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gdagonzalez/Desktop/"/>
    </mc:Choice>
  </mc:AlternateContent>
  <xr:revisionPtr revIDLastSave="0" documentId="13_ncr:1_{A52ADA30-5902-D141-BAC7-103AEB99E89D}" xr6:coauthVersionLast="45" xr6:coauthVersionMax="45" xr10:uidLastSave="{00000000-0000-0000-0000-000000000000}"/>
  <bookViews>
    <workbookView xWindow="440" yWindow="460" windowWidth="28800" windowHeight="16440" xr2:uid="{00000000-000D-0000-FFFF-FFFF00000000}"/>
  </bookViews>
  <sheets>
    <sheet name="1." sheetId="1" r:id="rId1"/>
    <sheet name="2." sheetId="4" r:id="rId2"/>
    <sheet name="3." sheetId="6" r:id="rId3"/>
    <sheet name="4." sheetId="7" r:id="rId4"/>
  </sheets>
  <definedNames>
    <definedName name="_xlnm._FilterDatabase" localSheetId="0" hidden="1">'1.'!$F$1:$F$4115</definedName>
  </definedNames>
  <calcPr calcId="191029" concurrentCalc="0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R298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<sst xmlns="http://schemas.openxmlformats.org/spreadsheetml/2006/main" count="33028" uniqueCount="8382">
  <si>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</si>
  <si>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</si>
  <si>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</si>
  <si>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</si>
  <si>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</si>
  <si>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</si>
  <si>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</si>
  <si>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</si>
  <si>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</si>
  <si>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</si>
  <si>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</si>
  <si>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</si>
  <si>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</si>
  <si>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</si>
  <si>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</si>
  <si>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</si>
  <si>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</si>
  <si>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</si>
  <si>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</si>
  <si>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</si>
  <si>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</si>
  <si>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</si>
  <si>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</si>
  <si>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</si>
  <si>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</si>
  <si>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</si>
  <si>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</si>
  <si>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</si>
  <si>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</si>
  <si>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</si>
  <si>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</si>
  <si>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</si>
  <si>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</si>
  <si>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</si>
  <si>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</si>
  <si>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</si>
  <si>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</si>
  <si>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</si>
  <si>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</si>
  <si>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</si>
  <si>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</si>
  <si>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</si>
  <si>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</si>
  <si>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</si>
  <si>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</si>
  <si>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</si>
  <si>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</si>
  <si>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</si>
  <si>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</si>
  <si>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</si>
  <si>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</si>
  <si>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</si>
  <si>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</si>
  <si>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</si>
  <si>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</si>
  <si>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</si>
  <si>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</si>
  <si>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</si>
  <si>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</si>
  <si>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</si>
  <si>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</si>
  <si>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</si>
  <si>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</si>
  <si>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</si>
  <si>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</si>
  <si>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</si>
  <si>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</si>
  <si>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</si>
  <si>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</si>
  <si>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</si>
  <si>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</si>
  <si>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</si>
  <si>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</si>
  <si>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</si>
  <si>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</si>
  <si>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</si>
  <si>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</si>
  <si>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</si>
  <si>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</si>
  <si>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</si>
  <si>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</si>
  <si>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</si>
  <si>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</si>
  <si>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</si>
  <si>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</si>
  <si>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</si>
  <si>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</si>
  <si>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</si>
  <si>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</si>
  <si>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</si>
  <si>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</si>
  <si>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</si>
  <si>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</si>
  <si>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</si>
  <si>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</si>
  <si>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</si>
  <si>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</si>
  <si>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</si>
  <si>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</si>
  <si>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</si>
  <si>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</si>
  <si>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</si>
  <si>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</si>
  <si>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</si>
  <si>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</si>
  <si>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</si>
  <si>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</si>
  <si>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</si>
  <si>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</si>
  <si>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</si>
  <si>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</si>
  <si>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</si>
  <si>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</si>
  <si>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</si>
  <si>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</si>
  <si>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</si>
  <si>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</si>
  <si>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</si>
  <si>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</si>
  <si>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</si>
  <si>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</si>
  <si>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</si>
  <si>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</si>
  <si>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</si>
  <si>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</si>
  <si>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</si>
  <si>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</si>
  <si>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</si>
  <si>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</si>
  <si>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</si>
  <si>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</si>
  <si>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</si>
  <si>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</si>
  <si>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</si>
  <si>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</si>
  <si>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</si>
  <si>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</si>
  <si>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</si>
  <si>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</si>
  <si>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</si>
  <si>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</si>
  <si>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</si>
  <si>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</si>
  <si>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</si>
  <si>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</si>
  <si>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</si>
  <si>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</si>
  <si>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</si>
  <si>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</si>
  <si>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</si>
  <si>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</si>
  <si>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</si>
  <si>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</si>
  <si>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</si>
  <si>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</si>
  <si>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</si>
  <si>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</si>
  <si>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</si>
  <si>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</si>
  <si>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</si>
  <si>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</si>
  <si>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</si>
  <si>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</si>
  <si>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</si>
  <si>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</si>
  <si>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</si>
  <si>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</si>
  <si>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</si>
  <si>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</si>
  <si>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</si>
  <si>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</si>
  <si>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</si>
  <si>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</si>
  <si>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</si>
  <si>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</si>
  <si>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</si>
  <si>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</si>
  <si>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</si>
  <si>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</si>
  <si>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</si>
  <si>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</si>
  <si>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</si>
  <si>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</si>
  <si>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</si>
  <si>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</si>
  <si>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</si>
  <si>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</si>
  <si>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</si>
  <si>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</si>
  <si>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</si>
  <si>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</si>
  <si>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</si>
  <si>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</si>
  <si>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</si>
  <si>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</si>
  <si>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</si>
  <si>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</si>
  <si>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</si>
  <si>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</si>
  <si>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</si>
  <si>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</si>
  <si>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</si>
  <si>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</si>
  <si>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</si>
  <si>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</si>
  <si>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</si>
  <si>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</si>
  <si>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</si>
  <si>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</si>
  <si>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</si>
  <si>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</si>
  <si>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</si>
  <si>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</si>
  <si>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</si>
  <si>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</si>
  <si>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</si>
  <si>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</si>
  <si>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</si>
  <si>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</si>
  <si>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</si>
  <si>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</si>
  <si>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</si>
  <si>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</si>
  <si>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</si>
  <si>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</si>
  <si>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</si>
  <si>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</si>
  <si>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</si>
  <si>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</si>
  <si>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</si>
  <si>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</si>
  <si>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</si>
  <si>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</si>
  <si>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</si>
  <si>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</si>
  <si>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</si>
  <si>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</si>
  <si>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</si>
  <si>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</si>
  <si>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</si>
  <si>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</si>
  <si>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</si>
  <si>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</si>
  <si>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</si>
  <si>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</si>
  <si>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</si>
  <si>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</si>
  <si>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</si>
  <si>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</si>
  <si>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</si>
  <si>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</si>
  <si>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</si>
  <si>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</si>
  <si>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</si>
  <si>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</si>
  <si>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</si>
  <si>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</si>
  <si>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</si>
  <si>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</si>
  <si>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</si>
  <si>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</si>
  <si>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</si>
  <si>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</si>
  <si>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</si>
  <si>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</si>
  <si>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</si>
  <si>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</si>
  <si>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</si>
  <si>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</si>
  <si>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</si>
  <si>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</si>
  <si>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</si>
  <si>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</si>
  <si>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</si>
  <si>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</si>
  <si>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</si>
  <si>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</si>
  <si>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</si>
  <si>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</si>
  <si>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</si>
  <si>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</si>
  <si>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</si>
  <si>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</si>
  <si>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</si>
  <si>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</si>
  <si>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</si>
  <si>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</si>
  <si>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</si>
  <si>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</si>
  <si>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</si>
  <si>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</si>
  <si>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</si>
  <si>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</si>
  <si>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</si>
  <si>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</si>
  <si>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</si>
  <si>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</si>
  <si>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</si>
  <si>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</si>
  <si>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</si>
  <si>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</si>
  <si>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</si>
  <si>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</si>
  <si>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</si>
  <si>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</si>
  <si>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</si>
  <si>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</si>
  <si>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</si>
  <si>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</si>
  <si>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</si>
  <si>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</si>
  <si>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</si>
  <si>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</si>
  <si>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</si>
  <si>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</si>
  <si>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</si>
  <si>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</si>
  <si>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</si>
  <si>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</si>
  <si>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</si>
  <si>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</si>
  <si>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</si>
  <si>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</si>
  <si>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</si>
  <si>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</si>
  <si>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</si>
  <si>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</si>
  <si>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</si>
  <si>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</si>
  <si>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</si>
  <si>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</si>
  <si>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</si>
  <si>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</si>
  <si>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</si>
  <si>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</si>
  <si>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</si>
  <si>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</si>
  <si>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</si>
  <si>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</si>
  <si>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</si>
  <si>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</si>
  <si>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</si>
  <si>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</si>
  <si>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</si>
  <si>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</si>
  <si>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</si>
  <si>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</si>
  <si>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</si>
  <si>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</si>
  <si>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</si>
  <si>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</si>
  <si>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</si>
  <si>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</si>
  <si>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</si>
  <si>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</si>
  <si>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</si>
  <si>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</si>
  <si>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</si>
  <si>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</si>
  <si>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</si>
  <si>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</si>
  <si>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</si>
  <si>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</si>
  <si>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</si>
  <si>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</si>
  <si>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</si>
  <si>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</si>
  <si>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</si>
  <si>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</si>
  <si>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</si>
  <si>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</si>
  <si>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</si>
  <si>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</si>
  <si>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</si>
  <si>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</si>
  <si>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</si>
  <si>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</si>
  <si>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</si>
  <si>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</si>
  <si>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</si>
  <si>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</si>
  <si>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</si>
  <si>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</si>
  <si>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</si>
  <si>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</si>
  <si>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</si>
  <si>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</si>
  <si>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</si>
  <si>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</si>
  <si>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</si>
  <si>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</si>
  <si>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</si>
  <si>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</si>
  <si>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</si>
  <si>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</si>
  <si>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</si>
  <si>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</si>
  <si>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</si>
  <si>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</si>
  <si>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</si>
  <si>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</si>
  <si>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</si>
  <si>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</si>
  <si>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</si>
  <si>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</si>
  <si>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</si>
  <si>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</si>
  <si>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</si>
  <si>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</si>
  <si>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</si>
  <si>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</si>
  <si>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</si>
  <si>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</si>
  <si>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</si>
  <si>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</si>
  <si>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</si>
  <si>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</si>
  <si>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</si>
  <si>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</si>
  <si>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</si>
  <si>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</si>
  <si>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</si>
  <si>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</si>
  <si>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</si>
  <si>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</si>
  <si>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</si>
  <si>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</si>
  <si>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</si>
  <si>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</si>
  <si>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</si>
  <si>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</si>
  <si>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</si>
  <si>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</si>
  <si>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</si>
  <si>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</si>
  <si>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</si>
  <si>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</si>
  <si>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</si>
  <si>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</si>
  <si>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</si>
  <si>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</si>
  <si>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</si>
  <si>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</si>
  <si>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</si>
  <si>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</si>
  <si>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</si>
  <si>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</si>
  <si>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</si>
  <si>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</si>
  <si>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</si>
  <si>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</si>
  <si>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</si>
  <si>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</si>
  <si>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</si>
  <si>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</si>
  <si>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</si>
  <si>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</si>
  <si>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</si>
  <si>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</si>
  <si>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</si>
  <si>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</si>
  <si>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</si>
  <si>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</si>
  <si>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</si>
  <si>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</si>
  <si>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</si>
  <si>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</si>
  <si>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</si>
  <si>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</si>
  <si>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</si>
  <si>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</si>
  <si>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</si>
  <si>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</si>
  <si>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</si>
  <si>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</si>
  <si>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</si>
  <si>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</si>
  <si>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</si>
  <si>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</si>
  <si>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</si>
  <si>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</si>
  <si>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</si>
  <si>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</si>
  <si>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</si>
  <si>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</si>
  <si>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</si>
  <si>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</si>
  <si>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</si>
  <si>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</si>
  <si>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</si>
  <si>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</si>
  <si>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</si>
  <si>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</si>
  <si>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</si>
  <si>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</si>
  <si>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</si>
  <si>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</si>
  <si>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</si>
  <si>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</si>
  <si>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</si>
  <si>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</si>
  <si>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</si>
  <si>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</si>
  <si>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</si>
  <si>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</si>
  <si>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</si>
  <si>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</si>
  <si>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</si>
  <si>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</si>
  <si>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</si>
  <si>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</si>
  <si>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</si>
  <si>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</si>
  <si>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</si>
  <si>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</si>
  <si>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</si>
  <si>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</si>
  <si>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</si>
  <si>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</si>
  <si>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</si>
  <si>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</si>
  <si>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</si>
  <si>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</si>
  <si>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</si>
  <si>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</si>
  <si>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</si>
  <si>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</si>
  <si>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</si>
  <si>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</si>
  <si>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</si>
  <si>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</si>
  <si>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</si>
  <si>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</si>
  <si>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</si>
  <si>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</si>
  <si>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</si>
  <si>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</si>
  <si>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</si>
  <si>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</si>
  <si>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</si>
  <si>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</si>
  <si>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</si>
  <si>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</si>
  <si>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</si>
  <si>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</si>
  <si>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</si>
  <si>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</si>
  <si>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</si>
  <si>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</si>
  <si>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</si>
  <si>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</si>
  <si>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</si>
  <si>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</si>
  <si>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</si>
  <si>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</si>
  <si>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</si>
  <si>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</si>
  <si>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</si>
  <si>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</si>
  <si>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</si>
  <si>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</si>
  <si>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</si>
  <si>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</si>
  <si>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</si>
  <si>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</si>
  <si>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</si>
  <si>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</si>
  <si>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</si>
  <si>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</si>
  <si>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</si>
  <si>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</si>
  <si>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</si>
  <si>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</si>
  <si>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</si>
  <si>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</si>
  <si>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</si>
  <si>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</si>
  <si>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</si>
  <si>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</si>
  <si>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</si>
  <si>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</si>
  <si>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</si>
  <si>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</si>
  <si>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</si>
  <si>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</si>
  <si>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</si>
  <si>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</si>
  <si>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</si>
  <si>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</si>
  <si>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</si>
  <si>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</si>
  <si>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</si>
  <si>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</si>
  <si>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</si>
  <si>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</si>
  <si>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</si>
  <si>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</si>
  <si>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</si>
  <si>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</si>
  <si>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</si>
  <si>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</si>
  <si>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</si>
  <si>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</si>
  <si>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</si>
  <si>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</si>
  <si>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</si>
  <si>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</si>
  <si>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</si>
  <si>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</si>
  <si>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</si>
  <si>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</si>
  <si>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</si>
  <si>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</si>
  <si>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</si>
  <si>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</si>
  <si>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</si>
  <si>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</si>
  <si>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</si>
  <si>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</si>
  <si>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</si>
  <si>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</si>
  <si>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</si>
  <si>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</si>
  <si>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</si>
  <si>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</si>
  <si>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</si>
  <si>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</si>
  <si>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</si>
  <si>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</si>
  <si>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</si>
  <si>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</si>
  <si>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</si>
  <si>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</si>
  <si>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</si>
  <si>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</si>
  <si>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</si>
  <si>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</si>
  <si>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</si>
  <si>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</si>
  <si>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</si>
  <si>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</si>
  <si>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</si>
  <si>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</si>
  <si>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</si>
  <si>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</si>
  <si>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</si>
  <si>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</si>
  <si>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</si>
  <si>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</si>
  <si>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</si>
  <si>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</si>
  <si>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</si>
  <si>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</si>
  <si>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</si>
  <si>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</si>
  <si>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</si>
  <si>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</si>
  <si>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</si>
  <si>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</si>
  <si>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</si>
  <si>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</si>
  <si>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</si>
  <si>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</si>
  <si>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</si>
  <si>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</si>
  <si>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</si>
  <si>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</si>
  <si>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</si>
  <si>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</si>
  <si>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</si>
  <si>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</si>
  <si>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</si>
  <si>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</si>
  <si>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</si>
  <si>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</si>
  <si>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</si>
  <si>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</si>
  <si>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</si>
  <si>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</si>
  <si>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</si>
  <si>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</si>
  <si>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</si>
  <si>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</si>
  <si>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</si>
  <si>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</si>
  <si>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</si>
  <si>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</si>
  <si>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</si>
  <si>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</si>
  <si>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</si>
  <si>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</si>
  <si>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</si>
  <si>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</si>
  <si>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</si>
  <si>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</si>
  <si>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</si>
  <si>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</si>
  <si>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</si>
  <si>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</si>
  <si>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</si>
  <si>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</si>
  <si>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</si>
  <si>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</si>
  <si>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</si>
  <si>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</si>
  <si>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</si>
  <si>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</si>
  <si>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</si>
  <si>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</si>
  <si>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</si>
  <si>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</si>
  <si>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</si>
  <si>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</si>
  <si>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</si>
  <si>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</si>
  <si>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</si>
  <si>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</si>
  <si>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</si>
  <si>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</si>
  <si>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</si>
  <si>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</si>
  <si>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</si>
  <si>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</si>
  <si>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</si>
  <si>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</si>
  <si>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</si>
  <si>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</si>
  <si>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</si>
  <si>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</si>
  <si>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</si>
  <si>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</si>
  <si>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</si>
  <si>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</si>
  <si>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</si>
  <si>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</si>
  <si>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</si>
  <si>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</si>
  <si>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</si>
  <si>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</si>
  <si>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</si>
  <si>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</si>
  <si>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</si>
  <si>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</si>
  <si>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</si>
  <si>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</si>
  <si>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</si>
  <si>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</si>
  <si>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</si>
  <si>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</si>
  <si>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</si>
  <si>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</si>
  <si>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</si>
  <si>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</si>
  <si>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</si>
  <si>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</si>
  <si>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</si>
  <si>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</si>
  <si>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</si>
  <si>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</si>
  <si>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</si>
  <si>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</si>
  <si>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</si>
  <si>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</si>
  <si>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</si>
  <si>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</si>
  <si>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</si>
  <si>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</si>
  <si>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</si>
  <si>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</si>
  <si>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</si>
  <si>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</si>
  <si>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</si>
  <si>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</si>
  <si>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</si>
  <si>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</si>
  <si>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</si>
  <si>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</si>
  <si>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</si>
  <si>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</si>
  <si>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</si>
  <si>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</si>
  <si>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</si>
  <si>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</si>
  <si>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</si>
  <si>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</si>
  <si>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</si>
  <si>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</si>
  <si>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</si>
  <si>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</si>
  <si>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</si>
  <si>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</si>
  <si>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</si>
  <si>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</si>
  <si>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</si>
  <si>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</si>
  <si>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</si>
  <si>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</si>
  <si>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</si>
  <si>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</si>
  <si>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</si>
  <si>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</si>
  <si>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</si>
  <si>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</si>
  <si>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</si>
  <si>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</si>
  <si>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</si>
  <si>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</si>
  <si>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</si>
  <si>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</si>
  <si>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</si>
  <si>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</si>
  <si>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</si>
  <si>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</si>
  <si>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</si>
  <si>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</si>
  <si>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</si>
  <si>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</si>
  <si>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</si>
  <si>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</si>
  <si>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</si>
  <si>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</si>
  <si>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</si>
  <si>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</si>
  <si>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</si>
  <si>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</si>
  <si>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</si>
  <si>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</si>
  <si>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</si>
  <si>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</si>
  <si>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</si>
  <si>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</si>
  <si>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</si>
  <si>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</si>
  <si>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</si>
  <si>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</si>
  <si>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</si>
  <si>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</si>
  <si>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</si>
  <si>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</si>
  <si>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</si>
  <si>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</si>
  <si>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</si>
  <si>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</si>
  <si>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</si>
  <si>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</si>
  <si>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</si>
  <si>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</si>
  <si>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</si>
  <si>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</si>
  <si>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</si>
  <si>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</si>
  <si>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</si>
  <si>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</si>
  <si>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</si>
  <si>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</si>
  <si>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</si>
  <si>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</si>
  <si>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</si>
  <si>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</si>
  <si>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</si>
  <si>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</si>
  <si>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</si>
  <si>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</si>
  <si>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</si>
  <si>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</si>
  <si>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</si>
  <si>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</si>
  <si>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</si>
  <si>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</si>
  <si>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</si>
  <si>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</si>
  <si>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</si>
  <si>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</si>
  <si>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</si>
  <si>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</si>
  <si>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</si>
  <si>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</si>
  <si>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</si>
  <si>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</si>
  <si>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</si>
  <si>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</si>
  <si>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</si>
  <si>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</si>
  <si>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</si>
  <si>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</si>
  <si>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</si>
  <si>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</si>
  <si>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</si>
  <si>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</si>
  <si>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</si>
  <si>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</si>
  <si>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</si>
  <si>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</si>
  <si>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</si>
  <si>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</si>
  <si>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</si>
  <si>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</si>
  <si>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</si>
  <si>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</si>
  <si>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</si>
  <si>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</si>
  <si>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</si>
  <si>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</si>
  <si>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</si>
  <si>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</si>
  <si>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</si>
  <si>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</si>
  <si>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</si>
  <si>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</si>
  <si>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</si>
  <si>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</si>
  <si>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</si>
  <si>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</si>
  <si>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</si>
  <si>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</si>
  <si>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</si>
  <si>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</si>
  <si>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</si>
  <si>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</si>
  <si>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</si>
  <si>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</si>
  <si>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</si>
  <si>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</si>
  <si>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</si>
  <si>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</si>
  <si>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</si>
  <si>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</si>
  <si>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</si>
  <si>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</si>
  <si>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</si>
  <si>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</si>
  <si>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</si>
  <si>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</si>
  <si>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</si>
  <si>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</si>
  <si>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</si>
  <si>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</si>
  <si>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</si>
  <si>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</si>
  <si>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</si>
  <si>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</si>
  <si>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</si>
  <si>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</si>
  <si>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</si>
  <si>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</si>
  <si>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</si>
  <si>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</si>
  <si>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</si>
  <si>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</si>
  <si>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</si>
  <si>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</si>
  <si>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</si>
  <si>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</si>
  <si>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</si>
  <si>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</si>
  <si>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</si>
  <si>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</si>
  <si>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</si>
  <si>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</si>
  <si>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</si>
  <si>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</si>
  <si>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</si>
  <si>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</si>
  <si>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</si>
  <si>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</si>
  <si>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</si>
  <si>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</si>
  <si>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</si>
  <si>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</si>
  <si>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</si>
  <si>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</si>
  <si>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</si>
  <si>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</si>
  <si>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</si>
  <si>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</si>
  <si>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</si>
  <si>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</si>
  <si>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</si>
  <si>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</si>
  <si>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</si>
  <si>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</si>
  <si>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</si>
  <si>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</si>
  <si>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</si>
  <si>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</si>
  <si>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</si>
  <si>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</si>
  <si>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</si>
  <si>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</si>
  <si>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</si>
  <si>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</si>
  <si>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</si>
  <si>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</si>
  <si>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</si>
  <si>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</si>
  <si>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</si>
  <si>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</si>
  <si>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</si>
  <si>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</si>
  <si>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</si>
  <si>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</si>
  <si>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</si>
  <si>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</si>
  <si>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</si>
  <si>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</si>
  <si>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</si>
  <si>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</si>
  <si>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</si>
  <si>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</si>
  <si>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</si>
  <si>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</si>
  <si>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</si>
  <si>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</si>
  <si>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</si>
  <si>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</si>
  <si>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</si>
  <si>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</si>
  <si>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</si>
  <si>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</si>
  <si>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</si>
  <si>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</si>
  <si>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</si>
  <si>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</si>
  <si>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</si>
  <si>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</si>
  <si>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</si>
  <si>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</si>
  <si>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</si>
  <si>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</si>
  <si>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</si>
  <si>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</si>
  <si>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</si>
  <si>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</si>
  <si>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</si>
  <si>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</si>
  <si>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</si>
  <si>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</si>
  <si>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</si>
  <si>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</si>
  <si>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</si>
  <si>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</si>
  <si>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</si>
  <si>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</si>
  <si>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</si>
  <si>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</si>
  <si>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</si>
  <si>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</si>
  <si>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</si>
  <si>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</si>
  <si>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</si>
  <si>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</si>
  <si>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</si>
  <si>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</si>
  <si>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</si>
  <si>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</si>
  <si>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</si>
  <si>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</si>
  <si>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</si>
  <si>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</si>
  <si>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</si>
  <si>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</si>
  <si>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</si>
  <si>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</si>
  <si>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</si>
  <si>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</si>
  <si>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</si>
  <si>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</si>
  <si>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</si>
  <si>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</si>
  <si>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</si>
  <si>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</si>
  <si>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</si>
  <si>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</si>
  <si>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</si>
  <si>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</si>
  <si>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</si>
  <si>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</si>
  <si>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</si>
  <si>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</si>
  <si>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</si>
  <si>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</si>
  <si>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</si>
  <si>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</si>
  <si>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</si>
  <si>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</si>
  <si>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</si>
  <si>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</si>
  <si>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</si>
  <si>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</si>
  <si>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</si>
  <si>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</si>
  <si>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</si>
  <si>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</si>
  <si>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</si>
  <si>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</si>
  <si>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</si>
  <si>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</si>
  <si>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</si>
  <si>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</si>
  <si>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</si>
  <si>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</si>
  <si>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</si>
  <si>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</si>
  <si>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</si>
  <si>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</si>
  <si>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</si>
  <si>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</si>
  <si>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</si>
  <si>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</si>
  <si>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</si>
  <si>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</si>
  <si>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</si>
  <si>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</si>
  <si>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</si>
  <si>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</si>
  <si>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</si>
  <si>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</si>
  <si>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</si>
  <si>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</si>
  <si>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</si>
  <si>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</si>
  <si>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</si>
  <si>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</si>
  <si>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</si>
  <si>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</si>
  <si>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</si>
  <si>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</si>
  <si>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</si>
  <si>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</si>
  <si>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</si>
  <si>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</si>
  <si>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</si>
  <si>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</si>
  <si>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</si>
  <si>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</si>
  <si>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</si>
  <si>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</si>
  <si>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</si>
  <si>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</si>
  <si>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</si>
  <si>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</si>
  <si>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</si>
  <si>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</si>
  <si>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</si>
  <si>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</si>
  <si>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</si>
  <si>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</si>
  <si>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</si>
  <si>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</si>
  <si>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</si>
  <si>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</si>
  <si>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</si>
  <si>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</si>
  <si>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</si>
  <si>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</si>
  <si>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</si>
  <si>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</si>
  <si>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</si>
  <si>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</si>
  <si>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</si>
  <si>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</si>
  <si>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</si>
  <si>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</si>
  <si>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</si>
  <si>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</si>
  <si>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</si>
  <si>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</si>
  <si>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</si>
  <si>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</si>
  <si>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</si>
  <si>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</si>
  <si>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</si>
  <si>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</si>
  <si>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</si>
  <si>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</si>
  <si>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</si>
  <si>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</si>
  <si>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</si>
  <si>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</si>
  <si>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</si>
  <si>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</si>
  <si>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</si>
  <si>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</si>
  <si>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</si>
  <si>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</si>
  <si>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</si>
  <si>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</si>
  <si>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</si>
  <si>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</si>
  <si>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</si>
  <si>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</si>
  <si>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</si>
  <si>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</si>
  <si>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</si>
  <si>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</si>
  <si>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</si>
  <si>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</si>
  <si>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</si>
  <si>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</si>
  <si>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</si>
  <si>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</si>
  <si>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</si>
  <si>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</si>
  <si>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</si>
  <si>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</si>
  <si>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</si>
  <si>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</si>
  <si>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</si>
  <si>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</si>
  <si>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</si>
  <si>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</si>
  <si>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</si>
  <si>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</si>
  <si>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</si>
  <si>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</si>
  <si>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</si>
  <si>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</si>
  <si>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</si>
  <si>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</si>
  <si>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</si>
  <si>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</si>
  <si>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</si>
  <si>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</si>
  <si>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</si>
  <si>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</si>
  <si>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</si>
  <si>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</si>
  <si>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</si>
  <si>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</si>
  <si>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</si>
  <si>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</si>
  <si>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</si>
  <si>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</si>
  <si>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</si>
  <si>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</si>
  <si>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</si>
  <si>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</si>
  <si>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</si>
  <si>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</si>
  <si>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</si>
  <si>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</si>
  <si>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</si>
  <si>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</si>
  <si>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</si>
  <si>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</si>
  <si>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</si>
  <si>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</si>
  <si>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</si>
  <si>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</si>
  <si>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</si>
  <si>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</si>
  <si>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</si>
  <si>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</si>
  <si>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</si>
  <si>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</si>
  <si>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</si>
  <si>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</si>
  <si>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</si>
  <si>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</si>
  <si>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</si>
  <si>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</si>
  <si>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</si>
  <si>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</si>
  <si>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</si>
  <si>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</si>
  <si>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</si>
  <si>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</si>
  <si>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</si>
  <si>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</si>
  <si>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</si>
  <si>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</si>
  <si>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</si>
  <si>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</si>
  <si>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</si>
  <si>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</si>
  <si>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</si>
  <si>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</si>
  <si>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</si>
  <si>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</si>
  <si>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</si>
  <si>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</si>
  <si>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</si>
  <si>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</si>
  <si>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</si>
  <si>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</si>
  <si>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</si>
  <si>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</si>
  <si>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</si>
  <si>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</si>
  <si>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</si>
  <si>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</si>
  <si>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</si>
  <si>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</si>
  <si>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</si>
  <si>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</si>
  <si>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</si>
  <si>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</si>
  <si>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</si>
  <si>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</si>
  <si>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</si>
  <si>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</si>
  <si>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</si>
  <si>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</si>
  <si>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</si>
  <si>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</si>
  <si>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</si>
  <si>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</si>
  <si>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</si>
  <si>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</si>
  <si>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</si>
  <si>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</si>
  <si>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</si>
  <si>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</si>
  <si>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</si>
  <si>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</si>
  <si>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</si>
  <si>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</si>
  <si>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</si>
  <si>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</si>
  <si>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</si>
  <si>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</si>
  <si>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</si>
  <si>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</si>
  <si>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</si>
  <si>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</si>
  <si>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</si>
  <si>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</si>
  <si>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</si>
  <si>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</si>
  <si>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</si>
  <si>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</si>
  <si>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</si>
  <si>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</si>
  <si>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</si>
  <si>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</si>
  <si>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</si>
  <si>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</si>
  <si>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</si>
  <si>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</si>
  <si>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</si>
  <si>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</si>
  <si>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</si>
  <si>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</si>
  <si>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</si>
  <si>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</si>
  <si>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</si>
  <si>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</si>
  <si>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</si>
  <si>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</si>
  <si>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</si>
  <si>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</si>
  <si>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</si>
  <si>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</si>
  <si>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</si>
  <si>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</si>
  <si>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</si>
  <si>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</si>
  <si>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</si>
  <si>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</si>
  <si>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</si>
  <si>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</si>
  <si>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</si>
  <si>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</si>
  <si>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</si>
  <si>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</si>
  <si>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</si>
  <si>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</si>
  <si>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</si>
  <si>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</si>
  <si>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</si>
  <si>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</si>
  <si>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</si>
  <si>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</si>
  <si>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</si>
  <si>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</si>
  <si>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</si>
  <si>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</si>
  <si>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</si>
  <si>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</si>
  <si>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</si>
  <si>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</si>
  <si>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</si>
  <si>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</si>
  <si>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</si>
  <si>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</si>
  <si>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</si>
  <si>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</si>
  <si>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</si>
  <si>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</si>
  <si>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</si>
  <si>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</si>
  <si>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</si>
  <si>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</si>
  <si>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</si>
  <si>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</si>
  <si>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</si>
  <si>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</si>
  <si>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</si>
  <si>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</si>
  <si>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</si>
  <si>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</si>
  <si>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</si>
  <si>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</si>
  <si>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</si>
  <si>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</si>
  <si>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</si>
  <si>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</si>
  <si>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</si>
  <si>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</si>
  <si>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</si>
  <si>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</si>
  <si>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</si>
  <si>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</si>
  <si>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</si>
  <si>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</si>
  <si>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</si>
  <si>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</si>
  <si>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</si>
  <si>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</si>
  <si>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</si>
  <si>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</si>
  <si>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</si>
  <si>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</si>
  <si>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</si>
  <si>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</si>
  <si>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</si>
  <si>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</si>
  <si>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</si>
  <si>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</si>
  <si>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</si>
  <si>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</si>
  <si>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</si>
  <si>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</si>
  <si>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</si>
  <si>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</si>
  <si>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</si>
  <si>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</si>
  <si>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</si>
  <si>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</si>
  <si>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</si>
  <si>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</si>
  <si>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</si>
  <si>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</si>
  <si>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</si>
  <si>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</si>
  <si>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</si>
  <si>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</si>
  <si>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</si>
  <si>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</si>
  <si>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</si>
  <si>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</si>
  <si>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</si>
  <si>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</si>
  <si>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</si>
  <si>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</si>
  <si>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</si>
  <si>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</si>
  <si>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</si>
  <si>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</si>
  <si>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</si>
  <si>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</si>
  <si>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</si>
  <si>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</si>
  <si>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</si>
  <si>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</si>
  <si>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</si>
  <si>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</si>
  <si>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</si>
  <si>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</si>
  <si>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</si>
  <si>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</si>
  <si>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</si>
  <si>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</si>
  <si>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</si>
  <si>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</si>
  <si>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</si>
  <si>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</si>
  <si>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</si>
  <si>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</si>
  <si>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</si>
  <si>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</si>
  <si>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</si>
  <si>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</si>
  <si>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</si>
  <si>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</si>
  <si>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</si>
  <si>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</si>
  <si>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</si>
  <si>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</si>
  <si>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</si>
  <si>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</si>
  <si>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</si>
  <si>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</si>
  <si>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</si>
  <si>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</si>
  <si>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</si>
  <si>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</si>
  <si>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</si>
  <si>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</si>
  <si>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</si>
  <si>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</si>
  <si>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</si>
  <si>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</si>
  <si>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</si>
  <si>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</si>
  <si>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</si>
  <si>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</si>
  <si>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</si>
  <si>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</si>
  <si>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</si>
  <si>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</si>
  <si>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</si>
  <si>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</si>
  <si>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</si>
  <si>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</si>
  <si>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</si>
  <si>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</si>
  <si>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</si>
  <si>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</si>
  <si>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</si>
  <si>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</si>
  <si>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</si>
  <si>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</si>
  <si>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</si>
  <si>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</si>
  <si>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</si>
  <si>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</si>
  <si>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</si>
  <si>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</si>
  <si>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</si>
  <si>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</si>
  <si>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</si>
  <si>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</si>
  <si>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</si>
  <si>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</si>
  <si>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</si>
  <si>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</si>
  <si>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</si>
  <si>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</si>
  <si>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</si>
  <si>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</si>
  <si>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</si>
  <si>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</si>
  <si>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</si>
  <si>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</si>
  <si>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</si>
  <si>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</si>
  <si>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</si>
  <si>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</si>
  <si>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</si>
  <si>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</si>
  <si>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</si>
  <si>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</si>
  <si>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</si>
  <si>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</si>
  <si>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</si>
  <si>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</si>
  <si>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</si>
  <si>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</si>
  <si>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</si>
  <si>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</si>
  <si>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</si>
  <si>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</si>
  <si>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</si>
  <si>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</si>
  <si>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</si>
  <si>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</si>
  <si>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</si>
  <si>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</si>
  <si>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</si>
  <si>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</si>
  <si>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</si>
  <si>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</si>
  <si>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</si>
  <si>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</si>
  <si>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</si>
  <si>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</si>
  <si>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</si>
  <si>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</si>
  <si>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</si>
  <si>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</si>
  <si>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</si>
  <si>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</si>
  <si>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</si>
  <si>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</si>
  <si>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</si>
  <si>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</si>
  <si>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</si>
  <si>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</si>
  <si>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</si>
  <si>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</si>
  <si>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</si>
  <si>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</si>
  <si>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</si>
  <si>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</si>
  <si>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</si>
  <si>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</si>
  <si>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</si>
  <si>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</si>
  <si>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</si>
  <si>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</si>
  <si>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</si>
  <si>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</si>
  <si>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</si>
  <si>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</si>
  <si>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</si>
  <si>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</si>
  <si>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</si>
  <si>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</si>
  <si>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</si>
  <si>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</si>
  <si>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</si>
  <si>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</si>
  <si>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</si>
  <si>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</si>
  <si>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</si>
  <si>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</si>
  <si>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</si>
  <si>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</si>
  <si>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</si>
  <si>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</si>
  <si>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</si>
  <si>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</si>
  <si>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</si>
  <si>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</si>
  <si>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</si>
  <si>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</si>
  <si>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</si>
  <si>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</si>
  <si>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</si>
  <si>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</si>
  <si>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</si>
  <si>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</si>
  <si>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</si>
  <si>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</si>
  <si>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</si>
  <si>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</si>
  <si>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</si>
  <si>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</si>
  <si>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</si>
  <si>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</si>
  <si>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</si>
  <si>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</si>
  <si>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</si>
  <si>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</si>
  <si>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</si>
  <si>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</si>
  <si>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</si>
  <si>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</si>
  <si>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</si>
  <si>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</si>
  <si>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</si>
  <si>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</si>
  <si>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</si>
  <si>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</si>
  <si>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</si>
  <si>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</si>
  <si>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</si>
  <si>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</si>
  <si>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</si>
  <si>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</si>
  <si>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</si>
  <si>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</si>
  <si>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</si>
  <si>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</si>
  <si>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</si>
  <si>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</si>
  <si>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</si>
  <si>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</si>
  <si>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</si>
  <si>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</si>
  <si>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</si>
  <si>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</si>
  <si>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</si>
  <si>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</si>
  <si>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</si>
  <si>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</si>
  <si>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</si>
  <si>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</si>
  <si>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</si>
  <si>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</si>
  <si>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</si>
  <si>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</si>
  <si>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</si>
  <si>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</si>
  <si>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</si>
  <si>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</si>
  <si>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</si>
  <si>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</si>
  <si>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</si>
  <si>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</si>
  <si>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</si>
  <si>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</si>
  <si>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</si>
  <si>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</si>
  <si>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</si>
  <si>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</si>
  <si>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</si>
  <si>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</si>
  <si>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</si>
  <si>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</si>
  <si>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</si>
  <si>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</si>
  <si>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</si>
  <si>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</si>
  <si>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</si>
  <si>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</si>
  <si>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</si>
  <si>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</si>
  <si>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</si>
  <si>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</si>
  <si>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</si>
  <si>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</si>
  <si>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</si>
  <si>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</si>
  <si>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</si>
  <si>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</si>
  <si>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</si>
  <si>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</si>
  <si>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</si>
  <si>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</si>
  <si>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</si>
  <si>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</si>
  <si>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</si>
  <si>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</si>
  <si>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</si>
  <si>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</si>
  <si>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</si>
  <si>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</si>
  <si>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</si>
  <si>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</si>
  <si>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</si>
  <si>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</si>
  <si>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</si>
  <si>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</si>
  <si>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</si>
  <si>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</si>
  <si>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</si>
  <si>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</si>
  <si>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</si>
  <si>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</si>
  <si>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</si>
  <si>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</si>
  <si>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</si>
  <si>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</si>
  <si>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</si>
  <si>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</si>
  <si>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</si>
  <si>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</si>
  <si>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</si>
  <si>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</si>
  <si>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</si>
  <si>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</si>
  <si>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</si>
  <si>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</si>
  <si>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</si>
  <si>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</si>
  <si>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</si>
  <si>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</si>
  <si>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</si>
  <si>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</si>
  <si>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</si>
  <si>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</si>
  <si>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</si>
  <si>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</si>
  <si>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</si>
  <si>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</si>
  <si>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</si>
  <si>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</si>
  <si>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</si>
  <si>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</si>
  <si>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</si>
  <si>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</si>
  <si>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</si>
  <si>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</si>
  <si>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</si>
  <si>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</si>
  <si>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</si>
  <si>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</si>
  <si>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</si>
  <si>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</si>
  <si>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</si>
  <si>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</si>
  <si>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</si>
  <si>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</si>
  <si>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</si>
  <si>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</si>
  <si>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</si>
  <si>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</si>
  <si>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</si>
  <si>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</si>
  <si>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</si>
  <si>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</si>
  <si>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</si>
  <si>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</si>
  <si>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</si>
  <si>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</si>
  <si>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</si>
  <si>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</si>
  <si>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</si>
  <si>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</si>
  <si>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</si>
  <si>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</si>
  <si>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</si>
  <si>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</si>
  <si>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</si>
  <si>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</si>
  <si>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</si>
  <si>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</si>
  <si>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</si>
  <si>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</si>
  <si>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</si>
  <si>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</si>
  <si>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</si>
  <si>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</si>
  <si>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</si>
  <si>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</si>
  <si>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</si>
  <si>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</si>
  <si>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</si>
  <si>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</si>
  <si>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</si>
  <si>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</si>
  <si>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</si>
  <si>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</si>
  <si>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</si>
  <si>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</si>
  <si>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</si>
  <si>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</si>
  <si>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</si>
  <si>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</si>
  <si>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</si>
  <si>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</si>
  <si>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</si>
  <si>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</si>
  <si>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</si>
  <si>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</si>
  <si>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</si>
  <si>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</si>
  <si>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</si>
  <si>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</si>
  <si>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</si>
  <si>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</si>
  <si>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</si>
  <si>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</si>
  <si>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</si>
  <si>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</si>
  <si>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</si>
  <si>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</si>
  <si>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</si>
  <si>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</si>
  <si>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</si>
  <si>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</si>
  <si>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</si>
  <si>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</si>
  <si>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</si>
  <si>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</si>
  <si>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</si>
  <si>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</si>
  <si>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</si>
  <si>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</si>
  <si>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</si>
  <si>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</si>
  <si>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</si>
  <si>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</si>
  <si>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</si>
  <si>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</si>
  <si>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</si>
  <si>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</si>
  <si>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</si>
  <si>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</si>
  <si>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</si>
  <si>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</si>
  <si>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</si>
  <si>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</si>
  <si>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</si>
  <si>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</si>
  <si>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</si>
  <si>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</si>
  <si>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</si>
  <si>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</si>
  <si>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</si>
  <si>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</si>
  <si>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</si>
  <si>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</si>
  <si>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</si>
  <si>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</si>
  <si>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</si>
  <si>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</si>
  <si>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</si>
  <si>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</si>
  <si>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</si>
  <si>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</si>
  <si>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</si>
  <si>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</si>
  <si>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</si>
  <si>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</si>
  <si>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</si>
  <si>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</si>
  <si>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</si>
  <si>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</si>
  <si>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</si>
  <si>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</si>
  <si>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</si>
  <si>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</si>
  <si>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</si>
  <si>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</si>
  <si>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</si>
  <si>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</si>
  <si>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</si>
  <si>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</si>
  <si>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</si>
  <si>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</si>
  <si>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</si>
  <si>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</si>
  <si>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</si>
  <si>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</si>
  <si>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</si>
  <si>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</si>
  <si>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</si>
  <si>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</si>
  <si>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</si>
  <si>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</si>
  <si>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</si>
  <si>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</si>
  <si>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</si>
  <si>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</si>
  <si>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</si>
  <si>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</si>
  <si>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</si>
  <si>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</si>
  <si>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</si>
  <si>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</si>
  <si>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</si>
  <si>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</si>
  <si>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</si>
  <si>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</si>
  <si>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</si>
  <si>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</si>
  <si>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</si>
  <si>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</si>
  <si>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</si>
  <si>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</si>
  <si>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</si>
  <si>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</si>
  <si>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</si>
  <si>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</si>
  <si>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</si>
  <si>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</si>
  <si>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</si>
  <si>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</si>
  <si>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</si>
  <si>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</si>
  <si>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</si>
  <si>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</si>
  <si>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</si>
  <si>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</si>
  <si>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</si>
  <si>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</si>
  <si>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</si>
  <si>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</si>
  <si>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</si>
  <si>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</si>
  <si>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</si>
  <si>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</si>
  <si>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</si>
  <si>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</si>
  <si>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</si>
  <si>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</si>
  <si>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</si>
  <si>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</si>
  <si>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</si>
  <si>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</si>
  <si>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</si>
  <si>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</si>
  <si>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</si>
  <si>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</si>
  <si>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</si>
  <si>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</si>
  <si>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</si>
  <si>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</si>
  <si>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</si>
  <si>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</si>
  <si>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</si>
  <si>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</si>
  <si>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</si>
  <si>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</si>
  <si>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</si>
  <si>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</si>
  <si>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</si>
  <si>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</si>
  <si>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</si>
  <si>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</si>
  <si>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</si>
  <si>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</si>
  <si>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</si>
  <si>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</si>
  <si>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</si>
  <si>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</si>
  <si>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</si>
  <si>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</si>
  <si>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</si>
  <si>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</si>
  <si>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</si>
  <si>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</si>
  <si>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</si>
  <si>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</si>
  <si>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</si>
  <si>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</si>
  <si>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</si>
  <si>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</si>
  <si>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</si>
  <si>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</si>
  <si>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</si>
  <si>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</si>
  <si>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</si>
  <si>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</si>
  <si>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</si>
  <si>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</si>
  <si>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</si>
  <si>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</si>
  <si>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</si>
  <si>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</si>
  <si>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</si>
  <si>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</si>
  <si>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</si>
  <si>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</si>
  <si>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</si>
  <si>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</si>
  <si>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</si>
  <si>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</si>
  <si>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</si>
  <si>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</si>
  <si>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</si>
  <si>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</si>
  <si>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</si>
  <si>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</si>
  <si>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</si>
  <si>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</si>
  <si>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</si>
  <si>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</si>
  <si>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</si>
  <si>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</si>
  <si>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</si>
  <si>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</si>
  <si>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</si>
  <si>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</si>
  <si>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</si>
  <si>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</si>
  <si>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</si>
  <si>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</si>
  <si>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</si>
  <si>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</si>
  <si>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</si>
  <si>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</si>
  <si>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</si>
  <si>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</si>
  <si>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</si>
  <si>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</si>
  <si>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</si>
  <si>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</si>
  <si>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</si>
  <si>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</si>
  <si>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</si>
  <si>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</si>
  <si>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</si>
  <si>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</si>
  <si>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</si>
  <si>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</si>
  <si>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</si>
  <si>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</si>
  <si>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</si>
  <si>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</si>
  <si>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</si>
  <si>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</si>
  <si>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</si>
  <si>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</si>
  <si>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</si>
  <si>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</si>
  <si>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</si>
  <si>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</si>
  <si>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</si>
  <si>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</si>
  <si>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</si>
  <si>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</si>
  <si>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</si>
  <si>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</si>
  <si>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</si>
  <si>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</si>
  <si>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</si>
  <si>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</si>
  <si>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</si>
  <si>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</si>
  <si>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</si>
  <si>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</si>
  <si>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</si>
  <si>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</si>
  <si>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</si>
  <si>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</si>
  <si>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</si>
  <si>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</si>
  <si>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</si>
  <si>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</si>
  <si>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</si>
  <si>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</si>
  <si>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</si>
  <si>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</si>
  <si>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</si>
  <si>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</si>
  <si>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</si>
  <si>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</si>
  <si>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</si>
  <si>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</si>
  <si>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</si>
  <si>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</si>
  <si>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</si>
  <si>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</si>
  <si>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</si>
  <si>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</si>
  <si>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</si>
  <si>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</si>
  <si>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</si>
  <si>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</si>
  <si>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</si>
  <si>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</si>
  <si>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</si>
  <si>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</si>
  <si>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</si>
  <si>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</si>
  <si>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</si>
  <si>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</si>
  <si>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</si>
  <si>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</si>
  <si>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</si>
  <si>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</si>
  <si>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</si>
  <si>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</si>
  <si>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</si>
  <si>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</si>
  <si>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</si>
  <si>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</si>
  <si>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</si>
  <si>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</si>
  <si>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</si>
  <si>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</si>
  <si>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</si>
  <si>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</si>
  <si>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</si>
  <si>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</si>
  <si>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</si>
  <si>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</si>
  <si>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</si>
  <si>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</si>
  <si>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</si>
  <si>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</si>
  <si>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</si>
  <si>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</si>
  <si>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</si>
  <si>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</si>
  <si>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</si>
  <si>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</si>
  <si>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</si>
  <si>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</si>
  <si>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</si>
  <si>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</si>
  <si>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</si>
  <si>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</si>
  <si>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</si>
  <si>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</si>
  <si>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</si>
  <si>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</si>
  <si>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</si>
  <si>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</si>
  <si>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</si>
  <si>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</si>
  <si>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</si>
  <si>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</si>
  <si>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</si>
  <si>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</si>
  <si>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</si>
  <si>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</si>
  <si>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</si>
  <si>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</si>
  <si>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</si>
  <si>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</si>
  <si>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</si>
  <si>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</si>
  <si>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</si>
  <si>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</si>
  <si>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</si>
  <si>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</si>
  <si>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</si>
  <si>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</si>
  <si>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</si>
  <si>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</si>
  <si>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</si>
  <si>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</si>
  <si>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</si>
  <si>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</si>
  <si>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</si>
  <si>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</si>
  <si>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</si>
  <si>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</si>
  <si>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</si>
  <si>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</si>
  <si>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</si>
  <si>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</si>
  <si>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</si>
  <si>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</si>
  <si>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</si>
  <si>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</si>
  <si>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</si>
  <si>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</si>
  <si>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</si>
  <si>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</si>
  <si>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</si>
  <si>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</si>
  <si>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</si>
  <si>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</si>
  <si>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</si>
  <si>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</si>
  <si>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</si>
  <si>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</si>
  <si>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</si>
  <si>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</si>
  <si>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</si>
  <si>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</si>
  <si>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</si>
  <si>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</si>
  <si>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</si>
  <si>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</si>
  <si>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</si>
  <si>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</si>
  <si>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</si>
  <si>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</si>
  <si>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</si>
  <si>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</si>
  <si>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</si>
  <si>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</si>
  <si>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</si>
  <si>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</si>
  <si>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</si>
  <si>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</si>
  <si>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</si>
  <si>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</si>
  <si>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</si>
  <si>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</si>
  <si>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</si>
  <si>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</si>
  <si>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</si>
  <si>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</si>
  <si>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</si>
  <si>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</si>
  <si>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</si>
  <si>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</si>
  <si>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</si>
  <si>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</si>
  <si>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</si>
  <si>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</si>
  <si>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</si>
  <si>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</si>
  <si>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</si>
  <si>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</si>
  <si>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</si>
  <si>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</si>
  <si>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</si>
  <si>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</si>
  <si>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</si>
  <si>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</si>
  <si>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</si>
  <si>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</si>
  <si>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</si>
  <si>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</si>
  <si>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</si>
  <si>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</si>
  <si>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</si>
  <si>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</si>
  <si>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</si>
  <si>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</si>
  <si>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</si>
  <si>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</si>
  <si>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</si>
  <si>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</si>
  <si>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</si>
  <si>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</si>
  <si>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</si>
  <si>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</si>
  <si>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</si>
  <si>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</si>
  <si>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</si>
  <si>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</si>
  <si>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</si>
  <si>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</si>
  <si>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</si>
  <si>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</si>
  <si>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</si>
  <si>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</si>
  <si>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</si>
  <si>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</si>
  <si>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</si>
  <si>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</si>
  <si>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</si>
  <si>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</si>
  <si>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</si>
  <si>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</si>
  <si>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</si>
  <si>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</si>
  <si>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</si>
  <si>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</si>
  <si>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</si>
  <si>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</si>
  <si>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</si>
  <si>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</si>
  <si>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</si>
  <si>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</si>
  <si>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</si>
  <si>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</si>
  <si>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</si>
  <si>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</si>
  <si>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</si>
  <si>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</si>
  <si>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</si>
  <si>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</si>
  <si>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</si>
  <si>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</si>
  <si>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</si>
  <si>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</si>
  <si>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</si>
  <si>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</si>
  <si>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</si>
  <si>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</si>
  <si>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</si>
  <si>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</si>
  <si>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</si>
  <si>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</si>
  <si>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</si>
  <si>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</si>
  <si>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</si>
  <si>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</si>
  <si>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</si>
  <si>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</si>
  <si>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</si>
  <si>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</si>
  <si>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</si>
  <si>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</si>
  <si>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</si>
  <si>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</si>
  <si>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</si>
  <si>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</si>
  <si>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</si>
  <si>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</si>
  <si>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</si>
  <si>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</si>
  <si>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</si>
  <si>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</si>
  <si>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</si>
  <si>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</si>
  <si>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</si>
  <si>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</si>
  <si>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</si>
  <si>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</si>
  <si>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</si>
  <si>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</si>
  <si>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</si>
  <si>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</si>
  <si>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</si>
  <si>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</si>
  <si>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</si>
  <si>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</si>
  <si>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</si>
  <si>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</si>
  <si>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</si>
  <si>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</si>
  <si>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</si>
  <si>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</si>
  <si>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</si>
  <si>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</si>
  <si>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</si>
  <si>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</si>
  <si>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</si>
  <si>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</si>
  <si>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</si>
  <si>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</si>
  <si>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</si>
  <si>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</si>
  <si>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</si>
  <si>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</si>
  <si>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</si>
  <si>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</si>
  <si>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</si>
  <si>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</si>
  <si>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</si>
  <si>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</si>
  <si>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</si>
  <si>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</si>
  <si>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</si>
  <si>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</si>
  <si>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</si>
  <si>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</si>
  <si>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</si>
  <si>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</si>
  <si>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</si>
  <si>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</si>
  <si>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</si>
  <si>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</si>
  <si>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</si>
  <si>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</si>
  <si>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</si>
  <si>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</si>
  <si>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</si>
  <si>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</si>
  <si>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</si>
  <si>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</si>
  <si>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</si>
  <si>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</si>
  <si>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</si>
  <si>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</si>
  <si>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</si>
  <si>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</si>
  <si>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</si>
  <si>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</si>
  <si>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</si>
  <si>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</si>
  <si>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</si>
  <si>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</si>
  <si>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</si>
  <si>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</si>
  <si>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</si>
  <si>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</si>
  <si>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</si>
  <si>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</si>
  <si>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</si>
  <si>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</si>
  <si>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</si>
  <si>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</si>
  <si>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</si>
  <si>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</si>
  <si>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</si>
  <si>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</si>
  <si>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</si>
  <si>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</si>
  <si>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</si>
  <si>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</si>
  <si>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</si>
  <si>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</si>
  <si>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</si>
  <si>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</si>
  <si>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</si>
  <si>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</si>
  <si>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</si>
  <si>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</si>
  <si>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</si>
  <si>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</si>
  <si>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</si>
  <si>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</si>
  <si>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</si>
  <si>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</si>
  <si>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</si>
  <si>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</si>
  <si>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</si>
  <si>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</si>
  <si>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</si>
  <si>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</si>
  <si>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</si>
  <si>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</si>
  <si>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</si>
  <si>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</si>
  <si>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</si>
  <si>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</si>
  <si>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</si>
  <si>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</si>
  <si>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</si>
  <si>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</si>
  <si>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</si>
  <si>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</si>
  <si>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</si>
  <si>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</si>
  <si>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</si>
  <si>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</si>
  <si>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</si>
  <si>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</si>
  <si>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</si>
  <si>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</si>
  <si>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</si>
  <si>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</si>
  <si>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</si>
  <si>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</si>
  <si>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</si>
  <si>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</si>
  <si>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</si>
  <si>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</si>
  <si>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</si>
  <si>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</si>
  <si>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</si>
  <si>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</si>
  <si>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</si>
  <si>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</si>
  <si>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</si>
  <si>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</si>
  <si>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</si>
  <si>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</si>
  <si>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</si>
  <si>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</si>
  <si>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</si>
  <si>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</si>
  <si>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</si>
  <si>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</si>
  <si>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</si>
  <si>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</si>
  <si>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</si>
  <si>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</si>
  <si>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</si>
  <si>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</si>
  <si>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</si>
  <si>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</si>
  <si>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</si>
  <si>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</si>
  <si>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</si>
  <si>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</si>
  <si>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</si>
  <si>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</si>
  <si>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</si>
  <si>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</si>
  <si>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</si>
  <si>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</si>
  <si>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</si>
  <si>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</si>
  <si>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</si>
  <si>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</si>
  <si>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</si>
  <si>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</si>
  <si>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</si>
  <si>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</si>
  <si>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</si>
  <si>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</si>
  <si>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</si>
  <si>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</si>
  <si>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</si>
  <si>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</si>
  <si>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</si>
  <si>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</si>
  <si>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</si>
  <si>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</si>
  <si>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</si>
  <si>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</si>
  <si>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</si>
  <si>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</si>
  <si>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</si>
  <si>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</si>
  <si>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</si>
  <si>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</si>
  <si>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</si>
  <si>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</si>
  <si>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</si>
  <si>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</si>
  <si>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</si>
  <si>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</si>
  <si>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</si>
  <si>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</si>
  <si>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</si>
  <si>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</si>
  <si>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</si>
  <si>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</si>
  <si>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</si>
  <si>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</si>
  <si>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</si>
  <si>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</si>
  <si>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</si>
  <si>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</si>
  <si>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</si>
  <si>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</si>
  <si>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</si>
  <si>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</si>
  <si>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</si>
  <si>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</si>
  <si>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</si>
  <si>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</si>
  <si>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</si>
  <si>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</si>
  <si>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</si>
  <si>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</si>
  <si>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</si>
  <si>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</si>
  <si>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</si>
  <si>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</si>
  <si>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</si>
  <si>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</si>
  <si>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</si>
  <si>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</si>
  <si>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</si>
  <si>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</si>
  <si>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</si>
  <si>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</si>
  <si>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</si>
  <si>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</si>
  <si>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</si>
  <si>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</si>
  <si>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</si>
  <si>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</si>
  <si>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</si>
  <si>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</si>
  <si>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</si>
  <si>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</si>
  <si>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</si>
  <si>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</si>
  <si>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</si>
  <si>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</si>
  <si>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</si>
  <si>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</si>
  <si>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</si>
  <si>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</si>
  <si>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</si>
  <si>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</si>
  <si>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</si>
  <si>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</si>
  <si>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</si>
  <si>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</si>
  <si>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</si>
  <si>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</si>
  <si>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</si>
  <si>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</si>
  <si>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</si>
  <si>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</si>
  <si>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</si>
  <si>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</si>
  <si>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</si>
  <si>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</si>
  <si>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</si>
  <si>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</si>
  <si>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</si>
  <si>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</si>
  <si>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</si>
  <si>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</si>
  <si>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</si>
  <si>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</si>
  <si>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</si>
  <si>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</si>
  <si>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</si>
  <si>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</si>
  <si>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</si>
  <si>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</si>
  <si>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</si>
  <si>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</si>
  <si>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</si>
  <si>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</si>
  <si>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</si>
  <si>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</si>
  <si>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</si>
  <si>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</si>
  <si>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</si>
  <si>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</si>
  <si>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</si>
  <si>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</si>
  <si>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</si>
  <si>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</si>
  <si>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</si>
  <si>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</si>
  <si>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</si>
  <si>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</si>
  <si>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</si>
  <si>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</si>
  <si>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</si>
  <si>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</si>
  <si>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</si>
  <si>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</si>
  <si>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</si>
  <si>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</si>
  <si>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</si>
  <si>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</si>
  <si>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</si>
  <si>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</si>
  <si>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</si>
  <si>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</si>
  <si>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</si>
  <si>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</si>
  <si>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</si>
  <si>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</si>
  <si>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</si>
  <si>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</si>
  <si>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</si>
  <si>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</si>
  <si>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</si>
  <si>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</si>
  <si>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</si>
  <si>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</si>
  <si>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</si>
  <si>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</si>
  <si>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</si>
  <si>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</si>
  <si>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</si>
  <si>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</si>
  <si>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</si>
  <si>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</si>
  <si>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</si>
  <si>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</si>
  <si>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</si>
  <si>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</si>
  <si>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</si>
  <si>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</si>
  <si>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</si>
  <si>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</si>
  <si>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</si>
  <si>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</si>
  <si>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</si>
  <si>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</si>
  <si>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</si>
  <si>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</si>
  <si>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</si>
  <si>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</si>
  <si>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</si>
  <si>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</si>
  <si>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</si>
  <si>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</si>
  <si>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</si>
  <si>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</si>
  <si>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</si>
  <si>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</si>
  <si>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</si>
  <si>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</si>
  <si>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</si>
  <si>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</si>
  <si>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</si>
  <si>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</si>
  <si>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</si>
  <si>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</si>
  <si>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</si>
  <si>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</si>
  <si>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</si>
  <si>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</si>
  <si>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</si>
  <si>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</si>
  <si>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</si>
  <si>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</si>
  <si>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</si>
  <si>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</si>
  <si>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</si>
  <si>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</si>
  <si>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</si>
  <si>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</si>
  <si>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</si>
  <si>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</si>
  <si>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</si>
  <si>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</si>
  <si>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</si>
  <si>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</si>
  <si>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</si>
  <si>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</si>
  <si>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</si>
  <si>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</si>
  <si>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</si>
  <si>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</si>
  <si>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</si>
  <si>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</si>
  <si>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</si>
  <si>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</si>
  <si>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</si>
  <si>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</si>
  <si>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</si>
  <si>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</si>
  <si>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</si>
  <si>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</si>
  <si>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</si>
  <si>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</si>
  <si>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</si>
  <si>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</si>
  <si>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</si>
  <si>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</si>
  <si>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</si>
  <si>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</si>
  <si>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</si>
  <si>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</si>
  <si>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</si>
  <si>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</si>
  <si>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</si>
  <si>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</si>
  <si>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</si>
  <si>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</si>
  <si>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</si>
  <si>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</si>
  <si>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</si>
  <si>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</si>
  <si>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</si>
  <si>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</si>
  <si>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</si>
  <si>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</si>
  <si>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</si>
  <si>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</si>
  <si>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</si>
  <si>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</si>
  <si>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</si>
  <si>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</si>
  <si>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</si>
  <si>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</si>
  <si>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</si>
  <si>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</si>
  <si>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</si>
  <si>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</si>
  <si>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</si>
  <si>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</si>
  <si>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</si>
  <si>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</si>
  <si>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</si>
  <si>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</si>
  <si>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</si>
  <si>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</si>
  <si>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</si>
  <si>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</si>
  <si>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</si>
  <si>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</si>
  <si>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</si>
  <si>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</si>
  <si>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</si>
  <si>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</si>
  <si>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</si>
  <si>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</si>
  <si>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</si>
  <si>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</si>
  <si>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</si>
  <si>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</si>
  <si>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</si>
  <si>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</si>
  <si>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</si>
  <si>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</si>
  <si>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</si>
  <si>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</si>
  <si>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</si>
  <si>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</si>
  <si>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</si>
  <si>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</si>
  <si>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</si>
  <si>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</si>
  <si>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</si>
  <si>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</si>
  <si>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</si>
  <si>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</si>
  <si>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</si>
  <si>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</si>
  <si>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</si>
  <si>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</si>
  <si>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</si>
  <si>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</si>
  <si>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</si>
  <si>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</si>
  <si>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</si>
  <si>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</si>
  <si>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</si>
  <si>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</si>
  <si>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</si>
  <si>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</si>
  <si>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</si>
  <si>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</si>
  <si>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</si>
  <si>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</si>
  <si>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</si>
  <si>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</si>
  <si>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</si>
  <si>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</si>
  <si>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</si>
  <si>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</si>
  <si>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</si>
  <si>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</si>
  <si>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</si>
  <si>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</si>
  <si>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</si>
  <si>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</si>
  <si>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</si>
  <si>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</si>
  <si>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</si>
  <si>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</si>
  <si>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</si>
  <si>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</si>
  <si>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</si>
  <si>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</si>
  <si>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</si>
  <si>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</si>
  <si>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</si>
  <si>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</si>
  <si>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</si>
  <si>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</si>
  <si>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</si>
  <si>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</si>
  <si>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</si>
  <si>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</si>
  <si>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</si>
  <si>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</si>
  <si>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</si>
  <si>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</si>
  <si>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</si>
  <si>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</si>
  <si>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</si>
  <si>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</si>
  <si>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</si>
  <si>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</si>
  <si>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</si>
  <si>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</si>
  <si>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</si>
  <si>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</si>
  <si>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</si>
  <si>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</si>
  <si>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</si>
  <si>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</si>
  <si>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</si>
  <si>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</si>
  <si>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</si>
  <si>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</si>
  <si>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</si>
  <si>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</si>
  <si>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</si>
  <si>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</si>
  <si>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</si>
  <si>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</si>
  <si>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</si>
  <si>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</si>
  <si>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</si>
  <si>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</si>
  <si>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</si>
  <si>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</si>
  <si>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</si>
  <si>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</si>
  <si>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</si>
  <si>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</si>
  <si>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</si>
  <si>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</si>
  <si>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</si>
  <si>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</si>
  <si>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</si>
  <si>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</si>
  <si>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</si>
  <si>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</si>
  <si>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</si>
  <si>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</si>
  <si>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</si>
  <si>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</si>
  <si>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</si>
  <si>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</si>
  <si>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</si>
  <si>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</si>
  <si>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</si>
  <si>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</si>
  <si>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</si>
  <si>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</si>
  <si>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</si>
  <si>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</si>
  <si>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</si>
  <si>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</si>
  <si>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</si>
  <si>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</si>
  <si>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</si>
  <si>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</si>
  <si>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</si>
  <si>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</si>
  <si>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</si>
  <si>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</si>
  <si>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</si>
  <si>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</si>
  <si>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</si>
  <si>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</si>
  <si>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</si>
  <si>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</si>
  <si>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</si>
  <si>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</si>
  <si>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</si>
  <si>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</si>
  <si>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</si>
  <si>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</si>
  <si>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</si>
  <si>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</si>
  <si>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</si>
  <si>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</si>
  <si>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</si>
  <si>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</si>
  <si>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</si>
  <si>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</si>
  <si>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</si>
  <si>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</si>
  <si>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</si>
  <si>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</si>
  <si>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</si>
  <si>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</si>
  <si>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</si>
  <si>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</si>
  <si>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</si>
  <si>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</si>
  <si>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</si>
  <si>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</si>
  <si>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</si>
  <si>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</si>
  <si>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</si>
  <si>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</si>
  <si>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</si>
  <si>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</si>
  <si>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</si>
  <si>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</si>
  <si>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</si>
  <si>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</si>
  <si>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</si>
  <si>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</si>
  <si>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</si>
  <si>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</si>
  <si>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</si>
  <si>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</si>
  <si>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</si>
  <si>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</si>
  <si>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</si>
  <si>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</si>
  <si>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</si>
  <si>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</si>
  <si>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</si>
  <si>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</si>
  <si>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</si>
  <si>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</si>
  <si>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</si>
  <si>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</si>
  <si>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</si>
  <si>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</si>
  <si>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</si>
  <si>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</si>
  <si>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</si>
  <si>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</si>
  <si>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</si>
  <si>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</si>
  <si>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</si>
  <si>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</si>
  <si>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</si>
  <si>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</si>
  <si>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</si>
  <si>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</si>
  <si>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</si>
  <si>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</si>
  <si>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</si>
  <si>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</si>
  <si>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</si>
  <si>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</si>
  <si>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</si>
  <si>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</si>
  <si>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</si>
  <si>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</si>
  <si>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</si>
  <si>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</si>
  <si>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</si>
  <si>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</si>
  <si>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</si>
  <si>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</si>
  <si>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</si>
  <si>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</si>
  <si>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</si>
  <si>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</si>
  <si>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</si>
  <si>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</si>
  <si>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</si>
  <si>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</si>
  <si>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</si>
  <si>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</si>
  <si>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</si>
  <si>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</si>
  <si>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</si>
  <si>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</si>
  <si>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</si>
  <si>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</si>
  <si>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</si>
  <si>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</si>
  <si>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</si>
  <si>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</si>
  <si>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</si>
  <si>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</si>
  <si>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</si>
  <si>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</si>
  <si>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</si>
  <si>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</si>
  <si>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</si>
  <si>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</si>
  <si>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</si>
  <si>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</si>
  <si>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</si>
  <si>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</si>
  <si>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</si>
  <si>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</si>
  <si>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</si>
  <si>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</si>
  <si>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</si>
  <si>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</si>
  <si>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</si>
  <si>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</si>
  <si>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</si>
  <si>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</si>
  <si>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</si>
  <si>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</si>
  <si>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</si>
  <si>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</si>
  <si>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</si>
  <si>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</si>
  <si>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</si>
  <si>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</si>
  <si>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</si>
  <si>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</si>
  <si>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</si>
  <si>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</si>
  <si>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</si>
  <si>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</si>
  <si>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</si>
  <si>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</si>
  <si>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</si>
  <si>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</si>
  <si>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</si>
  <si>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</si>
  <si>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</si>
  <si>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</si>
  <si>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</si>
  <si>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</si>
  <si>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</si>
  <si>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</si>
  <si>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</si>
  <si>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</si>
  <si>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</si>
  <si>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</si>
  <si>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</si>
  <si>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</si>
  <si>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</si>
  <si>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</si>
  <si>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</si>
  <si>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</si>
  <si>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</si>
  <si>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</si>
  <si>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</si>
  <si>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</si>
  <si>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</si>
  <si>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</si>
  <si>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</si>
  <si>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</si>
  <si>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</si>
  <si>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</si>
  <si>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</si>
  <si>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</si>
  <si>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</si>
  <si>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</si>
  <si>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</si>
  <si>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</si>
  <si>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</si>
  <si>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</si>
  <si>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</si>
  <si>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</si>
  <si>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</si>
  <si>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</si>
  <si>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</si>
  <si>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</si>
  <si>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</si>
  <si>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</si>
  <si>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</si>
  <si>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</si>
  <si>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</si>
  <si>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</si>
  <si>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</si>
  <si>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</si>
  <si>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</si>
  <si>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</si>
  <si>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</si>
  <si>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</si>
  <si>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</si>
  <si>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</si>
  <si>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</si>
  <si>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</si>
  <si>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</si>
  <si>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</si>
  <si>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</si>
  <si>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</si>
  <si>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</si>
  <si>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</si>
  <si>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</si>
  <si>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</si>
  <si>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</si>
  <si>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</si>
  <si>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</si>
  <si>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</si>
  <si>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</si>
  <si>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</si>
  <si>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</si>
  <si>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</si>
  <si>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</si>
  <si>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</si>
  <si>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</si>
  <si>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</si>
  <si>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</si>
  <si>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</si>
  <si>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</si>
  <si>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</si>
  <si>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</si>
  <si>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</si>
  <si>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</si>
  <si>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</si>
  <si>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</si>
  <si>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</si>
  <si>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</si>
  <si>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</si>
  <si>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</si>
  <si>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</si>
  <si>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</si>
  <si>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</si>
  <si>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</si>
  <si>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</si>
  <si>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</si>
  <si>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</si>
  <si>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</si>
  <si>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</si>
  <si>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</si>
  <si>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</si>
  <si>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</si>
  <si>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</si>
  <si>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</si>
  <si>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</si>
  <si>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</si>
  <si>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</si>
  <si>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</si>
  <si>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</si>
  <si>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</si>
  <si>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</si>
  <si>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</si>
  <si>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</si>
  <si>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</si>
  <si>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</si>
  <si>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</si>
  <si>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</si>
  <si>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</si>
  <si>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</si>
  <si>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</si>
  <si>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</si>
  <si>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</si>
  <si>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</si>
  <si>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</si>
  <si>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</si>
  <si>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</si>
  <si>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</si>
  <si>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</si>
  <si>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</si>
  <si>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</si>
  <si>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</si>
  <si>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</si>
  <si>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</si>
  <si>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</si>
  <si>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</si>
  <si>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</si>
  <si>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</si>
  <si>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</si>
  <si>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</si>
  <si>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</si>
  <si>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</si>
  <si>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</si>
  <si>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</si>
  <si>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</si>
  <si>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</si>
  <si>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</si>
  <si>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</si>
  <si>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</si>
  <si>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</si>
  <si>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</si>
  <si>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</si>
  <si>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</si>
  <si>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</si>
  <si>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</si>
  <si>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</si>
  <si>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</si>
  <si>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</si>
  <si>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</si>
  <si>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</si>
  <si>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</si>
  <si>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</si>
  <si>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</si>
  <si>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</si>
  <si>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</si>
  <si>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</si>
  <si>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</si>
  <si>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</si>
  <si>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</si>
  <si>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</si>
  <si>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</si>
  <si>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</si>
  <si>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</si>
  <si>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</si>
  <si>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</si>
  <si>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</si>
  <si>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</si>
  <si>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</si>
  <si>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</si>
  <si>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</si>
  <si>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</si>
  <si>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</si>
  <si>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</si>
  <si>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</si>
  <si>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</si>
  <si>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</si>
  <si>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</si>
  <si>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</si>
  <si>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</si>
  <si>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</si>
  <si>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</si>
  <si>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</si>
  <si>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</si>
  <si>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</si>
  <si>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</si>
  <si>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</si>
  <si>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</si>
  <si>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</si>
  <si>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</si>
  <si>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</si>
  <si>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</si>
  <si>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</si>
  <si>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</si>
  <si>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</si>
  <si>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</si>
  <si>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</si>
  <si>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</si>
  <si>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</si>
  <si>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</si>
  <si>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</si>
  <si>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</si>
  <si>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</si>
  <si>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</si>
  <si>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</si>
  <si>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</si>
  <si>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</si>
  <si>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</si>
  <si>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</si>
  <si>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</si>
  <si>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</si>
  <si>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</si>
  <si>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</si>
  <si>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</si>
  <si>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</si>
  <si>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</si>
  <si>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</si>
  <si>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</si>
  <si>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</si>
  <si>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</si>
  <si>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</si>
  <si>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</si>
  <si>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</si>
  <si>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</si>
  <si>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</si>
  <si>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</si>
  <si>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</si>
  <si>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</si>
  <si>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</si>
  <si>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</si>
  <si>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</si>
  <si>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</si>
  <si>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</si>
  <si>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</si>
  <si>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</si>
  <si>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</si>
  <si>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</si>
  <si>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</si>
  <si>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</si>
  <si>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</si>
  <si>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</si>
  <si>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</si>
  <si>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</si>
  <si>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</si>
  <si>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</si>
  <si>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</si>
  <si>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</si>
  <si>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</si>
  <si>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</si>
  <si>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</si>
  <si>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</si>
  <si>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</si>
  <si>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</si>
  <si>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</si>
  <si>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</si>
  <si>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</si>
  <si>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</si>
  <si>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</si>
  <si>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</si>
  <si>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</si>
  <si>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</si>
  <si>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</si>
  <si>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</si>
  <si>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</si>
  <si>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</si>
  <si>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</si>
  <si>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</si>
  <si>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</si>
  <si>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</si>
  <si>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</si>
  <si>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</si>
  <si>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</si>
  <si>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</si>
  <si>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</si>
  <si>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</si>
  <si>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</si>
  <si>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</si>
  <si>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</si>
  <si>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</si>
  <si>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</si>
  <si>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</si>
  <si>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</si>
  <si>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</si>
  <si>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</si>
  <si>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</si>
  <si>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</si>
  <si>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</si>
  <si>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</si>
  <si>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</si>
  <si>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</si>
  <si>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</si>
  <si>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</si>
  <si>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</si>
  <si>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</si>
  <si>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</si>
  <si>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</si>
  <si>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</si>
  <si>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</si>
  <si>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</si>
  <si>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</si>
  <si>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</si>
  <si>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</si>
  <si>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</si>
  <si>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</si>
  <si>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</si>
  <si>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</si>
  <si>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</si>
  <si>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</si>
  <si>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</si>
  <si>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</si>
  <si>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</si>
  <si>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</si>
  <si>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</si>
  <si>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</si>
  <si>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</si>
  <si>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</si>
  <si>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</si>
  <si>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</si>
  <si>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</si>
  <si>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</si>
  <si>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</si>
  <si>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</si>
  <si>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</si>
  <si>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</si>
  <si>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</si>
  <si>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</si>
  <si>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</si>
  <si>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</si>
  <si>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</si>
  <si>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</si>
  <si>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</si>
  <si>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</si>
  <si>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</si>
  <si>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</si>
  <si>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</si>
  <si>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</si>
  <si>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</si>
  <si>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</si>
  <si>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</si>
  <si>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</si>
  <si>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</si>
  <si>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</si>
  <si>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</si>
  <si>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</si>
  <si>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</si>
  <si>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</si>
  <si>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</si>
  <si>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</si>
  <si>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</si>
  <si>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</si>
  <si>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</si>
  <si>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</si>
  <si>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</si>
  <si>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</si>
  <si>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</si>
  <si>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</si>
  <si>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</si>
  <si>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</si>
  <si>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</si>
  <si>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</si>
  <si>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</si>
  <si>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</si>
  <si>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</si>
  <si>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</si>
  <si>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</si>
  <si>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</si>
  <si>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</si>
  <si>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</si>
  <si>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</si>
  <si>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</si>
  <si>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</si>
  <si>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</si>
  <si>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</si>
  <si>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</si>
  <si>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</si>
  <si>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</si>
  <si>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</si>
  <si>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</si>
  <si>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</si>
  <si>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</si>
  <si>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</si>
  <si>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</si>
  <si>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</si>
  <si>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</si>
  <si>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</si>
  <si>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</si>
  <si>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</si>
  <si>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</si>
  <si>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</si>
  <si>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</si>
  <si>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</si>
  <si>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</si>
  <si>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</si>
  <si>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</si>
  <si>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</si>
  <si>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</si>
  <si>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</si>
  <si>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</si>
  <si>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</si>
  <si>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</si>
  <si>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</si>
  <si>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</si>
  <si>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</si>
  <si>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</si>
  <si>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</si>
  <si>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</si>
  <si>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</si>
  <si>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</si>
  <si>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</si>
  <si>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</si>
  <si>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</si>
  <si>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</si>
  <si>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</si>
  <si>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</si>
  <si>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</si>
  <si>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</si>
  <si>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</si>
  <si>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</si>
  <si>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</si>
  <si>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</si>
  <si>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</si>
  <si>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</si>
  <si>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</si>
  <si>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</si>
  <si>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</si>
  <si>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</si>
  <si>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</si>
  <si>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</si>
  <si>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</si>
  <si>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</si>
  <si>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</si>
  <si>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</si>
  <si>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</si>
  <si>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</si>
  <si>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</si>
  <si>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</si>
  <si>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</si>
  <si>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</si>
  <si>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</si>
  <si>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</si>
  <si>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</si>
  <si>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</si>
  <si>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</si>
  <si>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</si>
  <si>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</si>
  <si>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</si>
  <si>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</si>
  <si>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</si>
  <si>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</si>
  <si>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</si>
  <si>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</si>
  <si>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</si>
  <si>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</si>
  <si>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</si>
  <si>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</si>
  <si>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</si>
  <si>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</si>
  <si>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</si>
  <si>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</si>
  <si>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</si>
  <si>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</si>
  <si>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</si>
  <si>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</si>
  <si>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</si>
  <si>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</si>
  <si>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</si>
  <si>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</si>
  <si>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</si>
  <si>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</si>
  <si>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</si>
  <si>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</si>
  <si>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</si>
  <si>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</si>
  <si>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</si>
  <si>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</si>
  <si>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</si>
  <si>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</si>
  <si>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</si>
  <si>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</si>
  <si>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</si>
  <si>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</si>
  <si>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</si>
  <si>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</si>
  <si>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</si>
  <si>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</si>
  <si>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</si>
  <si>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</si>
  <si>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</si>
  <si>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</si>
  <si>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</si>
  <si>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</si>
  <si>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</si>
  <si>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</si>
  <si>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</si>
  <si>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</si>
  <si>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</si>
  <si>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</si>
  <si>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</si>
  <si>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</si>
  <si>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</si>
  <si>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</si>
  <si>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</si>
  <si>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</si>
  <si>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</si>
  <si>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</si>
  <si>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</si>
  <si>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</si>
  <si>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</si>
  <si>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</si>
  <si>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</si>
  <si>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</si>
  <si>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</si>
  <si>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</si>
  <si>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</si>
  <si>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</si>
  <si>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</si>
  <si>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</si>
  <si>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</si>
  <si>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</si>
  <si>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</si>
  <si>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</si>
  <si>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</si>
  <si>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</si>
  <si>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</si>
  <si>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</si>
  <si>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</si>
  <si>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</si>
  <si>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</si>
  <si>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</si>
  <si>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</si>
  <si>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</si>
  <si>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</si>
  <si>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</si>
  <si>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</si>
  <si>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</si>
  <si>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</si>
  <si>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</si>
  <si>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</si>
  <si>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</si>
  <si>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</si>
  <si>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</si>
  <si>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</si>
  <si>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</si>
  <si>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</si>
  <si>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</si>
  <si>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</si>
  <si>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</si>
  <si>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</si>
  <si>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</si>
  <si>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</si>
  <si>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</si>
  <si>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</si>
  <si>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</si>
  <si>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</si>
  <si>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</si>
  <si>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</si>
  <si>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</si>
  <si>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</si>
  <si>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</si>
  <si>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</si>
  <si>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</si>
  <si>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</si>
  <si>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</si>
  <si>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</si>
  <si>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</si>
  <si>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</si>
  <si>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</si>
  <si>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</si>
  <si>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</si>
  <si>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</si>
  <si>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</si>
  <si>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</si>
  <si>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</si>
  <si>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</si>
  <si>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</si>
  <si>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</si>
  <si>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</si>
  <si>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</si>
  <si>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</si>
  <si>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</si>
  <si>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</si>
  <si>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</si>
  <si>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</si>
  <si>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</si>
  <si>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</si>
  <si>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</si>
  <si>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</si>
  <si>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</si>
  <si>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</si>
  <si>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</si>
  <si>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</si>
  <si>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</si>
  <si>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</si>
  <si>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</si>
  <si>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</si>
  <si>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</si>
  <si>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</si>
  <si>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</si>
  <si>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</si>
  <si>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</si>
  <si>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</si>
  <si>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</si>
  <si>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</si>
  <si>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</si>
  <si>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</si>
  <si>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</si>
  <si>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</si>
  <si>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</si>
  <si>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</si>
  <si>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</si>
  <si>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</si>
  <si>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</si>
  <si>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</si>
  <si>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</si>
  <si>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</si>
  <si>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</si>
  <si>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</si>
  <si>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</si>
  <si>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</si>
  <si>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</si>
  <si>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</si>
  <si>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</si>
  <si>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</si>
  <si>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</si>
  <si>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</si>
  <si>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</si>
  <si>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</si>
  <si>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</si>
  <si>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</si>
  <si>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</si>
  <si>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</si>
  <si>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</si>
  <si>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</si>
  <si>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</si>
  <si>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</si>
  <si>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</si>
  <si>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</si>
  <si>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</si>
  <si>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</si>
  <si>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</si>
  <si>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</si>
  <si>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</si>
  <si>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</si>
  <si>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</si>
  <si>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</si>
  <si>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</si>
  <si>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</si>
  <si>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</si>
  <si>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</si>
  <si>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</si>
  <si>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</si>
  <si>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</si>
  <si>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</si>
  <si>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</si>
  <si>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</si>
  <si>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</si>
  <si>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</si>
  <si>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</si>
  <si>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</si>
  <si>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</si>
  <si>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</si>
  <si>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</si>
  <si>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</si>
  <si>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</si>
  <si>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</si>
  <si>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</si>
  <si>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</si>
  <si>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</si>
  <si>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</si>
  <si>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</si>
  <si>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</si>
  <si>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</si>
  <si>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</si>
  <si>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</si>
  <si>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</si>
  <si>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</si>
  <si>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</si>
  <si>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</si>
  <si>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</si>
  <si>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</si>
  <si>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</si>
  <si>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</si>
  <si>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</si>
  <si>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</si>
  <si>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</si>
  <si>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</si>
  <si>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</si>
  <si>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</si>
  <si>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</si>
  <si>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</si>
  <si>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</si>
  <si>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</si>
  <si>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</si>
  <si>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</si>
  <si>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</si>
  <si>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</si>
  <si>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</si>
  <si>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</si>
  <si>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</si>
  <si>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</si>
  <si>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</si>
  <si>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</si>
  <si>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</si>
  <si>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</si>
  <si>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</si>
  <si>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</si>
  <si>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</si>
  <si>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</si>
  <si>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</si>
  <si>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</si>
  <si>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</si>
  <si>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</si>
  <si>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</si>
  <si>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</si>
  <si>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</si>
  <si>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</si>
  <si>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</si>
  <si>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</si>
  <si>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</si>
  <si>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</si>
  <si>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</si>
  <si>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</si>
  <si>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</si>
  <si>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</si>
  <si>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</si>
  <si>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</si>
  <si>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</si>
  <si>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</si>
  <si>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</si>
  <si>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</si>
  <si>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</si>
  <si>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</si>
  <si>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</si>
  <si>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</si>
  <si>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</si>
  <si>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</si>
  <si>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</si>
  <si>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</si>
  <si>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</si>
  <si>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</si>
  <si>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</si>
  <si>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</si>
  <si>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</si>
  <si>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</si>
  <si>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</si>
  <si>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</si>
  <si>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</si>
  <si>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</si>
  <si>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</si>
  <si>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</si>
  <si>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</si>
  <si>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</si>
  <si>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</si>
  <si>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</si>
  <si>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</si>
  <si>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</si>
  <si>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</si>
  <si>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</si>
  <si>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</si>
  <si>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</si>
  <si>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</si>
  <si>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</si>
  <si>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</si>
  <si>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</si>
  <si>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</si>
  <si>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</si>
  <si>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</si>
  <si>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</si>
  <si>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</si>
  <si>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</si>
  <si>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</si>
  <si>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</si>
  <si>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</si>
  <si>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</si>
  <si>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</si>
  <si>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</si>
  <si>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</si>
  <si>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</si>
  <si>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</si>
  <si>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</si>
  <si>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</si>
  <si>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</si>
  <si>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</si>
  <si>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</si>
  <si>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</si>
  <si>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</si>
  <si>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</si>
  <si>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</si>
  <si>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</si>
  <si>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</si>
  <si>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</si>
  <si>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</si>
  <si>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</si>
  <si>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</si>
  <si>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</si>
  <si>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</si>
  <si>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</si>
  <si>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</si>
  <si>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</si>
  <si>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</si>
  <si>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</si>
  <si>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</si>
  <si>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</si>
  <si>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</si>
  <si>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</si>
  <si>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</si>
  <si>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</si>
  <si>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</si>
  <si>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</si>
  <si>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</si>
  <si>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</si>
  <si>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</si>
  <si>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</si>
  <si>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</si>
  <si>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</si>
  <si>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</si>
  <si>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</si>
  <si>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</si>
  <si>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</si>
  <si>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</si>
  <si>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</si>
  <si>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</si>
  <si>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</si>
  <si>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</si>
  <si>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</si>
  <si>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</si>
  <si>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</si>
  <si>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</si>
  <si>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</si>
  <si>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</si>
  <si>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</si>
  <si>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</si>
  <si>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</si>
  <si>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</si>
  <si>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</si>
  <si>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</si>
  <si>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</si>
  <si>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</si>
  <si>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</si>
  <si>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</si>
  <si>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</si>
  <si>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</si>
  <si>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</si>
  <si>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</si>
  <si>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</si>
  <si>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</si>
  <si>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</si>
  <si>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</si>
  <si>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</si>
  <si>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</si>
  <si>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</si>
  <si>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</si>
  <si>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</si>
  <si>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</si>
  <si>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</si>
  <si>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</si>
  <si>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</si>
  <si>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</si>
  <si>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</si>
  <si>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</si>
  <si>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</si>
  <si>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</si>
  <si>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</si>
  <si>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</si>
  <si>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</si>
  <si>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</si>
  <si>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</si>
  <si>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</si>
  <si>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</si>
  <si>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</si>
  <si>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</si>
  <si>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</si>
  <si>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</si>
  <si>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</si>
  <si>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</si>
  <si>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</si>
  <si>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</si>
  <si>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</si>
  <si>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</si>
  <si>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</si>
  <si>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</si>
  <si>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</si>
  <si>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</si>
  <si>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</si>
  <si>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</si>
  <si>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</si>
  <si>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</si>
  <si>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</si>
  <si>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</si>
  <si>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</si>
  <si>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</si>
  <si>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</si>
  <si>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</si>
  <si>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</si>
  <si>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</si>
  <si>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</si>
  <si>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</si>
  <si>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</si>
  <si>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</si>
  <si>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</si>
  <si>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</si>
  <si>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</si>
  <si>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</si>
  <si>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</si>
  <si>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</si>
  <si>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</si>
  <si>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</si>
  <si>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</si>
  <si>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</si>
  <si>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</si>
  <si>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</si>
  <si>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</si>
  <si>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</si>
  <si>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</si>
  <si>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</si>
  <si>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</si>
  <si>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</si>
  <si>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</si>
  <si>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</si>
  <si>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</si>
  <si>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</si>
  <si>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</si>
  <si>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</si>
  <si>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</si>
  <si>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</si>
  <si>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</si>
  <si>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</si>
  <si>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</si>
  <si>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</si>
  <si>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</si>
  <si>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</si>
  <si>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</si>
  <si>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</si>
  <si>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</si>
  <si>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</si>
  <si>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</si>
  <si>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</si>
  <si>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</si>
  <si>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</si>
  <si>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</si>
  <si>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</si>
  <si>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</si>
  <si>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</si>
  <si>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</si>
  <si>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</si>
  <si>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</si>
  <si>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</si>
  <si>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</si>
  <si>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</si>
  <si>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</si>
  <si>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</si>
  <si>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</si>
  <si>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</si>
  <si>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</si>
  <si>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</si>
  <si>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</si>
  <si>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</si>
  <si>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</si>
  <si>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</si>
  <si>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</si>
  <si>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</si>
  <si>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</si>
  <si>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</si>
  <si>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</si>
  <si>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</si>
  <si>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</si>
  <si>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</si>
  <si>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</si>
  <si>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</si>
  <si>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</si>
  <si>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</si>
  <si>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</si>
  <si>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</si>
  <si>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</si>
  <si>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</si>
  <si>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</si>
  <si>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</si>
  <si>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</si>
  <si>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</si>
  <si>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</si>
  <si>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</si>
  <si>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</si>
  <si>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</si>
  <si>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</si>
  <si>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</si>
  <si>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</si>
  <si>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</si>
  <si>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</si>
  <si>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</si>
  <si>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</si>
  <si>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</si>
  <si>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</si>
  <si>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</si>
  <si>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</si>
  <si>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</si>
  <si>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</si>
  <si>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</si>
  <si>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</si>
  <si>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</si>
  <si>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</si>
  <si>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</si>
  <si>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</si>
  <si>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</si>
  <si>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</si>
  <si>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</si>
  <si>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</si>
  <si>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</si>
  <si>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</si>
  <si>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</si>
  <si>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</si>
  <si>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</si>
  <si>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</si>
  <si>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</si>
  <si>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</si>
  <si>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</si>
  <si>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</si>
  <si>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</si>
  <si>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</si>
  <si>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</si>
  <si>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</si>
  <si>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</si>
  <si>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</si>
  <si>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</si>
  <si>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</si>
  <si>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</si>
  <si>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</si>
  <si>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</si>
  <si>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</si>
  <si>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</si>
  <si>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</si>
  <si>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</si>
  <si>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</si>
  <si>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</si>
  <si>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</si>
  <si>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</si>
  <si>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</si>
  <si>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</si>
  <si>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</si>
  <si>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</si>
  <si>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</si>
  <si>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</si>
  <si>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</si>
  <si>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</si>
  <si>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</si>
  <si>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</si>
  <si>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</si>
  <si>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</si>
  <si>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</si>
  <si>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</si>
  <si>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</si>
  <si>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</si>
  <si>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</si>
  <si>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</si>
  <si>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</si>
  <si>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</si>
  <si>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</si>
  <si>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</si>
  <si>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</si>
  <si>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</si>
  <si>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</si>
  <si>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</si>
  <si>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</si>
  <si>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</si>
  <si>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</si>
  <si>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</si>
  <si>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</si>
  <si>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</si>
  <si>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</si>
  <si>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</si>
  <si>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</si>
  <si>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</si>
  <si>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</si>
  <si>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</si>
  <si>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</si>
  <si>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</si>
  <si>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</si>
  <si>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</si>
  <si>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</si>
  <si>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</si>
  <si>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</si>
  <si>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</si>
  <si>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</si>
  <si>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</si>
  <si>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</si>
  <si>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</si>
  <si>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</si>
  <si>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</si>
  <si>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</si>
  <si>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</si>
  <si>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</si>
  <si>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</si>
  <si>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</si>
  <si>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</si>
  <si>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</si>
  <si>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</si>
  <si>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</si>
  <si>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</si>
  <si>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</si>
  <si>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</si>
  <si>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</si>
  <si>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</si>
  <si>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</si>
  <si>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</si>
  <si>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</si>
  <si>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</si>
  <si>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</si>
  <si>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</si>
  <si>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</si>
  <si>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</si>
  <si>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</si>
  <si>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</si>
  <si>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</si>
  <si>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</si>
  <si>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</si>
  <si>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</si>
  <si>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</si>
  <si>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</si>
  <si>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</si>
  <si>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</si>
  <si>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</si>
  <si>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</si>
  <si>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</si>
  <si>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</si>
  <si>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</si>
  <si>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</si>
  <si>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</si>
  <si>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</si>
  <si>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</si>
  <si>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</si>
  <si>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</si>
  <si>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</si>
  <si>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</si>
  <si>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</si>
  <si>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</si>
  <si>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</si>
  <si>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</si>
  <si>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</si>
  <si>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</si>
  <si>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</si>
  <si>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</si>
  <si>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</si>
  <si>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</si>
  <si>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</si>
  <si>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</si>
  <si>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</si>
  <si>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</si>
  <si>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</si>
  <si>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</si>
  <si>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</si>
  <si>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</si>
  <si>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</si>
  <si>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</si>
  <si>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</si>
  <si>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</si>
  <si>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</si>
  <si>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</si>
  <si>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</si>
  <si>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</si>
  <si>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</si>
  <si>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</si>
  <si>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</si>
  <si>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</si>
  <si>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</si>
  <si>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</si>
  <si>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</si>
  <si>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</si>
  <si>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</si>
  <si>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</si>
  <si>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</si>
  <si>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</si>
  <si>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</si>
  <si>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</si>
  <si>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</si>
  <si>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</si>
  <si>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</si>
  <si>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</si>
  <si>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</si>
  <si>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</si>
  <si>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</si>
  <si>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</si>
  <si>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</si>
  <si>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</si>
  <si>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</si>
  <si>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</si>
  <si>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</si>
  <si>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</si>
  <si>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</si>
  <si>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</si>
  <si>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</si>
  <si>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</si>
  <si>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</si>
  <si>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</si>
  <si>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</si>
  <si>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</si>
  <si>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</si>
  <si>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</si>
  <si>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</si>
  <si>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</si>
  <si>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</si>
  <si>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</si>
  <si>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</si>
  <si>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</si>
  <si>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</si>
  <si>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</si>
  <si>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</si>
  <si>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</si>
  <si>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</si>
  <si>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</si>
  <si>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</si>
  <si>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</si>
  <si>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</si>
  <si>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</si>
  <si>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</si>
  <si>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</si>
  <si>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</si>
  <si>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</si>
  <si>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</si>
  <si>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</si>
  <si>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</si>
  <si>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</si>
  <si>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</si>
  <si>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</si>
  <si>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</si>
  <si>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</si>
  <si>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</si>
  <si>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</si>
  <si>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</si>
  <si>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</si>
  <si>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</si>
  <si>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</si>
  <si>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</si>
  <si>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</si>
  <si>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</si>
  <si>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</si>
  <si>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</si>
  <si>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</si>
  <si>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</si>
  <si>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</si>
  <si>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</si>
  <si>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</si>
  <si>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</si>
  <si>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</si>
  <si>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</si>
  <si>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</si>
  <si>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</si>
  <si>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</si>
  <si>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</si>
  <si>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</si>
  <si>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</si>
  <si>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</si>
  <si>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</si>
  <si>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</si>
  <si>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</si>
  <si>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</si>
  <si>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</si>
  <si>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</si>
  <si>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</si>
  <si>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</si>
  <si>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</si>
  <si>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</si>
  <si>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</si>
  <si>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</si>
  <si>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</si>
  <si>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</si>
  <si>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</si>
  <si>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</si>
  <si>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</si>
  <si>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</si>
  <si>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</si>
  <si>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</si>
  <si>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</si>
  <si>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</si>
  <si>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</si>
  <si>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</si>
  <si>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</si>
  <si>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</si>
  <si>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</si>
  <si>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</si>
  <si>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</si>
  <si>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</si>
  <si>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</si>
  <si>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</si>
  <si>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</si>
  <si>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</si>
  <si>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</si>
  <si>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</si>
  <si>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</si>
  <si>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</si>
  <si>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</si>
  <si>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</si>
  <si>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</si>
  <si>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</si>
  <si>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</si>
  <si>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</si>
  <si>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</si>
  <si>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</si>
  <si>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</si>
  <si>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</si>
  <si>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</si>
  <si>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</si>
  <si>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</si>
  <si>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</si>
  <si>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</si>
  <si>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</si>
  <si>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</si>
  <si>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</si>
  <si>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</si>
  <si>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</si>
  <si>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</si>
  <si>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</si>
  <si>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</si>
  <si>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</si>
  <si>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</si>
  <si>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</si>
  <si>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</si>
  <si>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</si>
  <si>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</si>
  <si>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</si>
  <si>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</si>
  <si>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</si>
  <si>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</si>
  <si>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</si>
  <si>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</si>
  <si>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</si>
  <si>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</si>
  <si>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</si>
  <si>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</si>
  <si>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</si>
  <si>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</si>
  <si>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</si>
  <si>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</si>
  <si>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</si>
  <si>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</si>
  <si>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</si>
  <si>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</si>
  <si>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</si>
  <si>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</si>
  <si>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</si>
  <si>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</si>
  <si>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</si>
  <si>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</si>
  <si>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</si>
  <si>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</si>
  <si>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</si>
  <si>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</si>
  <si>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</si>
  <si>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</si>
  <si>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</si>
  <si>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</si>
  <si>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</si>
  <si>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</si>
  <si>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</si>
  <si>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</si>
  <si>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</si>
  <si>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</si>
  <si>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</si>
  <si>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</si>
  <si>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</si>
  <si>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</si>
  <si>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</si>
  <si>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</si>
  <si>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</si>
  <si>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</si>
  <si>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</si>
  <si>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</si>
  <si>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</si>
  <si>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</si>
  <si>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</si>
  <si>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</si>
  <si>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</si>
  <si>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</si>
  <si>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</si>
  <si>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</si>
  <si>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</si>
  <si>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</si>
  <si>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</si>
  <si>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</si>
  <si>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</si>
  <si>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</si>
  <si>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</si>
  <si>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</si>
  <si>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</si>
  <si>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</si>
  <si>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</si>
  <si>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</si>
  <si>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</si>
  <si>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</si>
  <si>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</si>
  <si>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</si>
  <si>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</si>
  <si>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</si>
  <si>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</si>
  <si>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</si>
  <si>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</si>
  <si>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</si>
  <si>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</si>
  <si>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</si>
  <si>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</si>
  <si>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</si>
  <si>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</si>
  <si>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</si>
  <si>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</si>
  <si>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</si>
  <si>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</si>
  <si>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</si>
  <si>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</si>
  <si>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</si>
  <si>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</si>
  <si>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</si>
  <si>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</si>
  <si>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</si>
  <si>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</si>
  <si>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</si>
  <si>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</si>
  <si>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</si>
  <si>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</si>
  <si>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</si>
  <si>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</si>
  <si>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</si>
  <si>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</si>
  <si>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</si>
  <si>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</si>
  <si>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</si>
  <si>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</si>
  <si>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</si>
  <si>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</si>
  <si>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</si>
  <si>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</si>
  <si>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</si>
  <si>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</si>
  <si>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</si>
  <si>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</si>
  <si>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</si>
  <si>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</si>
  <si>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</si>
  <si>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</si>
  <si>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</si>
  <si>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</si>
  <si>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</si>
  <si>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</si>
  <si>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</si>
  <si>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</si>
  <si>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</si>
  <si>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</si>
  <si>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</si>
  <si>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</si>
  <si>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</si>
  <si>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</si>
  <si>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</si>
  <si>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</si>
  <si>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</si>
  <si>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</si>
  <si>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</si>
  <si>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</si>
  <si>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</si>
  <si>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</si>
  <si>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</si>
  <si>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</si>
  <si>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</si>
  <si>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</si>
  <si>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</si>
  <si>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</si>
  <si>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</si>
  <si>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</si>
  <si>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</si>
  <si>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</si>
  <si>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</si>
  <si>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</si>
  <si>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</si>
  <si>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</si>
  <si>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</si>
  <si>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</si>
  <si>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</si>
  <si>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</si>
  <si>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</si>
  <si>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</si>
  <si>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</si>
  <si>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</si>
  <si>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</si>
  <si>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</si>
  <si>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</si>
  <si>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</si>
  <si>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</si>
  <si>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</si>
  <si>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</si>
  <si>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</si>
  <si>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</si>
  <si>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</si>
  <si>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</si>
  <si>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</si>
  <si>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</si>
  <si>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</si>
  <si>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</si>
  <si>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</si>
  <si>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</si>
  <si>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</si>
  <si>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</si>
  <si>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</si>
  <si>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</si>
  <si>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</si>
  <si>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</si>
  <si>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</si>
  <si>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</si>
  <si>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</si>
  <si>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</si>
  <si>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</si>
  <si>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</si>
  <si>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</si>
  <si>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</si>
  <si>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</si>
  <si>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</si>
  <si>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</si>
  <si>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</si>
  <si>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</si>
  <si>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</si>
  <si>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</si>
  <si>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</si>
  <si>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</si>
  <si>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</si>
  <si>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</si>
  <si>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</si>
  <si>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</si>
  <si>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</si>
  <si>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</si>
  <si>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</si>
  <si>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</si>
  <si>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</si>
  <si>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</si>
  <si>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</si>
  <si>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</si>
  <si>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</si>
  <si>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</si>
  <si>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</si>
  <si>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</si>
  <si>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</si>
  <si>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</si>
  <si>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</si>
  <si>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</si>
  <si>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</si>
  <si>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</si>
  <si>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</si>
  <si>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</si>
  <si>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</si>
  <si>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</si>
  <si>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</si>
  <si>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</si>
  <si>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</si>
  <si>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</si>
  <si>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</si>
  <si>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</si>
  <si>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</si>
  <si>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</si>
  <si>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</si>
  <si>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</si>
  <si>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</si>
  <si>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</si>
  <si>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</si>
  <si>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</si>
  <si>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</si>
  <si>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</si>
  <si>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</si>
  <si>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</si>
  <si>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</si>
  <si>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</si>
  <si>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</si>
  <si>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</si>
  <si>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</si>
  <si>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</si>
  <si>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</si>
  <si>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</si>
  <si>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</si>
  <si>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</si>
  <si>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</si>
  <si>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</si>
  <si>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</si>
  <si>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</si>
  <si>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</si>
  <si>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</si>
  <si>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</si>
  <si>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</si>
  <si>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</si>
  <si>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</si>
  <si>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</si>
  <si>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</si>
  <si>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</si>
  <si>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</si>
  <si>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</si>
  <si>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</si>
  <si>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</si>
  <si>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</si>
  <si>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</si>
  <si>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</si>
  <si>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</si>
  <si>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</si>
  <si>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</si>
  <si>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</si>
  <si>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</si>
  <si>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</si>
  <si>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</si>
  <si>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</si>
  <si>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</si>
  <si>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</si>
  <si>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</si>
  <si>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</si>
  <si>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</si>
  <si>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</si>
  <si>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</si>
  <si>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</si>
  <si>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</si>
  <si>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</si>
  <si>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</si>
  <si>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</si>
  <si>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</si>
  <si>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</si>
  <si>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</si>
  <si>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</si>
  <si>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</si>
  <si>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</si>
  <si>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</si>
  <si>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</si>
  <si>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</si>
  <si>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</si>
  <si>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</si>
  <si>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</si>
  <si>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</si>
  <si>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</si>
  <si>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</si>
  <si>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</si>
  <si>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</si>
  <si>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</si>
  <si>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</si>
  <si>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</si>
  <si>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</si>
  <si>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</si>
  <si>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</si>
  <si>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</si>
  <si>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</si>
  <si>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</si>
  <si>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</si>
  <si>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</si>
  <si>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</si>
  <si>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</si>
  <si>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</si>
  <si>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</si>
  <si>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</si>
  <si>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</si>
  <si>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</si>
  <si>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</si>
  <si>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</si>
  <si>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</si>
  <si>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</si>
  <si>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</si>
  <si>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</si>
  <si>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</si>
  <si>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</si>
  <si>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</si>
  <si>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</si>
  <si>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</si>
  <si>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</si>
  <si>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</si>
  <si>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</si>
  <si>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</si>
  <si>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</si>
  <si>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</si>
  <si>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</si>
  <si>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</si>
  <si>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</si>
  <si>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</si>
  <si>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</si>
  <si>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</si>
  <si>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</si>
  <si>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</si>
  <si>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</si>
  <si>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</si>
  <si>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</si>
  <si>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</si>
  <si>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</si>
  <si>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</si>
  <si>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</si>
  <si>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</si>
  <si>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</si>
  <si>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</si>
  <si>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</si>
  <si>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</si>
  <si>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</si>
  <si>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</si>
  <si>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</si>
  <si>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</si>
  <si>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</si>
  <si>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</si>
  <si>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</si>
  <si>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</si>
  <si>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</si>
  <si>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</si>
  <si>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</si>
  <si>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</si>
  <si>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</si>
  <si>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</si>
  <si>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</si>
  <si>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</si>
  <si>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</si>
  <si>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</si>
  <si>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</si>
  <si>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</si>
  <si>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</si>
  <si>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</si>
  <si>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</si>
  <si>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</si>
  <si>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</si>
  <si>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</si>
  <si>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</si>
  <si>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</si>
  <si>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</si>
  <si>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</si>
  <si>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</si>
  <si>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</si>
  <si>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</si>
  <si>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</si>
  <si>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</si>
  <si>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</si>
  <si>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</si>
  <si>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</si>
  <si>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</si>
  <si>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</si>
  <si>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</si>
  <si>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</si>
  <si>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</si>
  <si>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</si>
  <si>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</si>
  <si>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</si>
  <si>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</si>
  <si>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</si>
  <si>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</si>
  <si>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</si>
  <si>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</si>
  <si>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</si>
  <si>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</si>
  <si>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</si>
  <si>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</si>
  <si>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</si>
  <si>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</si>
  <si>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</si>
  <si>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</si>
  <si>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</si>
  <si>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</si>
  <si>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</si>
  <si>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</si>
  <si>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</si>
  <si>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</si>
  <si>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</si>
  <si>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</si>
  <si>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</si>
  <si>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</si>
  <si>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</si>
  <si>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</si>
  <si>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</si>
  <si>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</si>
  <si>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</si>
  <si>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</si>
  <si>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</si>
  <si>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</si>
  <si>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</si>
  <si>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</si>
  <si>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</si>
  <si>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</si>
  <si>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</si>
  <si>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</si>
  <si>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</si>
  <si>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</si>
  <si>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</si>
  <si>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</si>
  <si>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</si>
  <si>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</si>
  <si>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</si>
  <si>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</si>
  <si>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</si>
  <si>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</si>
  <si>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</si>
  <si>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</si>
  <si>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</si>
  <si>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</si>
  <si>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</si>
  <si>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</si>
  <si>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</si>
  <si>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</si>
  <si>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</si>
  <si>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</si>
  <si>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</si>
  <si>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</si>
  <si>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</si>
  <si>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</si>
  <si>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</si>
  <si>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</si>
  <si>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</si>
  <si>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</si>
  <si>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</si>
  <si>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</si>
  <si>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</si>
  <si>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</si>
  <si>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</si>
  <si>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</si>
  <si>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</si>
  <si>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</si>
  <si>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</si>
  <si>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</si>
  <si>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</si>
  <si>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</si>
  <si>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</si>
  <si>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</si>
  <si>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</si>
  <si>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</si>
  <si>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</si>
  <si>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</si>
  <si>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</si>
  <si>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</si>
  <si>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</si>
  <si>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</si>
  <si>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</si>
  <si>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</si>
  <si>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</si>
  <si>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</si>
  <si>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</si>
  <si>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</si>
  <si>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</si>
  <si>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</si>
  <si>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</si>
  <si>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</si>
  <si>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</si>
  <si>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</si>
  <si>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</si>
  <si>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</si>
  <si>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</si>
  <si>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</si>
  <si>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</si>
  <si>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</si>
  <si>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</si>
  <si>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</si>
  <si>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</si>
  <si>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</si>
  <si>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</si>
  <si>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</si>
  <si>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</si>
  <si>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</si>
  <si>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</si>
  <si>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</si>
  <si>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</si>
  <si>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</si>
  <si>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</si>
  <si>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</si>
  <si>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</si>
  <si>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</si>
  <si>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</si>
  <si>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</si>
  <si>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</si>
  <si>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</si>
  <si>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</si>
  <si>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</si>
  <si>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</si>
  <si>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</si>
  <si>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</si>
  <si>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</si>
  <si>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</si>
  <si>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</si>
  <si>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</si>
  <si>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</si>
  <si>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</si>
  <si>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</si>
  <si>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</si>
  <si>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</si>
  <si>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</si>
  <si>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</si>
  <si>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</si>
  <si>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</si>
  <si>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</si>
  <si>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</si>
  <si>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</si>
  <si>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</si>
  <si>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</si>
  <si>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</si>
  <si>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</si>
  <si>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</si>
  <si>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</si>
  <si>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</si>
  <si>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</si>
  <si>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</si>
  <si>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</si>
  <si>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</si>
  <si>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</si>
  <si>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</si>
  <si>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</si>
  <si>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</si>
  <si>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</si>
  <si>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</si>
  <si>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</si>
  <si>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</si>
  <si>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</si>
  <si>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</si>
  <si>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</si>
  <si>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</si>
  <si>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</si>
  <si>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</si>
  <si>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</si>
  <si>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</si>
  <si>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</si>
  <si>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</si>
  <si>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</si>
  <si>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</si>
  <si>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</si>
  <si>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</si>
  <si>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</si>
  <si>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</si>
  <si>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</si>
  <si>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</si>
  <si>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</si>
  <si>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</si>
  <si>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</si>
  <si>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</si>
  <si>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</si>
  <si>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</si>
  <si>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</si>
  <si>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</si>
  <si>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</si>
  <si>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</si>
  <si>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</si>
  <si>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</si>
  <si>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</si>
  <si>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</si>
  <si>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</si>
  <si>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</si>
  <si>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</si>
  <si>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</si>
  <si>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</si>
  <si>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</si>
  <si>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</si>
  <si>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</si>
  <si>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</si>
  <si>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</si>
  <si>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</si>
  <si>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</si>
  <si>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</si>
  <si>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</si>
  <si>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</si>
  <si>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</si>
  <si>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</si>
  <si>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</si>
  <si>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</si>
  <si>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</si>
  <si>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</si>
  <si>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</si>
  <si>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</si>
  <si>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</si>
  <si>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</si>
  <si>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</si>
  <si>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</si>
  <si>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</si>
  <si>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</si>
  <si>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</si>
  <si>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</si>
  <si>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</si>
  <si>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</si>
  <si>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</si>
  <si>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</si>
  <si>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</si>
  <si>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</si>
  <si>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</si>
  <si>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</si>
  <si>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</si>
  <si>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</si>
  <si>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</si>
  <si>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</si>
  <si>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</si>
  <si>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</si>
  <si>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</si>
  <si>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</si>
  <si>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</si>
  <si>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</si>
  <si>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</si>
  <si>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</si>
  <si>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</si>
  <si>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</si>
  <si>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</si>
  <si>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</si>
  <si>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</si>
  <si>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</si>
  <si>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</si>
  <si>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</si>
  <si>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</si>
  <si>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</si>
  <si>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</si>
  <si>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</si>
  <si>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</si>
  <si>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</si>
  <si>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</si>
  <si>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</si>
  <si>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</si>
  <si>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</si>
  <si>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</si>
  <si>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</si>
  <si>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</si>
  <si>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</si>
  <si>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</si>
  <si>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</si>
  <si>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</si>
  <si>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</si>
  <si>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</si>
  <si>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</si>
  <si>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</si>
  <si>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</si>
  <si>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</si>
  <si>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</si>
  <si>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</si>
  <si>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</si>
  <si>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</si>
  <si>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</si>
  <si>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</si>
  <si>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</si>
  <si>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</si>
  <si>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</si>
  <si>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</si>
  <si>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</si>
  <si>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</si>
  <si>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</si>
  <si>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</si>
  <si>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</si>
  <si>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</si>
  <si>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</si>
  <si>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</si>
  <si>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</si>
  <si>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</si>
  <si>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</si>
  <si>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</si>
  <si>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</si>
  <si>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</si>
  <si>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</si>
  <si>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</si>
  <si>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</si>
  <si>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</si>
  <si>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</si>
  <si>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</si>
  <si>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</si>
  <si>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</si>
  <si>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</si>
  <si>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</si>
  <si>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</si>
  <si>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</si>
  <si>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</si>
  <si>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</si>
  <si>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</si>
  <si>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</si>
  <si>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</si>
  <si>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</si>
  <si>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</si>
  <si>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</si>
  <si>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</si>
  <si>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</si>
  <si>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</si>
  <si>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</si>
  <si>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</si>
  <si>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</si>
  <si>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</si>
  <si>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</si>
  <si>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</si>
  <si>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</si>
  <si>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</si>
  <si>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</si>
  <si>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</si>
  <si>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</si>
  <si>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</si>
  <si>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</si>
  <si>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</si>
  <si>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</si>
  <si>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</si>
  <si>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</si>
  <si>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</si>
  <si>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</si>
  <si>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</si>
  <si>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</si>
  <si>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</si>
  <si>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</si>
  <si>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</si>
  <si>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</si>
  <si>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</si>
  <si>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</si>
  <si>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</si>
  <si>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</si>
  <si>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</si>
  <si>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</si>
  <si>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</si>
  <si>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</si>
  <si>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</si>
  <si>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</si>
  <si>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</si>
  <si>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</si>
  <si>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</si>
  <si>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</si>
  <si>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</si>
  <si>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</si>
  <si>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</si>
  <si>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</si>
  <si>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</si>
  <si>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</si>
  <si>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</si>
  <si>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</si>
  <si>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</si>
  <si>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</si>
  <si>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</si>
  <si>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</si>
  <si>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</si>
  <si>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</si>
  <si>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</si>
  <si>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</si>
  <si>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</si>
  <si>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</si>
  <si>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</si>
  <si>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</si>
  <si>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</si>
  <si>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</si>
  <si>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</si>
  <si>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</si>
  <si>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</si>
  <si>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</si>
  <si>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</si>
  <si>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</si>
  <si>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</si>
  <si>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</si>
  <si>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</si>
  <si>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</si>
  <si>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</si>
  <si>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</si>
  <si>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</si>
  <si>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</si>
  <si>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</si>
  <si>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</si>
  <si>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</si>
  <si>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</si>
  <si>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</si>
  <si>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</si>
  <si>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</si>
  <si>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</si>
  <si>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</si>
  <si>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</si>
  <si>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</si>
  <si>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</si>
  <si>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</si>
  <si>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</si>
  <si>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</si>
  <si>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</si>
  <si>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</si>
  <si>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</si>
  <si>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</si>
  <si>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</si>
  <si>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</si>
  <si>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</si>
  <si>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</si>
  <si>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</si>
  <si>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</si>
  <si>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</si>
  <si>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</si>
  <si>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</si>
  <si>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</si>
  <si>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</si>
  <si>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</si>
  <si>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</si>
  <si>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</si>
  <si>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</si>
  <si>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</si>
  <si>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</si>
  <si>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</si>
  <si>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</si>
  <si>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</si>
  <si>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</si>
  <si>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</si>
  <si>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</si>
  <si>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</si>
  <si>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</si>
  <si>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</si>
  <si>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</si>
  <si>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</si>
  <si>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</si>
  <si>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</si>
  <si>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</si>
  <si>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</si>
  <si>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</si>
  <si>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</si>
  <si>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</si>
  <si>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</si>
  <si>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</si>
  <si>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</si>
  <si>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</si>
  <si>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</si>
  <si>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</si>
  <si>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</si>
  <si>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</si>
  <si>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</si>
  <si>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</si>
  <si>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</si>
  <si>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</si>
  <si>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</si>
  <si>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</si>
  <si>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</si>
  <si>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</si>
  <si>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</si>
  <si>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</si>
  <si>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</si>
  <si>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</si>
  <si>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</si>
  <si>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</si>
  <si>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</si>
  <si>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</si>
  <si>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</si>
  <si>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</si>
  <si>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</si>
  <si>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</si>
  <si>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</si>
  <si>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</si>
  <si>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</si>
  <si>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</si>
  <si>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</si>
  <si>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</si>
  <si>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</si>
  <si>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</si>
  <si>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</si>
  <si>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</si>
  <si>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</si>
  <si>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</si>
  <si>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</si>
  <si>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</si>
  <si>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</si>
  <si>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</si>
  <si>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</si>
  <si>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</si>
  <si>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</si>
  <si>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</si>
  <si>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</si>
  <si>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</si>
  <si>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</si>
  <si>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</si>
  <si>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</si>
  <si>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</si>
  <si>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</si>
  <si>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</si>
  <si>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</si>
  <si>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</si>
  <si>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</si>
  <si>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</si>
  <si>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</si>
  <si>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</si>
  <si>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</si>
  <si>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</si>
  <si>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</si>
  <si>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</si>
  <si>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</si>
  <si>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</si>
  <si>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</si>
  <si>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</si>
  <si>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</si>
  <si>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</si>
  <si>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</si>
  <si>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</si>
  <si>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</si>
  <si>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</si>
  <si>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</si>
  <si>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</si>
  <si>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</si>
  <si>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</si>
  <si>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</si>
  <si>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</si>
  <si>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</si>
  <si>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</si>
  <si>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</si>
  <si>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</si>
  <si>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</si>
  <si>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</si>
  <si>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</si>
  <si>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</si>
  <si>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</si>
  <si>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</si>
  <si>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</si>
  <si>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</si>
  <si>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</si>
  <si>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</si>
  <si>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</si>
  <si>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</si>
  <si>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</si>
  <si>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</si>
  <si>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</si>
  <si>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</si>
  <si>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</si>
  <si>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</si>
  <si>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</si>
  <si>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</si>
  <si>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</si>
  <si>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</si>
  <si>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</si>
  <si>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</si>
  <si>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</si>
  <si>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</si>
  <si>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</si>
  <si>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</si>
  <si>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</si>
  <si>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</si>
  <si>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</si>
  <si>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</si>
  <si>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</si>
  <si>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</si>
  <si>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</si>
  <si>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</si>
  <si>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</si>
  <si>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</si>
  <si>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</si>
  <si>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</si>
  <si>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</si>
  <si>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</si>
  <si>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</si>
  <si>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</si>
  <si>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</si>
  <si>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</si>
  <si>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</si>
  <si>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</si>
  <si>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</si>
  <si>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</si>
  <si>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</si>
  <si>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</si>
  <si>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</si>
  <si>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</si>
  <si>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</si>
  <si>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</si>
  <si>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</si>
  <si>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</si>
  <si>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</si>
  <si>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</si>
  <si>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</si>
  <si>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</si>
  <si>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</si>
  <si>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</si>
  <si>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</si>
  <si>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</si>
  <si>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</si>
  <si>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</si>
  <si>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</si>
  <si>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</si>
  <si>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</si>
  <si>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</si>
  <si>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</si>
  <si>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</si>
  <si>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</si>
  <si>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</si>
  <si>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</si>
  <si>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</si>
  <si>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</si>
  <si>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</si>
  <si>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</si>
  <si>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</si>
  <si>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</si>
  <si>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</si>
  <si>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</si>
  <si>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</si>
  <si>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</si>
  <si>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</si>
  <si>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</si>
  <si>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</si>
  <si>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</si>
  <si>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</si>
  <si>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</si>
  <si>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</si>
  <si>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</si>
  <si>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</si>
  <si>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</si>
  <si>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</si>
  <si>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</si>
  <si>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</si>
  <si>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</si>
  <si>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</si>
  <si>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</si>
  <si>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</si>
  <si>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</si>
  <si>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</si>
  <si>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</si>
  <si>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</si>
  <si>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</si>
  <si>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</si>
  <si>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</si>
  <si>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</si>
  <si>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</si>
  <si>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</si>
  <si>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</si>
  <si>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</si>
  <si>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</si>
  <si>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</si>
  <si>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</si>
  <si>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</si>
  <si>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</si>
  <si>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</si>
  <si>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</si>
  <si>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</si>
  <si>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</si>
  <si>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</si>
  <si>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</si>
  <si>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</si>
  <si>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</si>
  <si>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</si>
  <si>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</si>
  <si>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</si>
  <si>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</si>
  <si>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</si>
  <si>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</si>
  <si>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</si>
  <si>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</si>
  <si>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</si>
  <si>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</si>
  <si>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</si>
  <si>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</si>
  <si>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</si>
  <si>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</si>
  <si>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</si>
  <si>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</si>
  <si>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</si>
  <si>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</si>
  <si>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</si>
  <si>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</si>
  <si>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</si>
  <si>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</si>
  <si>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</si>
  <si>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</si>
  <si>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</si>
  <si>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</si>
  <si>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</si>
  <si>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</si>
  <si>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</si>
  <si>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</si>
  <si>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</si>
  <si>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</si>
  <si>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</si>
  <si>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</si>
  <si>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</si>
  <si>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</si>
  <si>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</si>
  <si>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</si>
  <si>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</si>
  <si>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</si>
  <si>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</si>
  <si>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</si>
  <si>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</si>
  <si>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</si>
  <si>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</si>
  <si>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</si>
  <si>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</si>
  <si>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</si>
  <si>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</si>
  <si>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</si>
  <si>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</si>
  <si>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</si>
  <si>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</si>
  <si>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</si>
  <si>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</si>
  <si>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</si>
  <si>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</si>
  <si>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</si>
  <si>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</si>
  <si>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</si>
  <si>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</si>
  <si>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</si>
  <si>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</si>
  <si>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</si>
  <si>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</si>
  <si>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</si>
  <si>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</si>
  <si>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</si>
  <si>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</si>
  <si>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</si>
  <si>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</si>
  <si>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</si>
  <si>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</si>
  <si>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</si>
  <si>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</si>
  <si>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</si>
  <si>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</si>
  <si>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</si>
  <si>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</si>
  <si>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</si>
  <si>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</si>
  <si>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</si>
  <si>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</si>
  <si>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</si>
  <si>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</si>
  <si>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</si>
  <si>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</si>
  <si>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</si>
  <si>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</si>
  <si>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</si>
  <si>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</si>
  <si>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</si>
  <si>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</si>
  <si>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</si>
  <si>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</si>
  <si>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</si>
  <si>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</si>
  <si>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</si>
  <si>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</si>
  <si>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</si>
  <si>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</si>
  <si>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</si>
  <si>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</si>
  <si>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</si>
  <si>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</si>
  <si>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</si>
  <si>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</si>
  <si>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</si>
  <si>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</si>
  <si>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</si>
  <si>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</si>
  <si>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</si>
  <si>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</si>
  <si>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</si>
  <si>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</si>
  <si>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</si>
  <si>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</si>
  <si>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</si>
  <si>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</si>
  <si>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</si>
  <si>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</si>
  <si>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</si>
  <si>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</si>
  <si>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</si>
  <si>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</si>
  <si>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</si>
  <si>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</si>
  <si>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</si>
  <si>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</si>
  <si>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</si>
  <si>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</si>
  <si>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</si>
  <si>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</si>
  <si>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</si>
  <si>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</si>
  <si>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</si>
  <si>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</si>
  <si>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</si>
  <si>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</si>
  <si>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</si>
  <si>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</si>
  <si>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</si>
  <si>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</si>
  <si>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</si>
  <si>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</si>
  <si>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</si>
  <si>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</si>
  <si>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</si>
  <si>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</si>
  <si>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</si>
  <si>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</si>
  <si>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</si>
  <si>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</si>
  <si>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</si>
  <si>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</si>
  <si>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</si>
  <si>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</si>
  <si>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</si>
  <si>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</si>
  <si>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</si>
  <si>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</si>
  <si>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</si>
  <si>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</si>
  <si>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</si>
  <si>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</si>
  <si>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</si>
  <si>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</si>
  <si>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</si>
  <si>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</si>
  <si>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</si>
  <si>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</si>
  <si>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</si>
  <si>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</si>
  <si>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</si>
  <si>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</si>
  <si>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</si>
  <si>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</si>
  <si>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</si>
  <si>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</si>
  <si>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</si>
  <si>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</si>
  <si>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</si>
  <si>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</si>
  <si>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</si>
  <si>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</si>
  <si>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</si>
  <si>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</si>
  <si>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</si>
  <si>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</si>
  <si>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</si>
  <si>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</si>
  <si>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</si>
  <si>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</si>
  <si>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</si>
  <si>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</si>
  <si>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</si>
  <si>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</si>
  <si>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</si>
  <si>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</si>
  <si>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</si>
  <si>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</si>
  <si>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</si>
  <si>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</si>
  <si>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</si>
  <si>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</si>
  <si>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</si>
  <si>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</si>
  <si>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</si>
  <si>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</si>
  <si>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</si>
  <si>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</si>
  <si>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</si>
  <si>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</si>
  <si>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</si>
  <si>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</si>
  <si>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</si>
  <si>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</si>
  <si>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</si>
  <si>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</si>
  <si>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</si>
  <si>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</si>
  <si>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</si>
  <si>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</si>
  <si>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</si>
  <si>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</si>
  <si>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</si>
  <si>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</si>
  <si>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</si>
  <si>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</si>
  <si>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</si>
  <si>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</si>
  <si>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</si>
  <si>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</si>
  <si>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</si>
  <si>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</si>
  <si>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</si>
  <si>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</si>
  <si>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</si>
  <si>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</si>
  <si>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</si>
  <si>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</si>
  <si>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</si>
  <si>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</si>
  <si>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</si>
  <si>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</si>
  <si>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</si>
  <si>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</si>
  <si>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</si>
  <si>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</si>
  <si>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</si>
  <si>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</si>
  <si>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</si>
  <si>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</si>
  <si>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</si>
  <si>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</si>
  <si>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</si>
  <si>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</si>
  <si>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</si>
  <si>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</si>
  <si>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</si>
  <si>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</si>
  <si>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</si>
  <si>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</si>
  <si>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</si>
  <si>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</si>
  <si>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</si>
  <si>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</si>
  <si>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</si>
  <si>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</si>
  <si>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</si>
  <si>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</si>
  <si>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</si>
  <si>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</si>
  <si>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</si>
  <si>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</si>
  <si>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</si>
  <si>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</si>
  <si>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</si>
  <si>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</si>
  <si>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</si>
  <si>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</si>
  <si>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</si>
  <si>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</si>
  <si>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</si>
  <si>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</si>
  <si>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</si>
  <si>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</si>
  <si>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</si>
  <si>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</si>
  <si>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</si>
  <si>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</si>
  <si>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</si>
  <si>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</si>
  <si>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</si>
  <si>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</si>
  <si>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</si>
  <si>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</si>
  <si>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</si>
  <si>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</si>
  <si>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</si>
  <si>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</si>
  <si>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</si>
  <si>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</si>
  <si>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</si>
  <si>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</si>
  <si>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</si>
  <si>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</si>
  <si>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</si>
  <si>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</si>
  <si>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</si>
  <si>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</si>
  <si>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</si>
  <si>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</si>
  <si>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</si>
  <si>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</si>
  <si>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</si>
  <si>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</si>
  <si>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</si>
  <si>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</si>
  <si>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</si>
  <si>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</si>
  <si>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</si>
  <si>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</si>
  <si>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</si>
  <si>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</si>
  <si>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</si>
  <si>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</si>
  <si>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</si>
  <si>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</si>
  <si>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</si>
  <si>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</si>
  <si>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</si>
  <si>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</si>
  <si>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</si>
  <si>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</si>
  <si>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</si>
  <si>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</si>
  <si>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</si>
  <si>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</si>
  <si>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</si>
  <si>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</si>
  <si>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</si>
  <si>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</si>
  <si>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</si>
  <si>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</si>
  <si>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</si>
  <si>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</si>
  <si>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</si>
  <si>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</si>
  <si>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</si>
  <si>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</si>
  <si>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</si>
  <si>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</si>
  <si>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</si>
  <si>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</si>
  <si>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</si>
  <si>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</si>
  <si>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</si>
  <si>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</si>
  <si>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</si>
  <si>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</si>
  <si>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</si>
  <si>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</si>
  <si>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</si>
  <si>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</si>
  <si>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</si>
  <si>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</si>
  <si>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</si>
  <si>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</si>
  <si>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</si>
  <si>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</si>
  <si>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</si>
  <si>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</si>
  <si>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</si>
  <si>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</si>
  <si>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</si>
  <si>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</si>
  <si>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</si>
  <si>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</si>
  <si>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</si>
  <si>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</si>
  <si>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</si>
  <si>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</si>
  <si>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</si>
  <si>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</si>
  <si>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</si>
  <si>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</si>
  <si>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</si>
  <si>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</si>
  <si>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</si>
  <si>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</si>
  <si>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</si>
  <si>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</si>
  <si>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</si>
  <si>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</si>
  <si>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</si>
  <si>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</si>
  <si>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</si>
  <si>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</si>
  <si>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</si>
  <si>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</si>
  <si>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</si>
  <si>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</si>
  <si>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</si>
  <si>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</si>
  <si>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</si>
  <si>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</si>
  <si>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</si>
  <si>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</si>
  <si>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</si>
  <si>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</si>
  <si>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</si>
  <si>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</si>
  <si>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</si>
  <si>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</si>
  <si>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</si>
  <si>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</si>
  <si>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</si>
  <si>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</si>
  <si>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</si>
  <si>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</si>
  <si>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</si>
  <si>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</si>
  <si>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</si>
  <si>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</si>
  <si>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</si>
  <si>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</si>
  <si>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</si>
  <si>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</si>
  <si>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</si>
  <si>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</si>
  <si>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</si>
  <si>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</si>
  <si>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</si>
  <si>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</si>
  <si>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</si>
  <si>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</si>
  <si>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</si>
  <si>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</si>
  <si>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</si>
  <si>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</si>
  <si>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</si>
  <si>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</si>
  <si>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</si>
  <si>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</si>
  <si>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</si>
  <si>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</si>
  <si>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</si>
  <si>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</si>
  <si>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</si>
  <si>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</si>
  <si>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</si>
  <si>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</si>
  <si>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</si>
  <si>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</si>
  <si>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</si>
  <si>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</si>
  <si>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</si>
  <si>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</si>
  <si>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</si>
  <si>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</si>
  <si>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</si>
  <si>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</si>
  <si>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</si>
  <si>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</si>
  <si>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</si>
  <si>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</si>
  <si>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</si>
  <si>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</si>
  <si>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</si>
  <si>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</si>
  <si>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</si>
  <si>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</si>
  <si>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</si>
  <si>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</si>
  <si>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</si>
  <si>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</si>
  <si>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</si>
  <si>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</si>
  <si>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</si>
  <si>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</si>
  <si>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</si>
  <si>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</si>
  <si>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</si>
  <si>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</si>
  <si>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</si>
  <si>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</si>
  <si>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</si>
  <si>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</si>
  <si>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</si>
  <si>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</si>
  <si>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</si>
  <si>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</si>
  <si>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</si>
  <si>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</si>
  <si>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</si>
  <si>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</si>
  <si>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</si>
  <si>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</si>
  <si>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</si>
  <si>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</si>
  <si>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</si>
  <si>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</si>
  <si>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</si>
  <si>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</si>
  <si>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</si>
  <si>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</si>
  <si>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</si>
  <si>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</si>
  <si>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</si>
  <si>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</si>
  <si>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</si>
  <si>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</si>
  <si>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</si>
  <si>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</si>
  <si>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</si>
  <si>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</si>
  <si>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</si>
  <si>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</si>
  <si>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</si>
  <si>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</si>
  <si>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</si>
  <si>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</si>
  <si>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</si>
  <si>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</si>
  <si>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</si>
  <si>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</si>
  <si>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</si>
  <si>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</si>
  <si>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</si>
  <si>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</si>
  <si>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</si>
  <si>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</si>
  <si>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</si>
  <si>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</si>
  <si>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</si>
  <si>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</si>
  <si>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</si>
  <si>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</si>
  <si>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</si>
  <si>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</si>
  <si>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</si>
  <si>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</si>
  <si>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</si>
  <si>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</si>
  <si>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</si>
  <si>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</si>
  <si>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</si>
  <si>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</si>
  <si>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</si>
  <si>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</si>
  <si>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</si>
  <si>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</si>
  <si>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</si>
  <si>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</si>
  <si>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</si>
  <si>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</si>
  <si>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</si>
  <si>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</si>
  <si>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</si>
  <si>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</si>
  <si>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</si>
  <si>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</si>
  <si>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</si>
  <si>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</si>
  <si>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</si>
  <si>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</si>
  <si>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</si>
  <si>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</si>
  <si>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</si>
  <si>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</si>
  <si>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</si>
  <si>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</si>
  <si>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</si>
  <si>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</si>
  <si>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</si>
  <si>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</si>
  <si>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</si>
  <si>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</si>
  <si>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</si>
  <si>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</si>
  <si>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</si>
  <si>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</si>
  <si>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</si>
  <si>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</si>
  <si>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</si>
  <si>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</si>
  <si>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</si>
  <si>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</si>
  <si>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</si>
  <si>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</si>
  <si>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</si>
  <si>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</si>
  <si>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</si>
  <si>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</si>
  <si>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</si>
  <si>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</si>
  <si>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</si>
  <si>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</si>
  <si>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</si>
  <si>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</si>
  <si>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</si>
  <si>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</si>
  <si>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</si>
  <si>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</si>
  <si>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</si>
  <si>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</si>
  <si>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</si>
  <si>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</si>
  <si>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</si>
  <si>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</si>
  <si>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</si>
  <si>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</si>
  <si>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</si>
  <si>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</si>
  <si>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</si>
  <si>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</si>
  <si>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</si>
  <si>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</si>
  <si>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</si>
  <si>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</si>
  <si>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</si>
  <si>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</si>
  <si>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</si>
  <si>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</si>
  <si>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</si>
  <si>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</si>
  <si>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</si>
  <si>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</si>
  <si>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</si>
  <si>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</si>
  <si>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</si>
  <si>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</si>
  <si>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</si>
  <si>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</si>
  <si>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</si>
  <si>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</si>
  <si>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</si>
  <si>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</si>
  <si>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</si>
  <si>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</si>
  <si>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</si>
  <si>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</si>
  <si>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</si>
  <si>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</si>
  <si>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</si>
  <si>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</si>
  <si>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</si>
  <si>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</si>
  <si>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</si>
  <si>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</si>
  <si>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</si>
  <si>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</si>
  <si>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</si>
  <si>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</si>
  <si>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</si>
  <si>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</si>
  <si>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</si>
  <si>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</si>
  <si>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</si>
  <si>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</si>
  <si>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</si>
  <si>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</si>
  <si>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</si>
  <si>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</si>
  <si>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</si>
  <si>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</si>
  <si>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</si>
  <si>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</si>
  <si>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</si>
  <si>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</si>
  <si>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</si>
  <si>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</si>
  <si>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</si>
  <si>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</si>
  <si>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</si>
  <si>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</si>
  <si>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</si>
  <si>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</si>
  <si>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</si>
  <si>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</si>
  <si>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</si>
  <si>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</si>
  <si>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</si>
  <si>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</si>
  <si>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</si>
  <si>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</si>
  <si>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</si>
  <si>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</si>
  <si>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</si>
  <si>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</si>
  <si>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</si>
  <si>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</si>
  <si>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</si>
  <si>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</si>
  <si>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</si>
  <si>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</si>
  <si>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</si>
  <si>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</si>
  <si>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</si>
  <si>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</si>
  <si>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</si>
  <si>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</si>
  <si>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</si>
  <si>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</si>
  <si>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</si>
  <si>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</si>
  <si>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</si>
  <si>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</si>
  <si>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</si>
  <si>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</si>
  <si>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</si>
  <si>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</si>
  <si>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</si>
  <si>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</si>
  <si>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</si>
  <si>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</si>
  <si>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</si>
  <si>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</si>
  <si>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</si>
  <si>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</si>
  <si>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</si>
  <si>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</si>
  <si>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</si>
  <si>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</si>
  <si>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</si>
  <si>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</si>
  <si>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</si>
  <si>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</si>
  <si>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</si>
  <si>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</si>
  <si>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</si>
  <si>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</si>
  <si>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</si>
  <si>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</si>
  <si>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</si>
  <si>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</si>
  <si>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</si>
  <si>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</si>
  <si>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</si>
  <si>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</si>
  <si>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</si>
  <si>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</si>
  <si>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</si>
  <si>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</si>
  <si>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</si>
  <si>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</si>
  <si>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</si>
  <si>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</si>
  <si>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</si>
  <si>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</si>
  <si>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</si>
  <si>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</si>
  <si>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</si>
  <si>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</si>
  <si>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</si>
  <si>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</si>
  <si>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</si>
  <si>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</si>
  <si>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</si>
  <si>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</si>
  <si>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</si>
  <si>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</si>
  <si>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</si>
  <si>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</si>
  <si>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</si>
  <si>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</si>
  <si>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</si>
  <si>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</si>
  <si>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</si>
  <si>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</si>
  <si>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</si>
  <si>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</si>
  <si>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</si>
  <si>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</si>
  <si>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</si>
  <si>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</si>
  <si>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</si>
  <si>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</si>
  <si>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</si>
  <si>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</si>
  <si>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</si>
  <si>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</si>
  <si>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</si>
  <si>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</si>
  <si>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</si>
  <si>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</si>
  <si>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</si>
  <si>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</si>
  <si>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</si>
  <si>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</si>
  <si>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</si>
  <si>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</si>
  <si>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</si>
  <si>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</si>
  <si>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</si>
  <si>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</si>
  <si>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</si>
  <si>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</si>
  <si>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</si>
  <si>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</si>
  <si>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</si>
  <si>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</si>
  <si>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</si>
  <si>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</si>
  <si>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</si>
  <si>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</si>
  <si>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</si>
  <si>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</si>
  <si>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</si>
  <si>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</si>
  <si>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</si>
  <si>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</si>
  <si>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</si>
  <si>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</si>
  <si>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</si>
  <si>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</si>
  <si>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</si>
  <si>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</si>
  <si>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</si>
  <si>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</si>
  <si>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</si>
  <si>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</si>
  <si>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</si>
  <si>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</si>
  <si>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</si>
  <si>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</si>
  <si>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</si>
  <si>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</si>
  <si>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</si>
  <si>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</si>
  <si>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</si>
  <si>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</si>
  <si>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</si>
  <si>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</si>
  <si>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</si>
  <si>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</si>
  <si>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</si>
  <si>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</si>
  <si>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</si>
  <si>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</si>
  <si>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</si>
  <si>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</si>
  <si>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</si>
  <si>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</si>
  <si>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</si>
  <si>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</si>
  <si>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</si>
  <si>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</si>
  <si>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</si>
  <si>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</si>
  <si>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</si>
  <si>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</si>
  <si>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</si>
  <si>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</si>
  <si>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</si>
  <si>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</si>
  <si>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</si>
  <si>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</si>
  <si>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</si>
  <si>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</si>
  <si>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</si>
  <si>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</si>
  <si>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</si>
  <si>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</si>
  <si>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</si>
  <si>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</si>
  <si>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</si>
  <si>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</si>
  <si>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</si>
  <si>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</si>
  <si>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</si>
  <si>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</si>
  <si>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</si>
  <si>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</si>
  <si>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</si>
  <si>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</si>
  <si>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</si>
  <si>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</si>
  <si>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</si>
  <si>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</si>
  <si>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</si>
  <si>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</si>
  <si>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</si>
  <si>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</si>
  <si>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</si>
  <si>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</si>
  <si>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</si>
  <si>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</si>
  <si>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</si>
  <si>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</si>
  <si>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</si>
  <si>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</si>
  <si>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</si>
  <si>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</si>
  <si>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</si>
  <si>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</si>
  <si>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</si>
  <si>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</si>
  <si>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</si>
  <si>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</si>
  <si>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</si>
  <si>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</si>
  <si>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</si>
  <si>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</si>
  <si>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</si>
  <si>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</si>
  <si>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</si>
  <si>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</si>
  <si>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</si>
  <si>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</si>
  <si>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</si>
  <si>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</si>
  <si>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</si>
  <si>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</si>
  <si>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</si>
  <si>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</si>
  <si>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</si>
  <si>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</si>
  <si>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</si>
  <si>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</si>
  <si>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</si>
  <si>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</si>
  <si>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</si>
  <si>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</si>
  <si>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</si>
  <si>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</si>
  <si>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</si>
  <si>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</si>
  <si>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</si>
  <si>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</si>
  <si>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</si>
  <si>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</si>
  <si>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</si>
  <si>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</si>
  <si>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</si>
  <si>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</si>
  <si>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</si>
  <si>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</si>
  <si>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</si>
  <si>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</si>
  <si>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</si>
  <si>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</si>
  <si>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</si>
  <si>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</si>
  <si>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</si>
  <si>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</si>
  <si>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</si>
  <si>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</si>
  <si>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</si>
  <si>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</si>
  <si>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</si>
  <si>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</si>
  <si>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</si>
  <si>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</si>
  <si>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</si>
  <si>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</si>
  <si>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</si>
  <si>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</si>
  <si>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</si>
  <si>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</si>
  <si>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</si>
  <si>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</si>
  <si>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</si>
  <si>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</si>
  <si>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</si>
  <si>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</si>
  <si>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</si>
  <si>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</si>
  <si>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</si>
  <si>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</si>
  <si>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</si>
  <si>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</si>
  <si>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</si>
  <si>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</si>
  <si>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</si>
  <si>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</si>
  <si>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</si>
  <si>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</si>
  <si>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</si>
  <si>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</si>
  <si>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</si>
  <si>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</si>
  <si>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</si>
  <si>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</si>
  <si>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</si>
  <si>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</si>
  <si>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</si>
  <si>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</si>
  <si>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</si>
  <si>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</si>
  <si>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</si>
  <si>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</si>
  <si>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</si>
  <si>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</si>
  <si>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</si>
  <si>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</si>
  <si>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</si>
  <si>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</si>
  <si>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</si>
  <si>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</si>
  <si>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</si>
  <si>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</si>
  <si>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</si>
  <si>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</si>
  <si>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</si>
  <si>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</si>
  <si>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</si>
  <si>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</si>
  <si>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</si>
  <si>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</si>
  <si>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</si>
  <si>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</si>
  <si>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</si>
  <si>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</si>
  <si>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</si>
  <si>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</si>
  <si>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</si>
  <si>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</si>
  <si>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</si>
  <si>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</si>
  <si>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</si>
  <si>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</si>
  <si>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</si>
  <si>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</si>
  <si>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</si>
  <si>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</si>
  <si>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</si>
  <si>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</si>
  <si>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</si>
  <si>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</si>
  <si>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</si>
  <si>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</si>
  <si>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</si>
  <si>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</si>
  <si>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</si>
  <si>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</si>
  <si>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</si>
  <si>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</si>
  <si>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</si>
  <si>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</si>
  <si>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</si>
  <si>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</si>
  <si>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</si>
  <si>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</si>
  <si>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</si>
  <si>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</si>
  <si>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</si>
  <si>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</si>
  <si>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</si>
  <si>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</si>
  <si>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</si>
  <si>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</si>
  <si>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</si>
  <si>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</si>
  <si>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</si>
  <si>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</si>
  <si>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</si>
  <si>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</si>
  <si>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</si>
  <si>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</si>
  <si>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</si>
  <si>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</si>
  <si>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</si>
  <si>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</si>
  <si>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</si>
  <si>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</si>
  <si>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</si>
  <si>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</si>
  <si>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</si>
  <si>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</si>
  <si>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</si>
  <si>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</si>
  <si>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</si>
  <si>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</si>
  <si>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</si>
  <si>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</si>
  <si>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</si>
  <si>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</si>
  <si>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</si>
  <si>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</si>
  <si>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</si>
  <si>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</si>
  <si>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</si>
  <si>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</si>
  <si>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</si>
  <si>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</si>
  <si>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</si>
  <si>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</si>
  <si>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</si>
  <si>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</si>
  <si>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</si>
  <si>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</si>
  <si>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</si>
  <si>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</si>
  <si>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</si>
  <si>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</si>
  <si>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</si>
  <si>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</si>
  <si>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</si>
  <si>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</si>
  <si>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</si>
  <si>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</si>
  <si>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</si>
  <si>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</si>
  <si>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</si>
  <si>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</si>
  <si>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</si>
  <si>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</si>
  <si>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</si>
  <si>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</si>
  <si>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</si>
  <si>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</si>
  <si>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</si>
  <si>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</si>
  <si>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</si>
  <si>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</si>
  <si>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</si>
  <si>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</si>
  <si>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</si>
  <si>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</si>
  <si>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</si>
  <si>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</si>
  <si>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</si>
  <si>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</si>
  <si>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</si>
  <si>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</si>
  <si>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</si>
  <si>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</si>
  <si>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</si>
  <si>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</si>
  <si>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</si>
  <si>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</si>
  <si>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</si>
  <si>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</si>
  <si>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</si>
  <si>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</si>
  <si>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</si>
  <si>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</si>
  <si>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</si>
  <si>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</si>
  <si>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</si>
  <si>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</si>
  <si>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</si>
  <si>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</si>
  <si>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</si>
  <si>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</si>
  <si>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</si>
  <si>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</si>
  <si>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</si>
  <si>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</si>
  <si>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</si>
  <si>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</si>
  <si>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</si>
  <si>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</si>
  <si>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</si>
  <si>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</si>
  <si>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</si>
  <si>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</si>
  <si>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</si>
  <si>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</si>
  <si>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</si>
  <si>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</si>
  <si>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</si>
  <si>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</si>
  <si>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</si>
  <si>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</si>
  <si>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</si>
  <si>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</si>
  <si>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</si>
  <si>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</si>
  <si>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</si>
  <si>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</si>
  <si>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</si>
  <si>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</si>
  <si>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</si>
  <si>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</si>
  <si>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</si>
  <si>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</si>
  <si>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</si>
  <si>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</si>
  <si>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</si>
  <si>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</si>
  <si>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</si>
  <si>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</si>
  <si>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</si>
  <si>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</si>
  <si>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</si>
  <si>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</si>
  <si>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</si>
  <si>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</si>
  <si>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</si>
  <si>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</si>
  <si>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</si>
  <si>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</si>
  <si>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</si>
  <si>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</si>
  <si>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</si>
  <si>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</si>
  <si>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</si>
  <si>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</si>
  <si>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</si>
  <si>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</si>
  <si>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</si>
  <si>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</si>
  <si>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</si>
  <si>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</si>
  <si>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</si>
  <si>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</si>
  <si>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</si>
  <si>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</si>
  <si>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</si>
  <si>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</si>
  <si>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</si>
  <si>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</si>
  <si>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</si>
  <si>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</si>
  <si>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</si>
  <si>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</si>
  <si>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</si>
  <si>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</si>
  <si>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</si>
  <si>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</si>
  <si>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</si>
  <si>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</si>
  <si>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</si>
  <si>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</si>
  <si>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</si>
  <si>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</si>
  <si>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</si>
  <si>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</si>
  <si>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</si>
  <si>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</si>
  <si>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</si>
  <si>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</si>
  <si>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</si>
  <si>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</si>
  <si>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</si>
  <si>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</si>
  <si>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</si>
  <si>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</si>
  <si>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</si>
  <si>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</si>
  <si>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</si>
  <si>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</si>
  <si>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</si>
  <si>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</si>
  <si>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</si>
  <si>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</si>
  <si>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</si>
  <si>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</si>
  <si>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</si>
  <si>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</si>
  <si>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</si>
  <si>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</si>
  <si>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</si>
  <si>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</si>
  <si>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</si>
  <si>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</si>
  <si>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</si>
  <si>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</si>
  <si>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</si>
  <si>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</si>
  <si>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</si>
  <si>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</si>
  <si>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</si>
  <si>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</si>
  <si>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</si>
  <si>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</si>
  <si>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</si>
  <si>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</si>
  <si>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</si>
  <si>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</si>
  <si>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</si>
  <si>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</si>
  <si>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</si>
  <si>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</si>
  <si>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</si>
  <si>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</si>
  <si>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</si>
  <si>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</si>
  <si>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</si>
  <si>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</si>
  <si>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</si>
  <si>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</si>
  <si>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</si>
  <si>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</si>
  <si>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</si>
  <si>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</si>
  <si>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</si>
  <si>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</si>
  <si>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</si>
  <si>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</si>
  <si>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</si>
  <si>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</si>
  <si>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</si>
  <si>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</si>
  <si>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</si>
  <si>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</si>
  <si>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</si>
  <si>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</si>
  <si>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</si>
  <si>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</si>
  <si>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</si>
  <si>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</si>
  <si>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</si>
  <si>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</si>
  <si>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</si>
  <si>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</si>
  <si>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</si>
  <si>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</si>
  <si>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</si>
  <si>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</si>
  <si>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</si>
  <si>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</si>
  <si>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</si>
  <si>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</si>
  <si>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</si>
  <si>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</si>
  <si>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</si>
  <si>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</si>
  <si>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</si>
  <si>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</si>
  <si>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</si>
  <si>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</si>
  <si>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</si>
  <si>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</si>
  <si>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</si>
  <si>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</si>
  <si>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</si>
  <si>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</si>
  <si>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</si>
  <si>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</si>
  <si>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</si>
  <si>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</si>
  <si>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</si>
  <si>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</si>
  <si>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</si>
  <si>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</si>
  <si>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</si>
  <si>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</si>
  <si>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</si>
  <si>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</si>
  <si>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</si>
  <si>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</si>
  <si>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</si>
  <si>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</si>
  <si>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</si>
  <si>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</si>
  <si>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</si>
  <si>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</si>
  <si>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</si>
  <si>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</si>
  <si>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</si>
  <si>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</si>
  <si>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</si>
  <si>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</si>
  <si>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</si>
  <si>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</si>
  <si>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</si>
  <si>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</si>
  <si>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</si>
  <si>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</si>
  <si>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</si>
  <si>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</si>
  <si>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</si>
  <si>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</si>
  <si>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</si>
  <si>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</si>
  <si>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</si>
  <si>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</si>
  <si>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</si>
  <si>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</si>
  <si>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</si>
  <si>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</si>
  <si>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</si>
  <si>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</si>
  <si>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</si>
  <si>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</si>
  <si>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</si>
  <si>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</si>
  <si>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</si>
  <si>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</si>
  <si>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</si>
  <si>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</si>
  <si>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</si>
  <si>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</si>
  <si>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</si>
  <si>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</si>
  <si>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</si>
  <si>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</si>
  <si>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</si>
  <si>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</si>
  <si>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</si>
  <si>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</si>
  <si>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</si>
  <si>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</si>
  <si>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</si>
  <si>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</si>
  <si>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</si>
  <si>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</si>
  <si>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</si>
  <si>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</si>
  <si>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</si>
  <si>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</si>
  <si>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</si>
  <si>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</si>
  <si>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</si>
  <si>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</si>
  <si>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</si>
  <si>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</si>
  <si>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</si>
  <si>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</si>
  <si>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</si>
  <si>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</si>
  <si>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</si>
  <si>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</si>
  <si>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</si>
  <si>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</si>
  <si>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</si>
  <si>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</si>
  <si>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</si>
  <si>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</si>
  <si>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</si>
  <si>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</si>
  <si>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</si>
  <si>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</si>
  <si>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</si>
  <si>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</si>
  <si>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</si>
  <si>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</si>
  <si>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</si>
  <si>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</si>
  <si>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</si>
  <si>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</si>
  <si>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</si>
  <si>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</si>
  <si>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</si>
  <si>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</si>
  <si>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</si>
  <si>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</si>
  <si>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</si>
  <si>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</si>
  <si>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</si>
  <si>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</si>
  <si>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</si>
  <si>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</si>
  <si>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</si>
  <si>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</si>
  <si>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</si>
  <si>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</si>
  <si>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</si>
  <si>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</si>
  <si>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</si>
  <si>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</si>
  <si>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</si>
  <si>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</si>
  <si>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</si>
  <si>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</si>
  <si>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</si>
  <si>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</si>
  <si>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</si>
  <si>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</si>
  <si>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</si>
  <si>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</si>
  <si>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</si>
  <si>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</si>
  <si>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</si>
  <si>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</si>
  <si>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</si>
  <si>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</si>
  <si>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</si>
  <si>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</si>
  <si>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</si>
  <si>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</si>
  <si>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</si>
  <si>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</si>
  <si>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</si>
  <si>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</si>
  <si>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</si>
  <si>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</si>
  <si>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</si>
  <si>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</si>
  <si>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</si>
  <si>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</si>
  <si>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</si>
  <si>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</si>
  <si>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</si>
  <si>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</si>
  <si>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</si>
  <si>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</si>
  <si>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</si>
  <si>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</si>
  <si>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</si>
  <si>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</si>
  <si>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</si>
  <si>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</si>
  <si>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</si>
  <si>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</si>
  <si>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</si>
  <si>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</si>
  <si>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</si>
  <si>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</si>
  <si>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</si>
  <si>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</si>
  <si>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</si>
  <si>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</si>
  <si>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</si>
  <si>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</si>
  <si>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</si>
  <si>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</si>
  <si>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</si>
  <si>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</si>
  <si>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</si>
  <si>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</si>
  <si>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</si>
  <si>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</si>
  <si>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</si>
  <si>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</si>
  <si>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</si>
  <si>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</si>
  <si>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</si>
  <si>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</si>
  <si>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</si>
  <si>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</si>
  <si>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</si>
  <si>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</si>
  <si>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</si>
  <si>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</si>
  <si>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</si>
  <si>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</si>
  <si>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</si>
  <si>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</si>
  <si>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</si>
  <si>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</si>
  <si>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</si>
  <si>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</si>
  <si>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</si>
  <si>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</si>
  <si>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</si>
  <si>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</si>
  <si>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</si>
  <si>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</si>
  <si>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</si>
  <si>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</si>
  <si>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</si>
  <si>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</si>
  <si>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</si>
  <si>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</si>
  <si>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</si>
  <si>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</si>
  <si>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</si>
  <si>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</si>
  <si>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</si>
  <si>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</si>
  <si>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</si>
  <si>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</si>
  <si>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</si>
  <si>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</si>
  <si>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</si>
  <si>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</si>
  <si>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</si>
  <si>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</si>
  <si>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</si>
  <si>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</si>
  <si>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</si>
  <si>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</si>
  <si>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</si>
  <si>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</si>
  <si>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</si>
  <si>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</si>
  <si>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</si>
  <si>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</si>
  <si>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</si>
  <si>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</si>
  <si>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</si>
  <si>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</si>
  <si>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</si>
  <si>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</si>
  <si>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</si>
  <si>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</si>
  <si>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</si>
  <si>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</si>
  <si>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</si>
  <si>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</si>
  <si>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</si>
  <si>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</si>
  <si>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</si>
  <si>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</si>
  <si>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</si>
  <si>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</si>
  <si>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</si>
  <si>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</si>
  <si>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</si>
  <si>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</si>
  <si>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</si>
  <si>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</si>
  <si>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</si>
  <si>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</si>
  <si>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</si>
  <si>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</si>
  <si>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</si>
  <si>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</si>
  <si>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</si>
  <si>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</si>
  <si>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</si>
  <si>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</si>
  <si>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</si>
  <si>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</si>
  <si>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</si>
  <si>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</si>
  <si>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</si>
  <si>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</si>
  <si>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</si>
  <si>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</si>
  <si>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</si>
  <si>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</si>
  <si>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</si>
  <si>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</si>
  <si>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</si>
  <si>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</si>
  <si>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</si>
  <si>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</si>
  <si>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</si>
  <si>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</si>
  <si>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</si>
  <si>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</si>
  <si>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</si>
  <si>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</si>
  <si>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</si>
  <si>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</si>
  <si>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</si>
  <si>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</si>
  <si>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</si>
  <si>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</si>
  <si>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</si>
  <si>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</si>
  <si>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</si>
  <si>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</si>
  <si>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</si>
  <si>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</si>
  <si>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</si>
  <si>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</si>
  <si>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</si>
  <si>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</si>
  <si>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</si>
  <si>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</si>
  <si>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</si>
  <si>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</si>
  <si>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</si>
  <si>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</si>
  <si>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</si>
  <si>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</si>
  <si>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</si>
  <si>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</si>
  <si>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</si>
  <si>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</si>
  <si>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</si>
  <si>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</si>
  <si>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</si>
  <si>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</si>
  <si>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</si>
  <si>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</si>
  <si>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</si>
  <si>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</si>
  <si>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</si>
  <si>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</si>
  <si>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</si>
  <si>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</si>
  <si>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</si>
  <si>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</si>
  <si>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</si>
  <si>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</si>
  <si>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</si>
  <si>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</si>
  <si>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</si>
  <si>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</si>
  <si>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</si>
  <si>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</si>
  <si>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</si>
  <si>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</si>
  <si>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</si>
  <si>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</si>
  <si>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</si>
  <si>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</si>
  <si>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</si>
  <si>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</si>
  <si>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</si>
  <si>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</si>
  <si>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</si>
  <si>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</si>
  <si>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</si>
  <si>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</si>
  <si>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</si>
  <si>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</si>
  <si>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</si>
  <si>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</si>
  <si>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</si>
  <si>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</si>
  <si>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</si>
  <si>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</si>
  <si>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</si>
  <si>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</si>
  <si>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</si>
  <si>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</si>
  <si>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</si>
  <si>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</si>
  <si>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</si>
  <si>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</si>
  <si>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</si>
  <si>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</si>
  <si>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</si>
  <si>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</si>
  <si>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</si>
  <si>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</si>
  <si>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</si>
  <si>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</si>
  <si>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</si>
  <si>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</si>
  <si>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</si>
  <si>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</si>
  <si>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</si>
  <si>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</si>
  <si>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</si>
  <si>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</si>
  <si>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</si>
  <si>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</si>
  <si>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</si>
  <si>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</si>
  <si>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</si>
  <si>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</si>
  <si>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</si>
  <si>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</si>
  <si>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</si>
  <si>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</si>
  <si>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</si>
  <si>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</si>
  <si>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</si>
  <si>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</si>
  <si>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</si>
  <si>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</si>
  <si>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</si>
  <si>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</si>
  <si>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</si>
  <si>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</si>
  <si>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</si>
  <si>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</si>
  <si>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</si>
  <si>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</si>
  <si>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</si>
  <si>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</si>
  <si>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</si>
  <si>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</si>
  <si>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</si>
  <si>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</si>
  <si>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</si>
  <si>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</si>
  <si>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</si>
  <si>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</si>
  <si>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</si>
  <si>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</si>
  <si>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</si>
  <si>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</si>
  <si>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</si>
  <si>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</si>
  <si>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</si>
  <si>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</si>
  <si>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</si>
  <si>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</si>
  <si>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</si>
  <si>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</si>
  <si>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</si>
  <si>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</si>
  <si>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</si>
  <si>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</si>
  <si>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</si>
  <si>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</si>
  <si>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</si>
  <si>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</si>
  <si>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</si>
  <si>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</si>
  <si>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</si>
  <si>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</si>
  <si>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</si>
  <si>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</si>
  <si>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</si>
  <si>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</si>
  <si>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</si>
  <si>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</si>
  <si>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</si>
  <si>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</si>
  <si>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</si>
  <si>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</si>
  <si>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</si>
  <si>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</si>
  <si>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</si>
  <si>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</si>
  <si>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</si>
  <si>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</si>
  <si>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</si>
  <si>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</si>
  <si>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</si>
  <si>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</si>
  <si>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</si>
  <si>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</si>
  <si>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</si>
  <si>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</si>
  <si>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</si>
  <si>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</si>
  <si>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</si>
  <si>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</si>
  <si>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</si>
  <si>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</si>
  <si>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</si>
  <si>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</si>
  <si>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</si>
  <si>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</si>
  <si>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</si>
  <si>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</si>
  <si>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</si>
  <si>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</si>
  <si>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</si>
  <si>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</si>
  <si>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</si>
  <si>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</si>
  <si>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</si>
  <si>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</si>
  <si>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</si>
  <si>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</si>
  <si>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</si>
  <si>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</si>
  <si>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</si>
  <si>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</si>
  <si>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</si>
  <si>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</si>
  <si>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</si>
  <si>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</si>
  <si>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</si>
  <si>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</si>
  <si>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</si>
  <si>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</si>
  <si>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</si>
  <si>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</si>
  <si>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</si>
  <si>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</si>
  <si>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</si>
  <si>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</si>
  <si>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</si>
  <si>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</si>
  <si>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</si>
  <si>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</si>
  <si>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</si>
  <si>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</si>
  <si>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</si>
  <si>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</si>
  <si>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</si>
  <si>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</si>
  <si>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</si>
  <si>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</si>
  <si>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</si>
  <si>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</si>
  <si>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</si>
  <si>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</si>
  <si>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</si>
  <si>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</si>
  <si>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</si>
  <si>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</si>
  <si>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</si>
  <si>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</si>
  <si>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</si>
  <si>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</si>
  <si>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</si>
  <si>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</si>
  <si>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</si>
  <si>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</si>
  <si>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</si>
  <si>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</si>
  <si>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</si>
  <si>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</si>
  <si>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</si>
  <si>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</si>
  <si>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</si>
  <si>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</si>
  <si>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</si>
  <si>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</si>
  <si>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</si>
  <si>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</si>
  <si>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</si>
  <si>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</si>
  <si>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</si>
  <si>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</si>
  <si>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</si>
  <si>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</si>
  <si>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</si>
  <si>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</si>
  <si>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</si>
  <si>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</si>
  <si>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</si>
  <si>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</si>
  <si>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</si>
  <si>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</si>
  <si>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</si>
  <si>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</si>
  <si>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</si>
  <si>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</si>
  <si>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</si>
  <si>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</si>
  <si>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</si>
  <si>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</si>
  <si>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</si>
  <si>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</si>
  <si>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</si>
  <si>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</si>
  <si>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</si>
  <si>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</si>
  <si>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</si>
  <si>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</si>
  <si>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</si>
  <si>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</si>
  <si>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</si>
  <si>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</si>
  <si>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</si>
  <si>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</si>
  <si>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</si>
  <si>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</si>
  <si>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</si>
  <si>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</si>
  <si>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</si>
  <si>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</si>
  <si>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</si>
  <si>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</si>
  <si>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</si>
  <si>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</si>
  <si>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</si>
  <si>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</si>
  <si>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</si>
  <si>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</si>
  <si>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</si>
  <si>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</si>
  <si>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</si>
  <si>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</si>
  <si>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</si>
  <si>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</si>
  <si>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</si>
  <si>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</si>
  <si>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</si>
  <si>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</si>
  <si>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</si>
  <si>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</si>
  <si>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</si>
  <si>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</si>
  <si>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</si>
  <si>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</si>
  <si>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</si>
  <si>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</si>
  <si>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</si>
  <si>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</si>
  <si>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</si>
  <si>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</si>
  <si>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</si>
  <si>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</si>
  <si>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</si>
  <si>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</si>
  <si>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</si>
  <si>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</si>
  <si>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</si>
  <si>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</si>
  <si>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</si>
  <si>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</si>
  <si>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</si>
  <si>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</si>
  <si>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</si>
  <si>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</si>
  <si>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</si>
  <si>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</si>
  <si>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</si>
  <si>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</si>
  <si>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</si>
  <si>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</si>
  <si>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</si>
  <si>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</si>
  <si>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</si>
  <si>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</si>
  <si>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</si>
  <si>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</si>
  <si>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</si>
  <si>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</si>
  <si>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</si>
  <si>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</si>
  <si>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</si>
  <si>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</si>
  <si>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</si>
  <si>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</si>
  <si>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</si>
  <si>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</si>
  <si>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</si>
  <si>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</si>
  <si>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</si>
  <si>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</si>
  <si>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</si>
  <si>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</si>
  <si>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</si>
  <si>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</si>
  <si>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</si>
  <si>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</si>
  <si>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</si>
  <si>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</si>
  <si>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</si>
  <si>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</si>
  <si>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</si>
  <si>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</si>
  <si>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</si>
  <si>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</si>
  <si>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</si>
  <si>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</si>
  <si>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</si>
  <si>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</si>
  <si>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</si>
  <si>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</si>
  <si>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</si>
  <si>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</si>
  <si>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</si>
  <si>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</si>
  <si>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</si>
  <si>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</si>
  <si>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</si>
  <si>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</si>
  <si>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</si>
  <si>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</si>
  <si>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</si>
  <si>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</si>
  <si>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</si>
  <si>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</si>
  <si>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</si>
  <si>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</si>
  <si>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</si>
  <si>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</si>
  <si>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</si>
  <si>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</si>
  <si>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</si>
  <si>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</si>
  <si>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</si>
  <si>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</si>
  <si>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</si>
  <si>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</si>
  <si>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</si>
  <si>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</si>
  <si>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</si>
  <si>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</si>
  <si>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</si>
  <si>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</si>
  <si>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</si>
  <si>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</si>
  <si>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</si>
  <si>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</si>
  <si>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</si>
  <si>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</si>
  <si>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</si>
  <si>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</si>
  <si>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</si>
  <si>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</si>
  <si>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</si>
  <si>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</si>
  <si>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</si>
  <si>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</si>
  <si>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</si>
  <si>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</si>
  <si>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</si>
  <si>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</si>
  <si>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</si>
  <si>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</si>
  <si>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</si>
  <si>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</si>
  <si>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</si>
  <si>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</si>
  <si>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</si>
  <si>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</si>
  <si>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</si>
  <si>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</si>
  <si>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</si>
  <si>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</si>
  <si>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</si>
  <si>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</si>
  <si>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</si>
  <si>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</si>
  <si>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</si>
  <si>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</si>
  <si>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</si>
  <si>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</si>
  <si>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</si>
  <si>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</si>
  <si>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</si>
  <si>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</si>
  <si>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</si>
  <si>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</si>
  <si>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</si>
  <si>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</si>
  <si>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</si>
  <si>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</si>
  <si>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</si>
  <si>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</si>
  <si>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</si>
  <si>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</si>
  <si>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</si>
  <si>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</si>
  <si>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</si>
  <si>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</si>
  <si>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</si>
  <si>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</si>
  <si>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</si>
  <si>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</si>
  <si>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</si>
  <si>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</si>
  <si>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</si>
  <si>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</si>
  <si>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</si>
  <si>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</si>
  <si>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</si>
  <si>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</si>
  <si>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</si>
  <si>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</si>
  <si>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</si>
  <si>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</si>
  <si>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</si>
  <si>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</si>
  <si>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</si>
  <si>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</si>
  <si>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</si>
  <si>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</si>
  <si>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</si>
  <si>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</si>
  <si>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</si>
  <si>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</si>
  <si>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</si>
  <si>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</si>
  <si>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</si>
  <si>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</si>
  <si>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</si>
  <si>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</si>
  <si>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</si>
  <si>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</si>
  <si>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</si>
  <si>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</si>
  <si>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</si>
  <si>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</si>
  <si>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</si>
  <si>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</si>
  <si>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</si>
  <si>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</si>
  <si>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</si>
  <si>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</si>
  <si>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</si>
  <si>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</si>
  <si>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</si>
  <si>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</si>
  <si>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</si>
  <si>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</si>
  <si>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</si>
  <si>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</si>
  <si>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</si>
  <si>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</si>
  <si>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</si>
  <si>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</si>
  <si>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</si>
  <si>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</si>
  <si>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</si>
  <si>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</si>
  <si>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</si>
  <si>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</si>
  <si>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</si>
  <si>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</si>
  <si>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</si>
  <si>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</si>
  <si>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</si>
  <si>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</si>
  <si>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</si>
  <si>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</si>
  <si>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</si>
  <si>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</si>
  <si>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</si>
  <si>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</si>
  <si>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</si>
  <si>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</si>
  <si>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</si>
  <si>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</si>
  <si>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</si>
  <si>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</si>
  <si>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</si>
  <si>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</si>
  <si>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</si>
  <si>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</si>
  <si>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</si>
  <si>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</si>
  <si>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</si>
  <si>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</si>
  <si>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</si>
  <si>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</si>
  <si>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</si>
  <si>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</si>
  <si>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</si>
  <si>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</si>
  <si>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</si>
  <si>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</si>
  <si>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</si>
  <si>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</si>
  <si>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</si>
  <si>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</si>
  <si>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</si>
  <si>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</si>
  <si>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</si>
  <si>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</si>
  <si>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</si>
  <si>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</si>
  <si>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</si>
  <si>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</si>
  <si>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</si>
  <si>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</si>
  <si>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</si>
  <si>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</si>
  <si>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</si>
  <si>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</si>
  <si>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</si>
  <si>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</si>
  <si>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</si>
  <si>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</si>
  <si>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</si>
  <si>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</si>
  <si>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</si>
  <si>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</si>
  <si>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</si>
  <si>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</si>
  <si>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</si>
  <si>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</si>
  <si>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</si>
  <si>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</si>
  <si>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</si>
  <si>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</si>
  <si>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</si>
  <si>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</si>
  <si>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</si>
  <si>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</si>
  <si>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</si>
  <si>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</si>
  <si>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</si>
  <si>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</si>
  <si>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</si>
  <si>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</si>
  <si>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</si>
  <si>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</si>
  <si>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</si>
  <si>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</si>
  <si>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</si>
  <si>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</si>
  <si>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</si>
  <si>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</si>
  <si>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</si>
  <si>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</si>
  <si>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</si>
  <si>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</si>
  <si>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</si>
  <si>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</si>
  <si>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</si>
  <si>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</si>
  <si>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</si>
  <si>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</si>
  <si>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</si>
  <si>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</si>
  <si>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</si>
  <si>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</si>
  <si>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</si>
  <si>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</si>
  <si>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</si>
  <si>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</si>
  <si>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</si>
  <si>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</si>
  <si>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</si>
  <si>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</si>
  <si>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</si>
  <si>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</si>
  <si>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</si>
  <si>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</si>
  <si>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</si>
  <si>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</si>
  <si>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</si>
  <si>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</si>
  <si>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</si>
  <si>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</si>
  <si>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</si>
  <si>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</si>
  <si>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</si>
  <si>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</si>
  <si>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</si>
  <si>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</si>
  <si>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</si>
  <si>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</si>
  <si>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</si>
  <si>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</si>
  <si>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</si>
  <si>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</si>
  <si>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</si>
  <si>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</si>
  <si>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</si>
  <si>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</si>
  <si>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</si>
  <si>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</si>
  <si>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</si>
  <si>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</si>
  <si>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</si>
  <si>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</si>
  <si>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</si>
  <si>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</si>
  <si>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</si>
  <si>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</si>
  <si>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</si>
  <si>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</si>
  <si>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</si>
  <si>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</si>
  <si>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</si>
  <si>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</si>
  <si>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</si>
  <si>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</si>
  <si>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</si>
  <si>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</si>
  <si>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</si>
  <si>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</si>
  <si>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</si>
  <si>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</si>
  <si>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</si>
  <si>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</si>
  <si>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</si>
  <si>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</si>
  <si>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</si>
  <si>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</si>
  <si>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</si>
  <si>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</si>
  <si>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</si>
  <si>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</si>
  <si>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</si>
  <si>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</si>
  <si>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</si>
  <si>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</si>
  <si>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</si>
  <si>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</si>
  <si>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</si>
  <si>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</si>
  <si>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</si>
  <si>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</si>
  <si>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</si>
  <si>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</si>
  <si>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</si>
  <si>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</si>
  <si>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</si>
  <si>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</si>
  <si>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</si>
  <si>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</si>
  <si>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</si>
  <si>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</si>
  <si>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</si>
  <si>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</si>
  <si>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</si>
  <si>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</si>
  <si>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</si>
  <si>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</si>
  <si>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</si>
  <si>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</si>
  <si>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</si>
  <si>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</si>
  <si>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</si>
  <si>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</si>
  <si>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</si>
  <si>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</si>
  <si>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</si>
  <si>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</si>
  <si>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</si>
  <si>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</si>
  <si>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</si>
  <si>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</si>
  <si>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</si>
  <si>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</si>
  <si>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</si>
  <si>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</si>
  <si>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</si>
  <si>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</si>
  <si>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</si>
  <si>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</si>
  <si>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</si>
  <si>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</si>
  <si>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</si>
  <si>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</si>
  <si>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</si>
  <si>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</si>
  <si>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</si>
  <si>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</si>
  <si>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</si>
  <si>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</si>
  <si>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</si>
  <si>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</si>
  <si>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</si>
  <si>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</si>
  <si>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</si>
  <si>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</si>
  <si>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</si>
  <si>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</si>
  <si>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</si>
  <si>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</si>
  <si>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</si>
  <si>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</si>
  <si>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</si>
  <si>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</si>
  <si>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</si>
  <si>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</si>
  <si>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</si>
  <si>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</si>
  <si>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</si>
  <si>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</si>
  <si>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</si>
  <si>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</si>
  <si>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</si>
  <si>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</si>
  <si>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</si>
  <si>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</si>
  <si>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</si>
  <si>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</si>
  <si>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</si>
  <si>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</si>
  <si>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</si>
  <si>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</si>
  <si>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</si>
  <si>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</si>
  <si>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</si>
  <si>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</si>
  <si>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</si>
  <si>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</si>
  <si>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</si>
  <si>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</si>
  <si>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</si>
  <si>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</si>
  <si>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</si>
  <si>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</si>
  <si>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</si>
  <si>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</si>
  <si>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</si>
  <si>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</si>
  <si>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</si>
  <si>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</si>
  <si>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</si>
  <si>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</si>
  <si>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</si>
  <si>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</si>
  <si>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</si>
  <si>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</si>
  <si>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</si>
  <si>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</si>
  <si>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</si>
  <si>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</si>
  <si>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</si>
  <si>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</si>
  <si>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</si>
  <si>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</si>
  <si>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</si>
  <si>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</si>
  <si>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</si>
  <si>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</si>
  <si>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</si>
  <si>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</si>
  <si>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</si>
  <si>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</si>
  <si>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</si>
  <si>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</si>
  <si>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</si>
  <si>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</si>
  <si>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</si>
  <si>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</si>
  <si>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</si>
  <si>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</si>
  <si>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</si>
  <si>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</si>
  <si>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</si>
  <si>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</si>
  <si>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</si>
  <si>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</si>
  <si>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</si>
  <si>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</si>
  <si>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</si>
  <si>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</si>
  <si>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</si>
  <si>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</si>
  <si>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</si>
  <si>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</si>
  <si>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</si>
  <si>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</si>
  <si>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</si>
  <si>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</si>
  <si>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</si>
  <si>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</si>
  <si>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</si>
  <si>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</si>
  <si>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</si>
  <si>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</si>
  <si>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</si>
  <si>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</si>
  <si>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</si>
  <si>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</si>
  <si>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</si>
  <si>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</si>
  <si>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</si>
  <si>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</si>
  <si>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</si>
  <si>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</si>
  <si>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</si>
  <si>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</si>
  <si>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</si>
  <si>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</si>
  <si>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</si>
  <si>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</si>
  <si>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</si>
  <si>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</si>
  <si>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</si>
  <si>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</si>
  <si>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</si>
  <si>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</si>
  <si>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</si>
  <si>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</si>
  <si>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</si>
  <si>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</si>
  <si>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</si>
  <si>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</si>
  <si>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</si>
  <si>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</si>
  <si>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</si>
  <si>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</si>
  <si>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</si>
  <si>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</si>
  <si>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</si>
  <si>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</si>
  <si>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</si>
  <si>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</si>
  <si>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</si>
  <si>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</si>
  <si>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</si>
  <si>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</si>
  <si>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</si>
  <si>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</si>
  <si>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</si>
  <si>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</si>
  <si>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</si>
  <si>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</si>
  <si>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</si>
  <si>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</si>
  <si>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</si>
  <si>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</si>
  <si>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</si>
  <si>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</si>
  <si>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</si>
  <si>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</si>
  <si>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</si>
  <si>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</si>
  <si>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</si>
  <si>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</si>
  <si>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</si>
  <si>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</si>
  <si>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</si>
  <si>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</si>
  <si>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</si>
  <si>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</si>
  <si>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</si>
  <si>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</si>
  <si>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</si>
  <si>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</si>
  <si>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</si>
  <si>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</si>
  <si>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</si>
  <si>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</si>
  <si>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</si>
  <si>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</si>
  <si>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</si>
  <si>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</si>
  <si>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</si>
  <si>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</si>
  <si>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</si>
  <si>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</si>
  <si>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</si>
  <si>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</si>
  <si>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</si>
  <si>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</si>
  <si>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</si>
  <si>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</si>
  <si>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</si>
  <si>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</si>
  <si>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</si>
  <si>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</si>
  <si>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</si>
  <si>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</si>
  <si>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</si>
  <si>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</si>
  <si>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</si>
  <si>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</si>
  <si>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</si>
  <si>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</si>
  <si>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</si>
  <si>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</si>
  <si>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</si>
  <si>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</si>
  <si>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</si>
  <si>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</si>
  <si>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</si>
  <si>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</si>
  <si>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</si>
  <si>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</si>
  <si>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</si>
  <si>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</si>
  <si>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</si>
  <si>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</si>
  <si>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</si>
  <si>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</si>
  <si>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</si>
  <si>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</si>
  <si>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</si>
  <si>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</si>
  <si>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</si>
  <si>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</si>
  <si>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</si>
  <si>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</si>
  <si>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</si>
  <si>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</si>
  <si>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</si>
  <si>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</si>
  <si>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</si>
  <si>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</si>
  <si>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</si>
  <si>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</si>
  <si>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</si>
  <si>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</si>
  <si>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</si>
  <si>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</si>
  <si>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</si>
  <si>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</si>
  <si>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</si>
  <si>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</si>
  <si>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</si>
  <si>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</si>
  <si>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</si>
  <si>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</si>
  <si>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</si>
  <si>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</si>
  <si>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</si>
  <si>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</si>
  <si>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</si>
  <si>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</si>
  <si>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</si>
  <si>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</si>
  <si>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</si>
  <si>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</si>
  <si>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</si>
  <si>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</si>
  <si>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</si>
  <si>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</si>
  <si>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</si>
  <si>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</si>
  <si>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</si>
  <si>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</si>
  <si>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</si>
  <si>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</si>
  <si>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</si>
  <si>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</si>
  <si>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</si>
  <si>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</si>
  <si>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</si>
  <si>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</si>
  <si>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</si>
  <si>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</si>
  <si>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</si>
  <si>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</si>
  <si>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</si>
  <si>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</si>
  <si>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</si>
  <si>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</si>
  <si>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</si>
  <si>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</si>
  <si>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</si>
  <si>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</si>
  <si>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</si>
  <si>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</si>
  <si>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</si>
  <si>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</si>
  <si>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</si>
  <si>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</si>
  <si>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</si>
  <si>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</si>
  <si>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</si>
  <si>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</si>
  <si>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</si>
  <si>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</si>
  <si>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</si>
  <si>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</si>
  <si>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</si>
  <si>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</si>
  <si>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</si>
  <si>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</si>
  <si>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</si>
  <si>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</si>
  <si>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</si>
  <si>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</si>
  <si>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</si>
  <si>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</si>
  <si>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</si>
  <si>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</si>
  <si>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</si>
  <si>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</si>
  <si>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</si>
  <si>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</si>
  <si>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</si>
  <si>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</si>
  <si>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</si>
  <si>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</si>
  <si>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</si>
  <si>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</si>
  <si>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</si>
  <si>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</si>
  <si>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</si>
  <si>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</si>
  <si>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</si>
  <si>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</si>
  <si>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</si>
  <si>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</si>
  <si>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</si>
  <si>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</si>
  <si>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</si>
  <si>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</si>
  <si>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</si>
  <si>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</si>
  <si>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</si>
  <si>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</si>
  <si>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</si>
  <si>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</si>
  <si>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</si>
  <si>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</si>
  <si>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</si>
  <si>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</si>
  <si>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</si>
  <si>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</si>
  <si>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</si>
  <si>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</si>
  <si>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</si>
  <si>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</si>
  <si>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</si>
  <si>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</si>
  <si>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</si>
  <si>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</si>
  <si>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</si>
  <si>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</si>
  <si>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</si>
  <si>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</si>
  <si>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</si>
  <si>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</si>
  <si>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</si>
  <si>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</si>
  <si>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</si>
  <si>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</si>
  <si>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</si>
  <si>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</si>
  <si>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</si>
  <si>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</si>
  <si>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</si>
  <si>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</si>
  <si>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</si>
  <si>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</si>
  <si>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</si>
  <si>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</si>
  <si>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</si>
  <si>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</si>
  <si>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</si>
  <si>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</si>
  <si>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</si>
  <si>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</si>
  <si>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</si>
  <si>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</si>
  <si>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</si>
  <si>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</si>
  <si>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</si>
  <si>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</si>
  <si>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</si>
  <si>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</si>
  <si>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</si>
  <si>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</si>
  <si>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</si>
  <si>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</si>
  <si>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</si>
  <si>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</si>
  <si>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</si>
  <si>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</si>
  <si>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</si>
  <si>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</si>
  <si>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</si>
  <si>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</si>
  <si>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</si>
  <si>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</si>
  <si>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</si>
  <si>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</si>
  <si>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</si>
  <si>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</si>
  <si>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</si>
  <si>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</si>
  <si>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</si>
  <si>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</si>
  <si>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</si>
  <si>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</si>
  <si>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</si>
  <si>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</si>
  <si>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</si>
  <si>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</si>
  <si>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</si>
  <si>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</si>
  <si>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</si>
  <si>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</si>
  <si>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</si>
  <si>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</si>
  <si>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</si>
  <si>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</si>
  <si>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</si>
  <si>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</si>
  <si>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</si>
  <si>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</si>
  <si>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</si>
  <si>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</si>
  <si>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</si>
  <si>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</si>
  <si>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</si>
  <si>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</si>
  <si>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</si>
  <si>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</si>
  <si>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</si>
  <si>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</si>
  <si>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</si>
  <si>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</si>
  <si>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</si>
  <si>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</si>
  <si>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</si>
  <si>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</si>
  <si>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</si>
  <si>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</si>
  <si>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</si>
  <si>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</si>
  <si>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</si>
  <si>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</si>
  <si>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</si>
  <si>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</si>
  <si>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</si>
  <si>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</si>
  <si>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</si>
  <si>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Column Labels</t>
  </si>
  <si>
    <t>Grand Total</t>
  </si>
  <si>
    <t>Row Labels</t>
  </si>
  <si>
    <t>Count of country</t>
  </si>
  <si>
    <t>Date Ended Conversion</t>
  </si>
  <si>
    <t>Date Created Conversion</t>
  </si>
  <si>
    <t>Count of 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</si>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</sst>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Homework.xlsx]3.!PivotTable3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3-6647-B3BE-733A8C608710}"/>
            </c:ext>
          </c:extLst>
        </c:ser>
        <c:ser>
          <c:idx val="1"/>
          <c:order val="1"/>
          <c:tx>
            <c:strRef>
              <c:f>'3.'!$C$3:$C$4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3-6647-B3BE-733A8C608710}"/>
            </c:ext>
          </c:extLst>
        </c:ser>
        <c:ser>
          <c:idx val="2"/>
          <c:order val="2"/>
          <c:tx>
            <c:strRef>
              <c:f>'3.'!$D$3:$D$4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3-6647-B3BE-733A8C608710}"/>
            </c:ext>
          </c:extLst>
        </c:ser>
        <c:ser>
          <c:idx val="3"/>
          <c:order val="3"/>
          <c:tx>
            <c:strRef>
              <c:f>'3.'!$E$3:$E$4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3-6647-B3BE-733A8C608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248784"/>
        <c:axId val="691250416"/>
      </c:barChart>
      <c:catAx>
        <c:axId val="6912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91250416"/>
        <c:crosses val="autoZero"/>
        <c:auto val="1"/>
        <c:lblAlgn val="ctr"/>
        <c:lblOffset val="100"/>
        <c:noMultiLvlLbl val="0"/>
      </c:catAx>
      <c:valAx>
        <c:axId val="6912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9124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Homework.xlsx]4.!PivotTable4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8-3447-913A-675A3B687117}"/>
            </c:ext>
          </c:extLst>
        </c:ser>
        <c:ser>
          <c:idx val="1"/>
          <c:order val="1"/>
          <c:tx>
            <c:strRef>
              <c:f>'4.'!$C$5:$C$6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8-3447-913A-675A3B687117}"/>
            </c:ext>
          </c:extLst>
        </c:ser>
        <c:ser>
          <c:idx val="2"/>
          <c:order val="2"/>
          <c:tx>
            <c:strRef>
              <c:f>'4.'!$D$5:$D$6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8-3447-913A-675A3B687117}"/>
            </c:ext>
          </c:extLst>
        </c:ser>
        <c:ser>
          <c:idx val="3"/>
          <c:order val="3"/>
          <c:tx>
            <c:strRef>
              <c:f>'4.'!$E$5:$E$6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'4.'!$A$7:$A$19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C8-3447-913A-675A3B687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63936"/>
        <c:axId val="804817920"/>
      </c:lineChart>
      <c:catAx>
        <c:axId val="8333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4817920"/>
        <c:crosses val="autoZero"/>
        <c:auto val="1"/>
        <c:lblAlgn val="ctr"/>
        <c:lblOffset val="100"/>
        <c:noMultiLvlLbl val="0"/>
      </c:catAx>
      <c:valAx>
        <c:axId val="8048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333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10</xdr:row>
      <xdr:rowOff>165100</xdr:rowOff>
    </xdr:from>
    <xdr:to>
      <xdr:col>12</xdr:col>
      <xdr:colOff>213782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5BBD2-4DD6-F64D-9107-97A8BED8B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111425</xdr:colOff>
      <xdr:row>22</xdr:row>
      <xdr:rowOff>129037</xdr:rowOff>
    </xdr:from>
    <xdr:to>
      <xdr:col>9</xdr:col>
      <xdr:colOff>1898770</xdr:colOff>
      <xdr:row>37</xdr:row>
      <xdr:rowOff>13539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1F3C4-0518-1D44-A509-793AEE3E3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da González" refreshedDate="43855.558686921293" createdVersion="6" refreshedVersion="6" minRefreshableVersion="3" recordCount="4114" xr:uid="{16785299-5D26-944A-BD4C-B8102750CA43}">
  <cacheSource type="worksheet">
    <worksheetSource ref="A1:T4115" sheet="1.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da González" refreshedDate="43855.606934143521" createdVersion="6" refreshedVersion="6" minRefreshableVersion="3" recordCount="4114" xr:uid="{2B0D4802-CFD1-7D4C-B3C7-BD4D84FBB53A}">
  <cacheSource type="worksheet">
    <worksheetSource ref="A1:U4115" sheet="1.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8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2" numFmtId="0">
      <sharedItems containsNonDate="0" containsString="0" containsBlank="1"/>
    </cacheField>
    <cacheField name="Quarters" numFmtId="0" databaseField="0">
      <fieldGroup base="8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" numFmtId="0" databaseField="0">
      <fieldGroup base="8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7620400"/>
    <d v="2015-06-22T00:10:11"/>
    <n v="1434931811"/>
    <b v="0"/>
    <n v="182"/>
    <b v="1"/>
    <s v="film &amp; video/television"/>
    <n v="136.85882352941178"/>
    <n v="63.917582417582416"/>
    <x v="0"/>
    <s v="television"/>
    <m/>
  </r>
  <r>
    <n v="1"/>
    <s v="FannibalFest Fan Convention"/>
    <s v="A Hannibal TV Show Fan Convention and Art Collective"/>
    <n v="10275"/>
    <n v="14653"/>
    <x v="0"/>
    <s v="US"/>
    <s v="USD"/>
    <x v="1"/>
    <n v="1488464683"/>
    <d v="2017-01-31T14:24:43"/>
    <n v="1485872683"/>
    <b v="0"/>
    <n v="79"/>
    <b v="1"/>
    <s v="film &amp; video/television"/>
    <n v="142.60827250608273"/>
    <n v="185.48101265822785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5555083"/>
    <d v="2016-02-05T16:51:23"/>
    <n v="1454691083"/>
    <b v="0"/>
    <n v="35"/>
    <b v="1"/>
    <s v="film &amp; video/television"/>
    <n v="105"/>
    <n v="15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7414107"/>
    <d v="2014-07-08T12:21:47"/>
    <n v="1404822107"/>
    <b v="0"/>
    <n v="150"/>
    <b v="1"/>
    <s v="film &amp; video/television"/>
    <n v="103.89999999999999"/>
    <n v="69.266666666666666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50555279"/>
    <d v="2015-11-19T20:01:19"/>
    <n v="1447963279"/>
    <b v="0"/>
    <n v="284"/>
    <b v="1"/>
    <s v="film &amp; video/television"/>
    <n v="122.99154545454545"/>
    <n v="190.55028169014085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9770500"/>
    <d v="2016-07-12T22:23:27"/>
    <n v="1468362207"/>
    <b v="0"/>
    <n v="47"/>
    <b v="1"/>
    <s v="film &amp; video/television"/>
    <n v="109.77744436109028"/>
    <n v="93.40425531914893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2710250"/>
    <d v="2014-06-04T01:44:10"/>
    <n v="1401846250"/>
    <b v="0"/>
    <n v="58"/>
    <b v="1"/>
    <s v="film &amp; video/television"/>
    <n v="106.4875"/>
    <n v="146.87931034482759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7680867"/>
    <d v="2016-05-26T01:07:47"/>
    <n v="1464224867"/>
    <b v="0"/>
    <n v="57"/>
    <b v="1"/>
    <s v="film &amp; video/television"/>
    <n v="101.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s v="US"/>
    <s v="USD"/>
    <x v="8"/>
    <n v="1460754000"/>
    <d v="2016-04-08T22:40:12"/>
    <n v="1460155212"/>
    <b v="0"/>
    <n v="12"/>
    <b v="1"/>
    <s v="film &amp; video/television"/>
    <n v="100.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60860144"/>
    <d v="2016-03-18T02:29:04"/>
    <n v="1458268144"/>
    <b v="0"/>
    <n v="20"/>
    <b v="1"/>
    <s v="film &amp; video/television"/>
    <n v="125.998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3660279"/>
    <d v="2014-05-21T01:37:59"/>
    <n v="1400636279"/>
    <b v="0"/>
    <n v="19"/>
    <b v="1"/>
    <s v="film &amp; video/television"/>
    <n v="100.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71834800"/>
    <d v="2016-07-21T18:41:02"/>
    <n v="1469126462"/>
    <b v="0"/>
    <n v="75"/>
    <b v="1"/>
    <s v="film &amp; video/television"/>
    <n v="120.5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5479600"/>
    <d v="2014-06-01T17:07:05"/>
    <n v="1401642425"/>
    <b v="0"/>
    <n v="827"/>
    <b v="1"/>
    <s v="film &amp; video/television"/>
    <n v="165.29333333333335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6713620"/>
    <d v="2016-05-18T16:15:09"/>
    <n v="1463588109"/>
    <b v="0"/>
    <n v="51"/>
    <b v="1"/>
    <s v="film &amp; video/television"/>
    <n v="159.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s v="AU"/>
    <s v="AUD"/>
    <x v="14"/>
    <n v="1405259940"/>
    <d v="2014-06-18T00:38:08"/>
    <n v="1403051888"/>
    <b v="0"/>
    <n v="41"/>
    <b v="1"/>
    <s v="film &amp; video/television"/>
    <n v="100.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3384840"/>
    <d v="2015-09-09T09:24:18"/>
    <n v="1441790658"/>
    <b v="0"/>
    <n v="98"/>
    <b v="1"/>
    <s v="film &amp; video/television"/>
    <n v="106.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402896600"/>
    <d v="2014-05-01T19:06:51"/>
    <n v="1398971211"/>
    <b v="0"/>
    <n v="70"/>
    <b v="1"/>
    <s v="film &amp; video/television"/>
    <n v="100.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5126022"/>
    <d v="2014-10-05T17:33:42"/>
    <n v="1412530422"/>
    <b v="0"/>
    <n v="36"/>
    <b v="1"/>
    <s v="film &amp; video/television"/>
    <n v="100.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10958856"/>
    <d v="2014-08-18T13:00:56"/>
    <n v="1408366856"/>
    <b v="0"/>
    <n v="342"/>
    <b v="1"/>
    <s v="film &amp; video/television"/>
    <n v="106.32110000000002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7420934"/>
    <d v="2015-06-20T19:35:34"/>
    <n v="1434828934"/>
    <b v="0"/>
    <n v="22"/>
    <b v="1"/>
    <s v="film &amp; video/television"/>
    <n v="145.29411764705881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42167912"/>
    <d v="2015-07-15T18:11:52"/>
    <n v="1436983912"/>
    <b v="0"/>
    <n v="25"/>
    <b v="1"/>
    <s v="film &amp; video/television"/>
    <n v="100.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11743789"/>
    <d v="2014-08-27T15:03:09"/>
    <n v="1409151789"/>
    <b v="0"/>
    <n v="101"/>
    <b v="1"/>
    <s v="film &amp; video/television"/>
    <n v="109.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s v="US"/>
    <s v="USD"/>
    <x v="22"/>
    <n v="1420099140"/>
    <d v="2014-12-16T21:52:20"/>
    <n v="1418766740"/>
    <b v="0"/>
    <n v="8"/>
    <b v="1"/>
    <s v="film &amp; video/television"/>
    <n v="117.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30407200"/>
    <d v="2015-04-03T18:41:41"/>
    <n v="1428086501"/>
    <b v="0"/>
    <n v="23"/>
    <b v="1"/>
    <s v="film &amp; video/television"/>
    <n v="118.5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s v="US"/>
    <s v="USD"/>
    <x v="24"/>
    <n v="1442345940"/>
    <d v="2015-08-13T19:41:03"/>
    <n v="1439494863"/>
    <b v="0"/>
    <n v="574"/>
    <b v="1"/>
    <s v="film &amp; video/television"/>
    <n v="108.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52299761"/>
    <d v="2015-11-10T00:36:01"/>
    <n v="1447115761"/>
    <b v="0"/>
    <n v="14"/>
    <b v="1"/>
    <s v="film &amp; video/television"/>
    <n v="133.33333333333331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8278144"/>
    <d v="2014-07-08T12:22:24"/>
    <n v="1404822144"/>
    <b v="0"/>
    <n v="19"/>
    <b v="1"/>
    <s v="film &amp; video/television"/>
    <n v="155.2000000000000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6113833"/>
    <d v="2014-10-17T03:57:13"/>
    <n v="1413518233"/>
    <b v="0"/>
    <n v="150"/>
    <b v="1"/>
    <s v="film &amp; video/television"/>
    <n v="111.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50307284"/>
    <d v="2015-11-16T23:08:04"/>
    <n v="1447715284"/>
    <b v="0"/>
    <n v="71"/>
    <b v="1"/>
    <s v="film &amp; video/television"/>
    <n v="100.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6045368"/>
    <d v="2014-06-22T16:09:28"/>
    <n v="1403453368"/>
    <b v="0"/>
    <n v="117"/>
    <b v="1"/>
    <s v="film &amp; video/television"/>
    <n v="123.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8604515"/>
    <d v="2014-07-22T07:01:55"/>
    <n v="1406012515"/>
    <b v="0"/>
    <n v="53"/>
    <b v="1"/>
    <s v="film &amp; video/television"/>
    <n v="101.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3748434"/>
    <d v="2016-01-07T19:00:34"/>
    <n v="1452193234"/>
    <b v="0"/>
    <n v="1"/>
    <b v="1"/>
    <s v="film &amp; video/television"/>
    <n v="100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63111940"/>
    <d v="2016-04-01T15:03:37"/>
    <n v="1459523017"/>
    <b v="0"/>
    <n v="89"/>
    <b v="1"/>
    <s v="film &amp; video/television"/>
    <n v="100.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7001501"/>
    <d v="2015-10-09T15:51:41"/>
    <n v="1444405901"/>
    <b v="0"/>
    <n v="64"/>
    <b v="1"/>
    <s v="film &amp; video/television"/>
    <n v="102.095238095238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7224601"/>
    <d v="2014-07-21T07:43:21"/>
    <n v="1405928601"/>
    <b v="0"/>
    <n v="68"/>
    <b v="1"/>
    <s v="film &amp; video/television"/>
    <n v="130.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30179200"/>
    <d v="2015-04-04T07:00:14"/>
    <n v="1428130814"/>
    <b v="0"/>
    <n v="28"/>
    <b v="1"/>
    <s v="film &amp; video/television"/>
    <n v="166.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s v="US"/>
    <s v="USD"/>
    <x v="36"/>
    <n v="1428128525"/>
    <d v="2015-03-05T07:22:05"/>
    <n v="1425540125"/>
    <b v="0"/>
    <n v="44"/>
    <b v="1"/>
    <s v="film &amp; video/television"/>
    <n v="142.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5055079"/>
    <d v="2015-01-28T16:37:59"/>
    <n v="1422463079"/>
    <b v="0"/>
    <n v="253"/>
    <b v="1"/>
    <s v="film &amp; video/television"/>
    <n v="183.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8235344"/>
    <d v="2013-04-11T01:22:24"/>
    <n v="1365643344"/>
    <b v="0"/>
    <n v="66"/>
    <b v="1"/>
    <s v="film &amp; video/television"/>
    <n v="110.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401058740"/>
    <d v="2014-04-25T01:07:48"/>
    <n v="1398388068"/>
    <b v="0"/>
    <n v="217"/>
    <b v="1"/>
    <s v="film &amp; video/television"/>
    <n v="130.98000000000002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3150400"/>
    <d v="2014-05-30T05:08:08"/>
    <n v="1401426488"/>
    <b v="0"/>
    <n v="16"/>
    <b v="1"/>
    <s v="film &amp; video/television"/>
    <n v="101.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12516354"/>
    <d v="2014-09-05T13:39:14"/>
    <n v="1409924354"/>
    <b v="0"/>
    <n v="19"/>
    <b v="1"/>
    <s v="film &amp; video/television"/>
    <n v="100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9780026"/>
    <d v="2014-11-28T15:20:26"/>
    <n v="1417188026"/>
    <b v="0"/>
    <n v="169"/>
    <b v="1"/>
    <s v="film &amp; video/television"/>
    <n v="141.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5209600"/>
    <d v="2014-06-12T18:58:06"/>
    <n v="1402599486"/>
    <b v="0"/>
    <n v="263"/>
    <b v="1"/>
    <s v="film &amp; video/television"/>
    <n v="308.65999999999997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12648537"/>
    <d v="2014-08-23T02:22:17"/>
    <n v="1408760537"/>
    <b v="0"/>
    <n v="15"/>
    <b v="1"/>
    <s v="film &amp; video/television"/>
    <n v="100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61769107"/>
    <d v="2016-03-28T14:58:27"/>
    <n v="1459177107"/>
    <b v="0"/>
    <n v="61"/>
    <b v="1"/>
    <s v="film &amp; video/television"/>
    <n v="120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50220974"/>
    <d v="2015-11-15T23:09:34"/>
    <n v="1447628974"/>
    <b v="0"/>
    <n v="45"/>
    <b v="1"/>
    <s v="film &amp; video/television"/>
    <n v="104.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9021607"/>
    <d v="2014-10-20T19:40:07"/>
    <n v="1413834007"/>
    <b v="0"/>
    <n v="70"/>
    <b v="1"/>
    <s v="film &amp; video/television"/>
    <n v="107.61100000000002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5211200"/>
    <d v="2015-01-29T12:24:20"/>
    <n v="1422534260"/>
    <b v="0"/>
    <n v="38"/>
    <b v="1"/>
    <s v="film &amp; video/television"/>
    <n v="107.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s v="US"/>
    <s v="USD"/>
    <x v="49"/>
    <n v="1445660045"/>
    <d v="2015-09-24T04:14:05"/>
    <n v="1443068045"/>
    <b v="0"/>
    <n v="87"/>
    <b v="1"/>
    <s v="film &amp; video/television"/>
    <n v="100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22637200"/>
    <d v="2014-12-22T18:04:18"/>
    <n v="1419271458"/>
    <b v="0"/>
    <n v="22"/>
    <b v="1"/>
    <s v="film &amp; video/television"/>
    <n v="100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9245037"/>
    <d v="2015-07-11T22:17:17"/>
    <n v="1436653037"/>
    <b v="0"/>
    <n v="119"/>
    <b v="1"/>
    <s v="film &amp; video/television"/>
    <n v="128.0181818181818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5615846"/>
    <d v="2014-06-17T16:50:46"/>
    <n v="1403023846"/>
    <b v="0"/>
    <n v="52"/>
    <b v="1"/>
    <s v="film &amp; video/television"/>
    <n v="116.21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s v="US"/>
    <s v="USD"/>
    <x v="53"/>
    <n v="1396648800"/>
    <d v="2014-03-21T13:10:45"/>
    <n v="1395407445"/>
    <b v="0"/>
    <n v="117"/>
    <b v="1"/>
    <s v="film &amp; video/television"/>
    <n v="109.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51063221"/>
    <d v="2015-11-25T17:07:01"/>
    <n v="1448471221"/>
    <b v="0"/>
    <n v="52"/>
    <b v="1"/>
    <s v="film &amp; video/television"/>
    <n v="1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4390916"/>
    <d v="2016-05-06T23:15:16"/>
    <n v="1462576516"/>
    <b v="0"/>
    <n v="86"/>
    <b v="1"/>
    <s v="film &amp; video/television"/>
    <n v="128.95348837209301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s v="GB"/>
    <s v="GBP"/>
    <x v="56"/>
    <n v="1433779200"/>
    <d v="2015-05-25T13:10:24"/>
    <n v="1432559424"/>
    <b v="0"/>
    <n v="174"/>
    <b v="1"/>
    <s v="film &amp; video/television"/>
    <n v="107.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9991962"/>
    <d v="2015-03-26T19:59:22"/>
    <n v="1427399962"/>
    <b v="0"/>
    <n v="69"/>
    <b v="1"/>
    <s v="film &amp; video/television"/>
    <n v="101.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6423172"/>
    <d v="2014-10-20T17:52:52"/>
    <n v="1413827572"/>
    <b v="0"/>
    <n v="75"/>
    <b v="1"/>
    <s v="film &amp; video/television"/>
    <n v="102.91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42264400"/>
    <d v="2015-08-14T05:39:36"/>
    <n v="1439530776"/>
    <b v="0"/>
    <n v="33"/>
    <b v="1"/>
    <s v="film &amp; video/television"/>
    <n v="100.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5532800"/>
    <d v="2014-03-03T21:38:37"/>
    <n v="1393882717"/>
    <b v="0"/>
    <n v="108"/>
    <b v="1"/>
    <s v="film &amp; video/shorts"/>
    <n v="103.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70547157"/>
    <d v="2013-05-15T19:32:37"/>
    <n v="1368646357"/>
    <b v="0"/>
    <n v="23"/>
    <b v="1"/>
    <s v="film &amp; video/shorts"/>
    <n v="148.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2337878"/>
    <d v="2013-02-06T19:11:18"/>
    <n v="1360177878"/>
    <b v="0"/>
    <n v="48"/>
    <b v="1"/>
    <s v="film &amp; video/shorts"/>
    <n v="154.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8206740"/>
    <d v="2013-12-04T21:53:33"/>
    <n v="1386194013"/>
    <b v="0"/>
    <n v="64"/>
    <b v="1"/>
    <s v="film &amp; video/shorts"/>
    <n v="113.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3243181"/>
    <d v="2013-06-08T00:26:21"/>
    <n v="1370651181"/>
    <b v="0"/>
    <n v="24"/>
    <b v="1"/>
    <s v="film &amp; video/shorts"/>
    <n v="173.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7736740"/>
    <d v="2014-07-15T19:42:34"/>
    <n v="1405453354"/>
    <b v="0"/>
    <n v="57"/>
    <b v="1"/>
    <s v="film &amp; video/shorts"/>
    <n v="107.52857142857141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s v="US"/>
    <s v="USD"/>
    <x v="66"/>
    <n v="1468873420"/>
    <d v="2016-06-18T20:23:40"/>
    <n v="1466281420"/>
    <b v="0"/>
    <n v="26"/>
    <b v="1"/>
    <s v="film &amp; video/shorts"/>
    <n v="118.6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42360804"/>
    <d v="2012-06-15T14:00:04"/>
    <n v="1339768804"/>
    <b v="0"/>
    <n v="20"/>
    <b v="1"/>
    <s v="film &amp; video/shorts"/>
    <n v="116.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3162791"/>
    <d v="2014-01-24T13:39:51"/>
    <n v="1390570791"/>
    <b v="0"/>
    <n v="36"/>
    <b v="1"/>
    <s v="film &amp; video/shorts"/>
    <n v="127.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7538740"/>
    <d v="2011-08-31T04:30:25"/>
    <n v="1314765025"/>
    <b v="0"/>
    <n v="178"/>
    <b v="1"/>
    <s v="film &amp; video/shorts"/>
    <n v="110.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15171845"/>
    <d v="2011-07-06T21:30:45"/>
    <n v="1309987845"/>
    <b v="0"/>
    <n v="17"/>
    <b v="1"/>
    <s v="film &amp; video/shorts"/>
    <n v="127.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8186657"/>
    <d v="2012-03-29T06:30:57"/>
    <n v="1333002657"/>
    <b v="0"/>
    <n v="32"/>
    <b v="1"/>
    <s v="film &amp; video/shorts"/>
    <n v="123.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2937600"/>
    <d v="2012-10-26T00:14:41"/>
    <n v="1351210481"/>
    <b v="0"/>
    <n v="41"/>
    <b v="1"/>
    <s v="film &amp; video/shorts"/>
    <n v="108.40909090909091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304395140"/>
    <d v="2011-02-13T18:09:44"/>
    <n v="1297620584"/>
    <b v="0"/>
    <n v="18"/>
    <b v="1"/>
    <s v="film &amp; video/shorts"/>
    <n v="100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3376495"/>
    <d v="2015-12-22T11:41:35"/>
    <n v="1450784495"/>
    <b v="0"/>
    <n v="29"/>
    <b v="1"/>
    <s v="film &amp; video/shorts"/>
    <n v="112.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6693272"/>
    <d v="2013-03-24T05:01:12"/>
    <n v="1364101272"/>
    <b v="0"/>
    <n v="47"/>
    <b v="1"/>
    <s v="film &amp; video/shorts"/>
    <n v="115.42857142857143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25007358"/>
    <d v="2011-10-28T16:35:58"/>
    <n v="1319819758"/>
    <b v="0"/>
    <n v="15"/>
    <b v="1"/>
    <s v="film &amp; video/shorts"/>
    <n v="153.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7569140"/>
    <d v="2012-03-29T03:28:37"/>
    <n v="1332991717"/>
    <b v="0"/>
    <n v="26"/>
    <b v="1"/>
    <s v="film &amp; video/shorts"/>
    <n v="392.5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2751121"/>
    <d v="2016-08-22T17:32:01"/>
    <n v="1471887121"/>
    <b v="0"/>
    <n v="35"/>
    <b v="1"/>
    <s v="film &amp; video/shorts"/>
    <n v="27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8451093"/>
    <d v="2014-03-26T18:38:13"/>
    <n v="1395859093"/>
    <b v="0"/>
    <n v="41"/>
    <b v="1"/>
    <s v="film &amp; video/shorts"/>
    <n v="1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6640856"/>
    <d v="2013-11-05T02:00:56"/>
    <n v="1383616856"/>
    <b v="0"/>
    <n v="47"/>
    <b v="1"/>
    <s v="film &amp; video/shorts"/>
    <n v="107.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2234920"/>
    <d v="2012-07-10T03:48:47"/>
    <n v="1341892127"/>
    <b v="0"/>
    <n v="28"/>
    <b v="1"/>
    <s v="film &amp; video/shorts"/>
    <n v="1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8189261"/>
    <d v="2011-09-09T19:41:01"/>
    <n v="1315597261"/>
    <b v="0"/>
    <n v="100"/>
    <b v="1"/>
    <s v="film &amp; video/shorts"/>
    <n v="100.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4604600"/>
    <d v="2015-02-07T14:46:29"/>
    <n v="1423320389"/>
    <b v="0"/>
    <n v="13"/>
    <b v="1"/>
    <s v="film &amp; video/shorts"/>
    <n v="102.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5483086"/>
    <d v="2011-04-15T18:11:26"/>
    <n v="1302891086"/>
    <b v="0"/>
    <n v="7"/>
    <b v="1"/>
    <s v="film &amp; video/shorts"/>
    <n v="100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6746837"/>
    <d v="2011-08-24T03:00:37"/>
    <n v="1314154837"/>
    <b v="0"/>
    <n v="21"/>
    <b v="1"/>
    <s v="film &amp; video/shorts"/>
    <n v="125.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51226045"/>
    <d v="2015-10-14T13:20:45"/>
    <n v="1444828845"/>
    <b v="0"/>
    <n v="17"/>
    <b v="1"/>
    <s v="film &amp; video/shorts"/>
    <n v="106.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5529260"/>
    <d v="2010-05-24T12:56:43"/>
    <n v="1274705803"/>
    <b v="0"/>
    <n v="25"/>
    <b v="1"/>
    <s v="film &amp; video/shorts"/>
    <n v="104.60000000000001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3452131"/>
    <d v="2014-05-27T15:48:51"/>
    <n v="1401205731"/>
    <b v="0"/>
    <n v="60"/>
    <b v="1"/>
    <s v="film &amp; video/shorts"/>
    <n v="102.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70196192"/>
    <d v="2013-05-08T18:03:12"/>
    <n v="1368036192"/>
    <b v="0"/>
    <n v="56"/>
    <b v="1"/>
    <s v="film &amp; video/shorts"/>
    <n v="115.06666666666668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10454499"/>
    <d v="2011-06-12T07:08:19"/>
    <n v="1307862499"/>
    <b v="0"/>
    <n v="16"/>
    <b v="1"/>
    <s v="film &amp; video/shorts"/>
    <n v="100.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5625164"/>
    <d v="2011-03-17T09:39:24"/>
    <n v="1300354764"/>
    <b v="0"/>
    <n v="46"/>
    <b v="1"/>
    <s v="film &amp; video/shorts"/>
    <n v="120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5936000"/>
    <d v="2016-12-17T04:46:23"/>
    <n v="1481949983"/>
    <b v="0"/>
    <n v="43"/>
    <b v="1"/>
    <s v="film &amp; video/shorts"/>
    <n v="105.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41349200"/>
    <d v="2012-06-05T20:35:37"/>
    <n v="1338928537"/>
    <b v="0"/>
    <n v="15"/>
    <b v="1"/>
    <s v="film &amp; video/shorts"/>
    <n v="110.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6890822"/>
    <d v="2014-03-18T17:13:42"/>
    <n v="1395162822"/>
    <b v="0"/>
    <n v="12"/>
    <b v="1"/>
    <s v="film &amp; video/shorts"/>
    <n v="1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30214841"/>
    <d v="2012-01-27T00:07:21"/>
    <n v="1327622841"/>
    <b v="0"/>
    <n v="21"/>
    <b v="1"/>
    <s v="film &amp; video/shorts"/>
    <n v="131.42857142857142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80631600"/>
    <d v="2010-05-26T15:54:01"/>
    <n v="1274889241"/>
    <b v="0"/>
    <n v="34"/>
    <b v="1"/>
    <s v="film &amp; video/shorts"/>
    <n v="114.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10440482"/>
    <d v="2011-06-12T03:14:42"/>
    <n v="1307848482"/>
    <b v="0"/>
    <n v="8"/>
    <b v="1"/>
    <s v="film &amp; video/shorts"/>
    <n v="106.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4923000"/>
    <d v="2012-11-01T19:04:34"/>
    <n v="1351796674"/>
    <b v="0"/>
    <n v="60"/>
    <b v="1"/>
    <s v="film &amp; video/shorts"/>
    <n v="106.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90426799"/>
    <d v="2013-12-23T21:39:59"/>
    <n v="1387834799"/>
    <b v="0"/>
    <n v="39"/>
    <b v="1"/>
    <s v="film &amp; video/shorts"/>
    <n v="106.01933333333334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2055886"/>
    <d v="2012-10-15T18:04:46"/>
    <n v="1350324286"/>
    <b v="0"/>
    <n v="26"/>
    <b v="1"/>
    <s v="film &amp; video/shorts"/>
    <n v="100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9052710"/>
    <d v="2012-12-31T18:38:30"/>
    <n v="1356979110"/>
    <b v="0"/>
    <n v="35"/>
    <b v="1"/>
    <s v="film &amp; video/shorts"/>
    <n v="100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3073733"/>
    <d v="2010-11-23T03:08:53"/>
    <n v="1290481733"/>
    <b v="0"/>
    <n v="65"/>
    <b v="1"/>
    <s v="film &amp; video/shorts"/>
    <n v="127.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4220030"/>
    <d v="2014-02-12T19:20:30"/>
    <n v="1392232830"/>
    <b v="0"/>
    <n v="49"/>
    <b v="1"/>
    <s v="film &amp; video/shorts"/>
    <n v="105.15384615384616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s v="US"/>
    <s v="USD"/>
    <x v="104"/>
    <n v="1301792400"/>
    <d v="2011-03-10T16:41:06"/>
    <n v="1299775266"/>
    <b v="0"/>
    <n v="10"/>
    <b v="1"/>
    <s v="film &amp; video/shorts"/>
    <n v="120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3184000"/>
    <d v="2016-04-25T17:23:40"/>
    <n v="1461605020"/>
    <b v="0"/>
    <n v="60"/>
    <b v="1"/>
    <s v="film &amp; video/shorts"/>
    <n v="107.40909090909089"/>
    <n v="39.383333333333333"/>
    <x v="0"/>
    <s v="shorts"/>
    <m/>
  </r>
  <r>
    <n v="106"/>
    <s v="LOST WEEKEND"/>
    <s v="A Boy. A Girl. A Car. A Serial Killer."/>
    <n v="5000"/>
    <n v="5025"/>
    <x v="0"/>
    <s v="US"/>
    <s v="USD"/>
    <x v="106"/>
    <n v="1333391901"/>
    <d v="2012-03-19T18:38:21"/>
    <n v="1332182301"/>
    <b v="0"/>
    <n v="27"/>
    <b v="1"/>
    <s v="film &amp; video/shorts"/>
    <n v="100.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3688087"/>
    <d v="2011-04-02T23:34:47"/>
    <n v="1301787287"/>
    <b v="0"/>
    <n v="69"/>
    <b v="1"/>
    <s v="film &amp; video/shorts"/>
    <n v="102.46666666666667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70011370"/>
    <d v="2013-04-01T14:42:50"/>
    <n v="1364827370"/>
    <b v="0"/>
    <n v="47"/>
    <b v="1"/>
    <s v="film &amp; video/shorts"/>
    <n v="246.66666666666669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8680630"/>
    <d v="2011-01-27T00:37:10"/>
    <n v="1296088630"/>
    <b v="0"/>
    <n v="47"/>
    <b v="1"/>
    <s v="film &amp; video/shorts"/>
    <n v="219.49999999999997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4408740"/>
    <d v="2013-10-10T22:47:33"/>
    <n v="1381445253"/>
    <b v="0"/>
    <n v="26"/>
    <b v="1"/>
    <s v="film &amp; video/shorts"/>
    <n v="130.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3059187"/>
    <d v="2015-05-01T07:59:47"/>
    <n v="1430467187"/>
    <b v="0"/>
    <n v="53"/>
    <b v="1"/>
    <s v="film &amp; video/shorts"/>
    <n v="154.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7354400"/>
    <d v="2014-03-20T01:01:58"/>
    <n v="1395277318"/>
    <b v="0"/>
    <n v="81"/>
    <b v="1"/>
    <s v="film &amp; video/shorts"/>
    <n v="1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2642800"/>
    <d v="2011-07-29T18:12:08"/>
    <n v="1311963128"/>
    <b v="0"/>
    <n v="78"/>
    <b v="1"/>
    <s v="film &amp; video/shorts"/>
    <n v="1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6436488"/>
    <d v="2011-11-14T06:34:48"/>
    <n v="1321252488"/>
    <b v="0"/>
    <n v="35"/>
    <b v="1"/>
    <s v="film &amp; video/shorts"/>
    <n v="103.33333333333334"/>
    <n v="88.571428571428569"/>
    <x v="0"/>
    <s v="shorts"/>
    <m/>
  </r>
  <r>
    <n v="115"/>
    <s v="The World's Greatest Lover"/>
    <s v="Never judge a book (or a lover) by their cover."/>
    <n v="450"/>
    <n v="632"/>
    <x v="0"/>
    <s v="US"/>
    <s v="USD"/>
    <x v="115"/>
    <n v="1328377444"/>
    <d v="2012-01-10T17:44:04"/>
    <n v="1326217444"/>
    <b v="0"/>
    <n v="22"/>
    <b v="1"/>
    <s v="film &amp; video/shorts"/>
    <n v="140.44444444444443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302260155"/>
    <d v="2011-02-21T11:55:55"/>
    <n v="1298289355"/>
    <b v="0"/>
    <n v="57"/>
    <b v="1"/>
    <s v="film &amp; video/shorts"/>
    <n v="113.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76110000"/>
    <d v="2010-03-11T20:02:24"/>
    <n v="1268337744"/>
    <b v="0"/>
    <n v="27"/>
    <b v="1"/>
    <s v="film &amp; video/shorts"/>
    <n v="100.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11902236"/>
    <d v="2011-06-29T01:17:16"/>
    <n v="1309310236"/>
    <b v="0"/>
    <n v="39"/>
    <b v="1"/>
    <s v="film &amp; video/shorts"/>
    <n v="113.03159999999998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3276400"/>
    <d v="2011-07-15T01:39:46"/>
    <n v="1310693986"/>
    <b v="0"/>
    <n v="37"/>
    <b v="1"/>
    <s v="film &amp; video/shorts"/>
    <n v="104.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5457107"/>
    <d v="2016-09-03T01:11:47"/>
    <n v="1472865107"/>
    <b v="0"/>
    <n v="1"/>
    <b v="0"/>
    <s v="film &amp; video/science fiction"/>
    <n v="1.4285714285714287E-2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9352160"/>
    <d v="2015-04-02T16:55:10"/>
    <n v="1427993710"/>
    <b v="0"/>
    <n v="1"/>
    <b v="0"/>
    <s v="film &amp; video/science fiction"/>
    <n v="3.3333333333333333E-2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6094907"/>
    <d v="2016-08-11T10:21:47"/>
    <n v="1470910907"/>
    <b v="0"/>
    <n v="0"/>
    <b v="0"/>
    <s v="film &amp; video/science fiction"/>
    <n v="0"/>
    <e v="#DIV/0!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4533600"/>
    <d v="2014-09-22T18:46:04"/>
    <n v="1411411564"/>
    <b v="0"/>
    <n v="6"/>
    <b v="0"/>
    <s v="film &amp; video/science fiction"/>
    <n v="0.27454545454545454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31728242"/>
    <d v="2015-04-20T22:17:22"/>
    <n v="1429568242"/>
    <b v="0"/>
    <n v="0"/>
    <b v="0"/>
    <s v="film &amp; video/science fiction"/>
    <n v="0"/>
    <e v="#DIV/0!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6165880"/>
    <d v="2016-12-05T23:51:20"/>
    <n v="1480981880"/>
    <b v="0"/>
    <n v="6"/>
    <b v="0"/>
    <s v="film &amp; video/science fiction"/>
    <n v="14.000000000000002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3988000"/>
    <d v="2015-05-11T14:08:57"/>
    <n v="1431353337"/>
    <b v="0"/>
    <n v="13"/>
    <b v="0"/>
    <s v="film &amp; video/science fiction"/>
    <n v="5.548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8069541"/>
    <d v="2015-03-04T14:59:01"/>
    <n v="1425481141"/>
    <b v="0"/>
    <n v="4"/>
    <b v="0"/>
    <s v="film &amp; video/science fiction"/>
    <n v="2.375"/>
    <n v="47.5"/>
    <x v="0"/>
    <s v="science fiction"/>
    <m/>
  </r>
  <r>
    <n v="128"/>
    <s v="Ralphi3 (Canceled)"/>
    <s v="A Science Fiction film filled with entertainment and Excitement"/>
    <n v="100000"/>
    <n v="1867"/>
    <x v="1"/>
    <s v="US"/>
    <s v="USD"/>
    <x v="128"/>
    <n v="1476941293"/>
    <d v="2016-09-15T05:28:13"/>
    <n v="1473917293"/>
    <b v="0"/>
    <n v="6"/>
    <b v="0"/>
    <s v="film &amp; video/science fiction"/>
    <n v="1.867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14708183"/>
    <d v="2014-08-31T22:29:43"/>
    <n v="1409524183"/>
    <b v="0"/>
    <n v="0"/>
    <b v="0"/>
    <s v="film &amp; video/science fiction"/>
    <n v="0"/>
    <e v="#DIV/0!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2949760"/>
    <d v="2014-05-19T21:58:12"/>
    <n v="1400536692"/>
    <b v="0"/>
    <n v="0"/>
    <b v="0"/>
    <s v="film &amp; video/science fiction"/>
    <n v="0"/>
    <e v="#DIV/0!"/>
    <x v="0"/>
    <s v="science fiction"/>
    <m/>
  </r>
  <r>
    <n v="131"/>
    <s v="I (Canceled)"/>
    <s v="I"/>
    <n v="1200"/>
    <n v="0"/>
    <x v="1"/>
    <s v="US"/>
    <s v="USD"/>
    <x v="131"/>
    <n v="1467763200"/>
    <d v="2016-06-20T20:06:01"/>
    <n v="1466453161"/>
    <b v="0"/>
    <n v="0"/>
    <b v="0"/>
    <s v="film &amp; video/science fiction"/>
    <n v="0"/>
    <e v="#DIV/0!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5392207"/>
    <d v="2014-09-23T19:30:07"/>
    <n v="1411500607"/>
    <b v="0"/>
    <n v="81"/>
    <b v="0"/>
    <s v="film &amp; video/science fiction"/>
    <n v="9.5687499999999996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4715860"/>
    <d v="2016-05-01T19:23:04"/>
    <n v="1462130584"/>
    <b v="0"/>
    <n v="0"/>
    <b v="0"/>
    <s v="film &amp; video/science fiction"/>
    <n v="0"/>
    <e v="#DIV/0!"/>
    <x v="0"/>
    <s v="science fiction"/>
    <m/>
  </r>
  <r>
    <n v="134"/>
    <s v="MARLEY'S GHOST (AMBASSADORS OF STEAM) (Canceled)"/>
    <s v="steampunk  remake of &quot;a Christmas carol&quot;"/>
    <n v="5000"/>
    <n v="0"/>
    <x v="1"/>
    <s v="US"/>
    <s v="USD"/>
    <x v="134"/>
    <n v="1441386000"/>
    <d v="2015-08-05T21:50:18"/>
    <n v="1438811418"/>
    <b v="0"/>
    <n v="0"/>
    <b v="0"/>
    <s v="film &amp; video/science fiction"/>
    <n v="0"/>
    <e v="#DIV/0!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4241200"/>
    <d v="2014-05-29T09:09:57"/>
    <n v="1401354597"/>
    <b v="0"/>
    <n v="5"/>
    <b v="0"/>
    <s v="film &amp; video/science fiction"/>
    <n v="13.433333333333334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31771360"/>
    <d v="2015-04-02T09:50:34"/>
    <n v="1427968234"/>
    <b v="0"/>
    <n v="0"/>
    <b v="0"/>
    <s v="film &amp; video/science fiction"/>
    <n v="0"/>
    <e v="#DIV/0!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4657593"/>
    <d v="2015-08-23T13:46:33"/>
    <n v="1440337593"/>
    <b v="0"/>
    <n v="0"/>
    <b v="0"/>
    <s v="film &amp; video/science fiction"/>
    <n v="0"/>
    <e v="#DIV/0!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8405140"/>
    <d v="2015-07-01T06:10:41"/>
    <n v="1435731041"/>
    <b v="0"/>
    <n v="58"/>
    <b v="0"/>
    <s v="film &amp; video/science fiction"/>
    <n v="3.1413333333333333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6738772"/>
    <d v="2015-07-02T22:06:12"/>
    <n v="1435874772"/>
    <b v="0"/>
    <n v="1"/>
    <b v="0"/>
    <s v="film &amp; video/science fiction"/>
    <n v="100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6823132"/>
    <d v="2015-02-18T04:45:32"/>
    <n v="1424234732"/>
    <b v="0"/>
    <n v="0"/>
    <b v="0"/>
    <s v="film &amp; video/science fiction"/>
    <n v="0"/>
    <e v="#DIV/0!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33043623"/>
    <d v="2015-04-16T03:40:23"/>
    <n v="1429155623"/>
    <b v="0"/>
    <n v="28"/>
    <b v="0"/>
    <s v="film &amp; video/science fiction"/>
    <n v="10.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6176778"/>
    <d v="2014-10-26T21:26:18"/>
    <n v="1414358778"/>
    <b v="0"/>
    <n v="1"/>
    <b v="0"/>
    <s v="film &amp; video/science fiction"/>
    <n v="0.33333333333333337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72882100"/>
    <d v="2016-07-08T01:32:22"/>
    <n v="1467941542"/>
    <b v="0"/>
    <n v="0"/>
    <b v="0"/>
    <s v="film &amp; video/science fiction"/>
    <n v="0"/>
    <e v="#DIV/0!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8945472"/>
    <d v="2015-02-12T18:17:52"/>
    <n v="1423765072"/>
    <b v="0"/>
    <n v="37"/>
    <b v="0"/>
    <s v="film &amp; video/science fiction"/>
    <n v="27.6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9298052"/>
    <d v="2015-07-15T13:00:52"/>
    <n v="1436965252"/>
    <b v="0"/>
    <n v="9"/>
    <b v="0"/>
    <s v="film &amp; video/science fiction"/>
    <n v="7.5111111111111111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84698998"/>
    <d v="2016-11-19T00:23:18"/>
    <n v="1479514998"/>
    <b v="0"/>
    <n v="3"/>
    <b v="0"/>
    <s v="film &amp; video/science fiction"/>
    <n v="0.57499999999999996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s v="GB"/>
    <s v="GBP"/>
    <x v="147"/>
    <n v="1420741080"/>
    <d v="2014-11-26T18:25:40"/>
    <n v="1417026340"/>
    <b v="0"/>
    <n v="0"/>
    <b v="0"/>
    <s v="film &amp; video/science fiction"/>
    <n v="0"/>
    <e v="#DIV/0!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6555536"/>
    <d v="2016-01-28T06:45:36"/>
    <n v="1453963536"/>
    <b v="0"/>
    <n v="2"/>
    <b v="0"/>
    <s v="film &amp; video/science fiction"/>
    <n v="0.08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9494400"/>
    <d v="2014-11-25T04:07:50"/>
    <n v="1416888470"/>
    <b v="0"/>
    <n v="6"/>
    <b v="0"/>
    <s v="film &amp; video/science fiction"/>
    <n v="0.9199999999999999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32612382"/>
    <d v="2015-03-27T03:53:02"/>
    <n v="1427428382"/>
    <b v="0"/>
    <n v="67"/>
    <b v="0"/>
    <s v="film &amp; video/science fiction"/>
    <n v="23.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34633191"/>
    <d v="2015-04-19T13:13:11"/>
    <n v="1429449191"/>
    <b v="0"/>
    <n v="5"/>
    <b v="0"/>
    <s v="film &amp; video/science fiction"/>
    <n v="5.5999999999999994E-2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s v="US"/>
    <s v="USD"/>
    <x v="152"/>
    <n v="1411437100"/>
    <d v="2014-08-24T01:51:40"/>
    <n v="1408845100"/>
    <b v="0"/>
    <n v="2"/>
    <b v="0"/>
    <s v="film &amp; video/science fiction"/>
    <n v="7.8947368421052634E-3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7532644"/>
    <d v="2014-10-21T14:04:04"/>
    <n v="1413900244"/>
    <b v="0"/>
    <n v="10"/>
    <b v="0"/>
    <s v="film &amp; video/science fiction"/>
    <n v="0.71799999999999997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33336895"/>
    <d v="2015-04-21T13:08:15"/>
    <n v="1429621695"/>
    <b v="0"/>
    <n v="3"/>
    <b v="0"/>
    <s v="film &amp; video/science fiction"/>
    <n v="2.666666666666667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7657935"/>
    <d v="2015-06-13T13:25:35"/>
    <n v="1434201935"/>
    <b v="0"/>
    <n v="4"/>
    <b v="0"/>
    <s v="film &amp; video/science fiction"/>
    <n v="6.0000000000000001E-3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7034796"/>
    <d v="2014-06-04T02:59:56"/>
    <n v="1401850796"/>
    <b v="0"/>
    <n v="15"/>
    <b v="0"/>
    <s v="film &amp; video/science fiction"/>
    <n v="5.0999999999999996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6523572"/>
    <d v="2016-01-27T21:52:52"/>
    <n v="1453931572"/>
    <b v="0"/>
    <n v="2"/>
    <b v="0"/>
    <s v="film &amp; video/science fiction"/>
    <n v="0.26711185308848079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3942628"/>
    <d v="2014-09-22T01:50:28"/>
    <n v="1411350628"/>
    <b v="0"/>
    <n v="0"/>
    <b v="0"/>
    <s v="film &amp; video/science fiction"/>
    <n v="0"/>
    <e v="#DIV/0!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7541545"/>
    <d v="2016-05-24T10:25:45"/>
    <n v="1464085545"/>
    <b v="0"/>
    <n v="1"/>
    <b v="0"/>
    <s v="film &amp; video/science fiction"/>
    <n v="2E-3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9675691"/>
    <d v="2015-06-16T21:54:51"/>
    <n v="1434491691"/>
    <b v="0"/>
    <n v="0"/>
    <b v="0"/>
    <s v="film &amp; video/drama"/>
    <n v="0"/>
    <e v="#DIV/0!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4318595"/>
    <d v="2014-06-02T16:29:55"/>
    <n v="1401726595"/>
    <b v="0"/>
    <n v="1"/>
    <b v="0"/>
    <s v="film &amp; video/drama"/>
    <n v="0.01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8232520"/>
    <d v="2014-07-15T03:02:36"/>
    <n v="1405393356"/>
    <b v="0"/>
    <n v="10"/>
    <b v="0"/>
    <s v="film &amp; video/drama"/>
    <n v="15.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3657600"/>
    <d v="2015-08-27T23:04:14"/>
    <n v="1440716654"/>
    <b v="0"/>
    <n v="0"/>
    <b v="0"/>
    <s v="film &amp; video/drama"/>
    <n v="0"/>
    <e v="#DIV/0!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11150701"/>
    <d v="2014-07-21T18:18:21"/>
    <n v="1405966701"/>
    <b v="0"/>
    <n v="7"/>
    <b v="0"/>
    <s v="film &amp; video/drama"/>
    <n v="0.53333333333333333"/>
    <n v="91.428571428571431"/>
    <x v="0"/>
    <s v="drama"/>
    <m/>
  </r>
  <r>
    <n v="165"/>
    <s v="NET"/>
    <s v="A teacher. A boy. The beach and a heatwave that drove them all insane."/>
    <n v="17000"/>
    <n v="0"/>
    <x v="2"/>
    <s v="GB"/>
    <s v="GBP"/>
    <x v="165"/>
    <n v="1452613724"/>
    <d v="2015-12-13T15:48:44"/>
    <n v="1450021724"/>
    <b v="0"/>
    <n v="0"/>
    <b v="0"/>
    <s v="film &amp; video/drama"/>
    <n v="0"/>
    <e v="#DIV/0!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4531362"/>
    <d v="2016-12-17T01:49:22"/>
    <n v="1481939362"/>
    <b v="0"/>
    <n v="1"/>
    <b v="0"/>
    <s v="film &amp; video/drama"/>
    <n v="60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8726535"/>
    <d v="2015-06-05T22:15:35"/>
    <n v="1433542535"/>
    <b v="0"/>
    <n v="2"/>
    <b v="0"/>
    <s v="film &amp; video/drama"/>
    <n v="0.01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6791770"/>
    <d v="2015-02-17T20:02:50"/>
    <n v="1424203370"/>
    <b v="0"/>
    <n v="3"/>
    <b v="0"/>
    <s v="film &amp; video/drama"/>
    <n v="4.0625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3634059"/>
    <d v="2014-09-18T12:07:39"/>
    <n v="1411042059"/>
    <b v="0"/>
    <n v="10"/>
    <b v="0"/>
    <s v="film &amp; video/drama"/>
    <n v="22.400000000000002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40912480"/>
    <d v="2015-07-31T23:28:03"/>
    <n v="1438385283"/>
    <b v="0"/>
    <n v="10"/>
    <b v="0"/>
    <s v="film &amp; video/drama"/>
    <n v="3.25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70975614"/>
    <d v="2016-06-13T04:20:14"/>
    <n v="1465791614"/>
    <b v="0"/>
    <n v="1"/>
    <b v="0"/>
    <s v="film &amp; video/drama"/>
    <n v="2E-3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6753723"/>
    <d v="2015-02-12T09:28:43"/>
    <n v="1423733323"/>
    <b v="0"/>
    <n v="0"/>
    <b v="0"/>
    <s v="film &amp; video/drama"/>
    <n v="0"/>
    <e v="#DIV/0!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5131108"/>
    <d v="2015-01-29T13:45:08"/>
    <n v="1422539108"/>
    <b v="0"/>
    <n v="0"/>
    <b v="0"/>
    <s v="film &amp; video/drama"/>
    <n v="0"/>
    <e v="#DIV/0!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31108776"/>
    <d v="2015-03-09T18:12:56"/>
    <n v="1425924776"/>
    <b v="0"/>
    <n v="0"/>
    <b v="0"/>
    <s v="film &amp; video/drama"/>
    <n v="0"/>
    <e v="#DIV/0!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9337611"/>
    <d v="2014-08-04T18:40:11"/>
    <n v="1407177611"/>
    <b v="0"/>
    <n v="26"/>
    <b v="0"/>
    <s v="film &amp; video/drama"/>
    <n v="6.4850000000000003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8803999"/>
    <d v="2015-07-06T19:46:39"/>
    <n v="1436211999"/>
    <b v="0"/>
    <n v="0"/>
    <b v="0"/>
    <s v="film &amp; video/drama"/>
    <n v="0"/>
    <e v="#DIV/0!"/>
    <x v="0"/>
    <s v="drama"/>
    <m/>
  </r>
  <r>
    <n v="177"/>
    <s v="The Good Samaritan"/>
    <s v="I'm making a modern day version of the bible story &quot; The Good Samaritan&quot;"/>
    <n v="450"/>
    <n v="180"/>
    <x v="2"/>
    <s v="US"/>
    <s v="USD"/>
    <x v="177"/>
    <n v="1427155726"/>
    <d v="2015-03-07T01:08:46"/>
    <n v="1425690526"/>
    <b v="0"/>
    <n v="7"/>
    <b v="0"/>
    <s v="film &amp; video/drama"/>
    <n v="40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8582145"/>
    <d v="2015-10-27T22:55:45"/>
    <n v="1445986545"/>
    <b v="0"/>
    <n v="0"/>
    <b v="0"/>
    <s v="film &amp; video/drama"/>
    <n v="0"/>
    <e v="#DIV/0!"/>
    <x v="0"/>
    <s v="drama"/>
    <m/>
  </r>
  <r>
    <n v="179"/>
    <s v="Sustain: A Film About Survival"/>
    <s v="A feature-length film about how three people survive in a diseased world."/>
    <n v="1000"/>
    <n v="200"/>
    <x v="2"/>
    <s v="US"/>
    <s v="USD"/>
    <x v="179"/>
    <n v="1457056555"/>
    <d v="2016-02-03T01:55:55"/>
    <n v="1454464555"/>
    <b v="0"/>
    <n v="2"/>
    <b v="0"/>
    <s v="film &amp; video/drama"/>
    <n v="20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8951600"/>
    <d v="2015-03-04T23:47:23"/>
    <n v="1425512843"/>
    <b v="0"/>
    <n v="13"/>
    <b v="0"/>
    <s v="film &amp; video/drama"/>
    <n v="33.416666666666664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4995295"/>
    <d v="2015-05-23T17:48:15"/>
    <n v="1432403295"/>
    <b v="0"/>
    <n v="4"/>
    <b v="0"/>
    <s v="film &amp; video/drama"/>
    <n v="21.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3748232"/>
    <d v="2016-12-08T00:17:12"/>
    <n v="1481156232"/>
    <b v="0"/>
    <n v="0"/>
    <b v="0"/>
    <s v="film &amp; video/drama"/>
    <n v="0"/>
    <e v="#DIV/0!"/>
    <x v="0"/>
    <s v="drama"/>
    <m/>
  </r>
  <r>
    <n v="183"/>
    <s v="Three Little Words"/>
    <s v="Don't kill me until I meet my Dad"/>
    <n v="12500"/>
    <n v="4482"/>
    <x v="2"/>
    <s v="GB"/>
    <s v="GBP"/>
    <x v="183"/>
    <n v="1417033610"/>
    <d v="2014-10-27T19:26:50"/>
    <n v="1414438010"/>
    <b v="0"/>
    <n v="12"/>
    <b v="0"/>
    <s v="film &amp; video/drama"/>
    <n v="35.856000000000002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9543940"/>
    <d v="2014-07-05T18:59:22"/>
    <n v="1404586762"/>
    <b v="0"/>
    <n v="2"/>
    <b v="0"/>
    <s v="film &amp; video/drama"/>
    <n v="3.4000000000000004"/>
    <n v="25.5"/>
    <x v="0"/>
    <s v="drama"/>
    <m/>
  </r>
  <r>
    <n v="185"/>
    <s v="BLANK Short Movie"/>
    <s v="Love has no boundaries!"/>
    <n v="40000"/>
    <n v="2200"/>
    <x v="2"/>
    <s v="NO"/>
    <s v="NOK"/>
    <x v="185"/>
    <n v="1471557139"/>
    <d v="2016-07-19T21:52:19"/>
    <n v="1468965139"/>
    <b v="0"/>
    <n v="10"/>
    <b v="0"/>
    <s v="film &amp; video/drama"/>
    <n v="5.5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8571200"/>
    <d v="2017-02-01T19:30:34"/>
    <n v="1485977434"/>
    <b v="0"/>
    <n v="0"/>
    <b v="0"/>
    <s v="film &amp; video/drama"/>
    <n v="0"/>
    <e v="#DIV/0!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7461940"/>
    <d v="2015-06-27T05:37:37"/>
    <n v="1435383457"/>
    <b v="0"/>
    <n v="5"/>
    <b v="0"/>
    <s v="film &amp; video/drama"/>
    <n v="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9891015"/>
    <d v="2014-08-06T04:23:35"/>
    <n v="1407299015"/>
    <b v="0"/>
    <n v="0"/>
    <b v="0"/>
    <s v="film &amp; video/drama"/>
    <n v="0"/>
    <e v="#DIV/0!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72920477"/>
    <d v="2016-07-05T16:34:37"/>
    <n v="1467736477"/>
    <b v="0"/>
    <n v="5"/>
    <b v="0"/>
    <s v="film &amp; video/drama"/>
    <n v="6.8999999999999992E-2"/>
    <n v="69"/>
    <x v="0"/>
    <s v="drama"/>
    <m/>
  </r>
  <r>
    <n v="190"/>
    <s v="REGIONRAT, the movie"/>
    <s v="Because hope can be a 4 letter word"/>
    <n v="12000"/>
    <n v="50"/>
    <x v="2"/>
    <s v="US"/>
    <s v="USD"/>
    <x v="190"/>
    <n v="1466091446"/>
    <d v="2016-06-06T15:37:26"/>
    <n v="1465227446"/>
    <b v="0"/>
    <n v="1"/>
    <b v="0"/>
    <s v="film &amp; video/drama"/>
    <n v="0.41666666666666669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3782138"/>
    <d v="2015-08-23T10:35:38"/>
    <n v="1440326138"/>
    <b v="0"/>
    <n v="3"/>
    <b v="0"/>
    <s v="film &amp; video/drama"/>
    <n v="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3572432"/>
    <d v="2014-09-17T19:00:32"/>
    <n v="1410980432"/>
    <b v="0"/>
    <n v="3"/>
    <b v="0"/>
    <s v="film &amp; video/drama"/>
    <n v="1.6999999999999999E-3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7217166"/>
    <d v="2014-09-29T22:26:06"/>
    <n v="1412029566"/>
    <b v="0"/>
    <n v="0"/>
    <b v="0"/>
    <s v="film &amp; video/drama"/>
    <n v="0"/>
    <e v="#DIV/0!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7308531"/>
    <d v="2016-01-06T23:55:31"/>
    <n v="1452124531"/>
    <b v="0"/>
    <n v="3"/>
    <b v="0"/>
    <s v="film &amp; video/drama"/>
    <n v="0.12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6544332"/>
    <d v="2015-05-11T16:05:32"/>
    <n v="1431360332"/>
    <b v="0"/>
    <n v="0"/>
    <b v="0"/>
    <s v="film &amp; video/drama"/>
    <n v="0"/>
    <e v="#DIV/0!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4510800"/>
    <d v="2015-09-12T13:01:38"/>
    <n v="1442062898"/>
    <b v="0"/>
    <n v="19"/>
    <b v="0"/>
    <s v="film &amp; video/drama"/>
    <n v="41.857142857142861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7365200"/>
    <d v="2017-01-06T20:21:40"/>
    <n v="1483734100"/>
    <b v="0"/>
    <n v="8"/>
    <b v="0"/>
    <s v="film &amp; video/drama"/>
    <n v="10.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12500322"/>
    <d v="2014-09-05T09:12:02"/>
    <n v="1409908322"/>
    <b v="0"/>
    <n v="6"/>
    <b v="0"/>
    <s v="film &amp; video/drama"/>
    <n v="1.1159999999999999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2698702"/>
    <d v="2016-08-02T02:58:22"/>
    <n v="1470106702"/>
    <b v="0"/>
    <n v="0"/>
    <b v="0"/>
    <s v="film &amp; video/drama"/>
    <n v="0"/>
    <e v="#DIV/0!"/>
    <x v="0"/>
    <s v="drama"/>
    <m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10746403"/>
    <d v="2014-08-16T02:00:03"/>
    <n v="1408154403"/>
    <b v="0"/>
    <n v="18"/>
    <b v="0"/>
    <s v="film &amp; video/drama"/>
    <n v="26.192500000000003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3424329"/>
    <d v="2015-01-19T19:38:49"/>
    <n v="1421696329"/>
    <b v="0"/>
    <n v="7"/>
    <b v="0"/>
    <s v="film &amp; video/drama"/>
    <n v="58.461538461538467"/>
    <n v="54.285714285714285"/>
    <x v="0"/>
    <s v="drama"/>
    <m/>
  </r>
  <r>
    <n v="202"/>
    <s v="Modern Gangsters"/>
    <s v="new web series created by jonney terry"/>
    <n v="6000"/>
    <n v="0"/>
    <x v="2"/>
    <s v="US"/>
    <s v="USD"/>
    <x v="202"/>
    <n v="1444337940"/>
    <d v="2015-09-08T22:16:04"/>
    <n v="1441750564"/>
    <b v="0"/>
    <n v="0"/>
    <b v="0"/>
    <s v="film &amp; video/drama"/>
    <n v="0"/>
    <e v="#DIV/0!"/>
    <x v="0"/>
    <s v="drama"/>
    <m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22562864"/>
    <d v="2014-11-30T20:21:04"/>
    <n v="1417378864"/>
    <b v="0"/>
    <n v="8"/>
    <b v="0"/>
    <s v="film &amp; video/drama"/>
    <n v="29.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70319203"/>
    <d v="2016-07-05T14:00:03"/>
    <n v="1467727203"/>
    <b v="0"/>
    <n v="1293"/>
    <b v="0"/>
    <s v="film &amp; video/drama"/>
    <n v="50.721666666666664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4144222"/>
    <d v="2015-09-01T15:10:22"/>
    <n v="1441120222"/>
    <b v="0"/>
    <n v="17"/>
    <b v="0"/>
    <s v="film &amp; video/drama"/>
    <n v="16.25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70441983"/>
    <d v="2016-07-16T00:06:23"/>
    <n v="1468627583"/>
    <b v="0"/>
    <n v="0"/>
    <b v="0"/>
    <s v="film &amp; video/drama"/>
    <n v="0"/>
    <e v="#DIV/0!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20346638"/>
    <d v="2014-12-05T04:43:58"/>
    <n v="1417754638"/>
    <b v="0"/>
    <n v="13"/>
    <b v="0"/>
    <s v="film &amp; video/drama"/>
    <n v="15.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8719967"/>
    <d v="2014-11-16T08:52:47"/>
    <n v="1416127967"/>
    <b v="0"/>
    <n v="0"/>
    <b v="0"/>
    <s v="film &amp; video/drama"/>
    <n v="0"/>
    <e v="#DIV/0!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6566135"/>
    <d v="2015-06-10T22:08:55"/>
    <n v="1433974135"/>
    <b v="0"/>
    <n v="0"/>
    <b v="0"/>
    <s v="film &amp; video/drama"/>
    <n v="0"/>
    <e v="#DIV/0!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3675600"/>
    <d v="2015-09-02T01:33:12"/>
    <n v="1441157592"/>
    <b v="0"/>
    <n v="33"/>
    <b v="0"/>
    <s v="film &amp; video/drama"/>
    <n v="25.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2634617"/>
    <d v="2015-08-20T03:50:17"/>
    <n v="1440042617"/>
    <b v="0"/>
    <n v="12"/>
    <b v="0"/>
    <s v="film &amp; video/drama"/>
    <n v="44.6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60837320"/>
    <d v="2016-02-16T21:08:40"/>
    <n v="1455656920"/>
    <b v="0"/>
    <n v="1"/>
    <b v="0"/>
    <s v="film &amp; video/drama"/>
    <n v="1.5873015873015872E-2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9734001"/>
    <d v="2015-07-17T14:15:47"/>
    <n v="1437142547"/>
    <b v="0"/>
    <n v="1"/>
    <b v="0"/>
    <s v="film &amp; video/drama"/>
    <n v="0.0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5655349"/>
    <d v="2015-01-05T15:22:29"/>
    <n v="1420471349"/>
    <b v="0"/>
    <n v="1"/>
    <b v="0"/>
    <s v="film &amp; video/drama"/>
    <n v="8.0000000000000002E-3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5753540"/>
    <d v="2016-01-06T05:31:22"/>
    <n v="1452058282"/>
    <b v="0"/>
    <n v="1"/>
    <b v="0"/>
    <s v="film &amp; video/drama"/>
    <n v="0.22727272727272727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9740037"/>
    <d v="2015-03-03T23:00:37"/>
    <n v="1425423637"/>
    <b v="0"/>
    <n v="84"/>
    <b v="0"/>
    <s v="film &amp; video/drama"/>
    <n v="55.698440000000005"/>
    <n v="331.53833333333336"/>
    <x v="0"/>
    <s v="drama"/>
    <m/>
  </r>
  <r>
    <n v="217"/>
    <s v="Bitch"/>
    <s v="A roadmovie by paw"/>
    <n v="100000"/>
    <n v="11943"/>
    <x v="2"/>
    <s v="SE"/>
    <s v="SEK"/>
    <x v="217"/>
    <n v="1419780149"/>
    <d v="2014-11-27T15:22:29"/>
    <n v="1417101749"/>
    <b v="0"/>
    <n v="38"/>
    <b v="0"/>
    <s v="film &amp; video/drama"/>
    <n v="11.943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31702289"/>
    <d v="2015-03-16T15:04:49"/>
    <n v="1426518289"/>
    <b v="0"/>
    <n v="1"/>
    <b v="0"/>
    <s v="film &amp; video/drama"/>
    <n v="2"/>
    <n v="100"/>
    <x v="0"/>
    <s v="drama"/>
    <m/>
  </r>
  <r>
    <n v="219"/>
    <s v="True Colors"/>
    <s v="An hour-long pilot about a group of suburban LGBT teens coming of age in the early 90's."/>
    <n v="50000"/>
    <n v="8815"/>
    <x v="2"/>
    <s v="US"/>
    <s v="USD"/>
    <x v="219"/>
    <n v="1459493940"/>
    <d v="2016-02-29T07:50:25"/>
    <n v="1456732225"/>
    <b v="0"/>
    <n v="76"/>
    <b v="0"/>
    <s v="film &amp; video/drama"/>
    <n v="17.630000000000003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40101160"/>
    <d v="2015-07-10T15:27:10"/>
    <n v="1436542030"/>
    <b v="0"/>
    <n v="3"/>
    <b v="0"/>
    <s v="film &amp; video/drama"/>
    <n v="0.72"/>
    <n v="120"/>
    <x v="0"/>
    <s v="drama"/>
    <m/>
  </r>
  <r>
    <n v="221"/>
    <s v="Archetypes"/>
    <s v="Film about Schizophrenia with Surreal Twists!"/>
    <n v="50000"/>
    <n v="0"/>
    <x v="2"/>
    <s v="US"/>
    <s v="USD"/>
    <x v="221"/>
    <n v="1427569564"/>
    <d v="2015-01-27T20:06:04"/>
    <n v="1422389164"/>
    <b v="0"/>
    <n v="0"/>
    <b v="0"/>
    <s v="film &amp; video/drama"/>
    <n v="0"/>
    <e v="#DIV/0!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7423940"/>
    <d v="2015-01-27T18:28:38"/>
    <n v="1422383318"/>
    <b v="0"/>
    <n v="2"/>
    <b v="0"/>
    <s v="film &amp; video/drama"/>
    <n v="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3879100"/>
    <d v="2016-04-22T01:09:10"/>
    <n v="1461287350"/>
    <b v="0"/>
    <n v="0"/>
    <b v="0"/>
    <s v="film &amp; video/drama"/>
    <n v="0"/>
    <e v="#DIV/0!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6506726"/>
    <d v="2015-05-11T05:38:46"/>
    <n v="1431322726"/>
    <b v="0"/>
    <n v="0"/>
    <b v="0"/>
    <s v="film &amp; video/drama"/>
    <n v="0"/>
    <e v="#DIV/0!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60153054"/>
    <d v="2016-03-09T23:04:14"/>
    <n v="1457564654"/>
    <b v="0"/>
    <n v="0"/>
    <b v="0"/>
    <s v="film &amp; video/drama"/>
    <n v="0"/>
    <e v="#DIV/0!"/>
    <x v="0"/>
    <s v="drama"/>
    <m/>
  </r>
  <r>
    <n v="226"/>
    <s v="MAGGIE Film"/>
    <s v="A TRUE STORY OF DOMESTIC VILOLENCE THAT SEEKS TO OFFER THE VIEWER OUTLEST OF SUPPORT."/>
    <n v="29000"/>
    <n v="250"/>
    <x v="2"/>
    <s v="GB"/>
    <s v="GBP"/>
    <x v="226"/>
    <n v="1433064540"/>
    <d v="2015-04-12T15:59:04"/>
    <n v="1428854344"/>
    <b v="0"/>
    <n v="2"/>
    <b v="0"/>
    <s v="film &amp; video/drama"/>
    <n v="0.8620689655172413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6477241"/>
    <d v="2015-06-09T21:27:21"/>
    <n v="1433885241"/>
    <b v="0"/>
    <n v="0"/>
    <b v="0"/>
    <s v="film &amp; video/drama"/>
    <n v="0"/>
    <e v="#DIV/0!"/>
    <x v="0"/>
    <s v="drama"/>
    <m/>
  </r>
  <r>
    <n v="228"/>
    <s v="Facets of a Geek life"/>
    <s v="I am making a film from one one of my books called facets of a Geek life."/>
    <n v="8000"/>
    <n v="0"/>
    <x v="2"/>
    <s v="GB"/>
    <s v="GBP"/>
    <x v="228"/>
    <n v="1433176105"/>
    <d v="2015-04-02T16:28:25"/>
    <n v="1427992105"/>
    <b v="0"/>
    <n v="0"/>
    <b v="0"/>
    <s v="film &amp; video/drama"/>
    <n v="0"/>
    <e v="#DIV/0!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5402297"/>
    <d v="2016-01-14T22:24:57"/>
    <n v="1452810297"/>
    <b v="0"/>
    <n v="0"/>
    <b v="0"/>
    <s v="film &amp; video/drama"/>
    <n v="0"/>
    <e v="#DIV/0!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3443151"/>
    <d v="2015-05-05T18:39:11"/>
    <n v="1430851151"/>
    <b v="0"/>
    <n v="2"/>
    <b v="0"/>
    <s v="film &amp; video/drama"/>
    <n v="0.4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51775651"/>
    <d v="2015-12-03T23:00:51"/>
    <n v="1449183651"/>
    <b v="0"/>
    <n v="0"/>
    <b v="0"/>
    <s v="film &amp; video/drama"/>
    <n v="0"/>
    <e v="#DIV/0!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5066546"/>
    <d v="2015-01-28T19:49:06"/>
    <n v="1422474546"/>
    <b v="0"/>
    <n v="7"/>
    <b v="0"/>
    <s v="film &amp; video/drama"/>
    <n v="2.75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5185972"/>
    <d v="2016-08-30T21:52:52"/>
    <n v="1472593972"/>
    <b v="0"/>
    <n v="0"/>
    <b v="0"/>
    <s v="film &amp; video/drama"/>
    <n v="0"/>
    <e v="#DIV/0!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4847859"/>
    <d v="2015-05-12T00:50:59"/>
    <n v="1431391859"/>
    <b v="0"/>
    <n v="5"/>
    <b v="0"/>
    <s v="film &amp; video/drama"/>
    <n v="40.1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6478497"/>
    <d v="2015-06-09T21:48:17"/>
    <n v="1433886497"/>
    <b v="0"/>
    <n v="0"/>
    <b v="0"/>
    <s v="film &amp; video/drama"/>
    <n v="0"/>
    <e v="#DIV/0!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51952000"/>
    <d v="2015-11-13T02:01:39"/>
    <n v="1447380099"/>
    <b v="0"/>
    <n v="0"/>
    <b v="0"/>
    <s v="film &amp; video/drama"/>
    <n v="0"/>
    <e v="#DIV/0!"/>
    <x v="0"/>
    <s v="drama"/>
    <m/>
  </r>
  <r>
    <n v="237"/>
    <s v="Making The Choice"/>
    <s v="Making The Choice is a christian short film series."/>
    <n v="15000"/>
    <n v="50"/>
    <x v="2"/>
    <s v="US"/>
    <s v="USD"/>
    <x v="237"/>
    <n v="1457445069"/>
    <d v="2016-01-08T13:51:09"/>
    <n v="1452261069"/>
    <b v="0"/>
    <n v="1"/>
    <b v="0"/>
    <s v="film &amp; video/drama"/>
    <n v="0.33333333333333337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3088400"/>
    <d v="2016-12-09T23:06:00"/>
    <n v="1481324760"/>
    <b v="0"/>
    <n v="0"/>
    <b v="0"/>
    <s v="film &amp; video/drama"/>
    <n v="0"/>
    <e v="#DIV/0!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6984000"/>
    <d v="2015-10-20T02:38:50"/>
    <n v="1445308730"/>
    <b v="0"/>
    <n v="5"/>
    <b v="0"/>
    <s v="film &amp; video/drama"/>
    <n v="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7773211"/>
    <d v="2013-03-21T17:00:11"/>
    <n v="1363885211"/>
    <b v="1"/>
    <n v="137"/>
    <b v="1"/>
    <s v="film &amp; video/documentary"/>
    <n v="107.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9180304"/>
    <d v="2014-11-06T16:45:04"/>
    <n v="1415292304"/>
    <b v="1"/>
    <n v="376"/>
    <b v="1"/>
    <s v="film &amp; video/documentary"/>
    <n v="112.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4381790"/>
    <d v="2011-11-15T11:49:50"/>
    <n v="1321357790"/>
    <b v="1"/>
    <n v="202"/>
    <b v="1"/>
    <s v="film &amp; video/documentary"/>
    <n v="113.46153846153845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3031304"/>
    <d v="2014-01-23T01:08:24"/>
    <n v="1390439304"/>
    <b v="1"/>
    <n v="328"/>
    <b v="1"/>
    <s v="film &amp; video/documentary"/>
    <n v="102.592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8723160"/>
    <d v="2010-02-04T07:45:59"/>
    <n v="1265269559"/>
    <b v="1"/>
    <n v="84"/>
    <b v="1"/>
    <s v="film &amp; video/documentary"/>
    <n v="113.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5079785"/>
    <d v="2012-07-17T01:16:25"/>
    <n v="1342487785"/>
    <b v="1"/>
    <n v="96"/>
    <b v="1"/>
    <s v="film &amp; video/documentary"/>
    <n v="103.71999999999998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92665405"/>
    <d v="2010-10-29T08:43:25"/>
    <n v="1288341805"/>
    <b v="1"/>
    <n v="223"/>
    <b v="1"/>
    <s v="film &amp; video/documentary"/>
    <n v="305.46000000000004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7200340"/>
    <d v="2010-09-09T14:30:14"/>
    <n v="1284042614"/>
    <b v="1"/>
    <n v="62"/>
    <b v="1"/>
    <s v="film &amp; video/documentary"/>
    <n v="134.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5961309"/>
    <d v="2011-11-23T18:35:09"/>
    <n v="1322073309"/>
    <b v="1"/>
    <n v="146"/>
    <b v="1"/>
    <s v="film &amp; video/documentary"/>
    <n v="101.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82498800"/>
    <d v="2010-06-03T22:10:20"/>
    <n v="1275603020"/>
    <b v="1"/>
    <n v="235"/>
    <b v="1"/>
    <s v="film &amp; video/documentary"/>
    <n v="112.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70525691"/>
    <d v="2013-05-07T13:34:51"/>
    <n v="1367933691"/>
    <b v="1"/>
    <n v="437"/>
    <b v="1"/>
    <s v="film &amp; video/documentary"/>
    <n v="105.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7194800"/>
    <d v="2012-04-14T18:54:06"/>
    <n v="1334429646"/>
    <b v="1"/>
    <n v="77"/>
    <b v="1"/>
    <s v="film &amp; video/documentary"/>
    <n v="125.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75364740"/>
    <d v="2010-03-29T15:54:18"/>
    <n v="1269878058"/>
    <b v="1"/>
    <n v="108"/>
    <b v="1"/>
    <s v="film &amp; video/documentary"/>
    <n v="184.56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9320235"/>
    <d v="2012-01-16T15:37:15"/>
    <n v="1326728235"/>
    <b v="1"/>
    <n v="7"/>
    <b v="1"/>
    <s v="film &amp; video/documentary"/>
    <n v="100.73333333333335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5047200"/>
    <d v="2015-09-16T22:51:50"/>
    <n v="1442443910"/>
    <b v="1"/>
    <n v="314"/>
    <b v="1"/>
    <s v="film &amp; video/documentary"/>
    <n v="116.94725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300275482"/>
    <d v="2011-02-14T12:38:02"/>
    <n v="1297687082"/>
    <b v="1"/>
    <n v="188"/>
    <b v="1"/>
    <s v="film &amp; video/documentary"/>
    <n v="106.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3458467"/>
    <d v="2013-02-14T18:27:47"/>
    <n v="1360866467"/>
    <b v="1"/>
    <n v="275"/>
    <b v="1"/>
    <s v="film &amp; video/documentary"/>
    <n v="139.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3670162"/>
    <d v="2016-04-19T15:02:42"/>
    <n v="1461078162"/>
    <b v="1"/>
    <n v="560"/>
    <b v="1"/>
    <s v="film &amp; video/documentary"/>
    <n v="106.72648571428572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8359666"/>
    <d v="2011-05-19T01:14:26"/>
    <n v="1305767666"/>
    <b v="1"/>
    <n v="688"/>
    <b v="1"/>
    <s v="film &amp; video/documentary"/>
    <n v="191.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8514969"/>
    <d v="2015-03-09T17:42:49"/>
    <n v="1425922969"/>
    <b v="1"/>
    <n v="942"/>
    <b v="1"/>
    <s v="film &amp; video/documentary"/>
    <n v="131.93789333333334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9360740"/>
    <d v="2010-06-01T18:07:59"/>
    <n v="1275415679"/>
    <b v="1"/>
    <n v="88"/>
    <b v="1"/>
    <s v="film &amp; video/documentary"/>
    <n v="106.4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9080900"/>
    <d v="2012-04-18T21:15:04"/>
    <n v="1334783704"/>
    <b v="1"/>
    <n v="220"/>
    <b v="1"/>
    <s v="film &amp; video/documentary"/>
    <n v="107.4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8699828"/>
    <d v="2011-01-12T05:57:08"/>
    <n v="1294811828"/>
    <b v="1"/>
    <n v="145"/>
    <b v="1"/>
    <s v="film &amp; video/documentary"/>
    <n v="240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8786494"/>
    <d v="2012-08-28T22:54:54"/>
    <n v="1346194494"/>
    <b v="1"/>
    <n v="963"/>
    <b v="1"/>
    <s v="film &amp; video/documentary"/>
    <n v="118.08108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6747995"/>
    <d v="2012-04-11T14:53:15"/>
    <n v="1334155995"/>
    <b v="1"/>
    <n v="91"/>
    <b v="1"/>
    <s v="film &amp; video/documentary"/>
    <n v="118.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73522560"/>
    <d v="2010-03-30T05:53:50"/>
    <n v="1269928430"/>
    <b v="1"/>
    <n v="58"/>
    <b v="1"/>
    <s v="film &amp; video/documentary"/>
    <n v="111.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71994660"/>
    <d v="2010-01-27T04:11:47"/>
    <n v="1264565507"/>
    <b v="1"/>
    <n v="36"/>
    <b v="1"/>
    <s v="film &amp; video/documentary"/>
    <n v="145.5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3693499"/>
    <d v="2014-05-26T10:51:39"/>
    <n v="1401101499"/>
    <b v="1"/>
    <n v="165"/>
    <b v="1"/>
    <s v="film &amp; video/documentary"/>
    <n v="131.62883248730967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20640778"/>
    <d v="2011-09-23T03:39:38"/>
    <n v="1316749178"/>
    <b v="1"/>
    <n v="111"/>
    <b v="1"/>
    <s v="film &amp; video/documentary"/>
    <n v="111.4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7738622"/>
    <d v="2017-01-23T04:43:42"/>
    <n v="1485146622"/>
    <b v="1"/>
    <n v="1596"/>
    <b v="1"/>
    <s v="film &amp; video/documentary"/>
    <n v="147.23376999999999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6296000"/>
    <d v="2011-04-04T20:47:50"/>
    <n v="1301950070"/>
    <b v="1"/>
    <n v="61"/>
    <b v="1"/>
    <s v="film &amp; video/documentary"/>
    <n v="152.60869565217391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8649600"/>
    <d v="2013-12-04T02:24:21"/>
    <n v="1386123861"/>
    <b v="1"/>
    <n v="287"/>
    <b v="1"/>
    <s v="film &amp; video/documentary"/>
    <n v="104.67999999999999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72480540"/>
    <d v="2010-02-26T21:36:31"/>
    <n v="1267220191"/>
    <b v="1"/>
    <n v="65"/>
    <b v="1"/>
    <s v="film &amp; video/documentary"/>
    <n v="177.43366666666668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9694266"/>
    <d v="2011-06-03T11:57:46"/>
    <n v="1307102266"/>
    <b v="1"/>
    <n v="118"/>
    <b v="1"/>
    <s v="film &amp; video/documentary"/>
    <n v="107.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3609140"/>
    <d v="2012-03-01T21:53:49"/>
    <n v="1330638829"/>
    <b v="1"/>
    <n v="113"/>
    <b v="1"/>
    <s v="film &amp; video/documentary"/>
    <n v="1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52511966"/>
    <d v="2012-10-11T00:46:06"/>
    <n v="1349916366"/>
    <b v="1"/>
    <n v="332"/>
    <b v="1"/>
    <s v="film &amp; video/documentary"/>
    <n v="108.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5574674"/>
    <d v="2012-02-28T01:57:54"/>
    <n v="1330394274"/>
    <b v="1"/>
    <n v="62"/>
    <b v="1"/>
    <s v="film &amp; video/documentary"/>
    <n v="147.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32416219"/>
    <d v="2015-04-23T21:23:39"/>
    <n v="1429824219"/>
    <b v="1"/>
    <n v="951"/>
    <b v="1"/>
    <s v="film &amp; video/documentary"/>
    <n v="110.38153846153847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50003539"/>
    <d v="2012-09-12T00:58:59"/>
    <n v="1347411539"/>
    <b v="1"/>
    <n v="415"/>
    <b v="1"/>
    <s v="film &amp; video/documentary"/>
    <n v="150.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8160860"/>
    <d v="2017-01-24T05:51:36"/>
    <n v="1485237096"/>
    <b v="1"/>
    <n v="305"/>
    <b v="1"/>
    <s v="film &amp; video/documentary"/>
    <n v="157.31829411764707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401459035"/>
    <d v="2014-04-15T14:10:35"/>
    <n v="1397571035"/>
    <b v="1"/>
    <n v="2139"/>
    <b v="1"/>
    <s v="film &amp; video/documentary"/>
    <n v="156.14400000000001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9932360"/>
    <d v="2009-05-17T03:55:13"/>
    <n v="1242532513"/>
    <b v="1"/>
    <n v="79"/>
    <b v="1"/>
    <s v="film &amp; video/documentary"/>
    <n v="120.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6876000"/>
    <d v="2010-01-16T22:04:52"/>
    <n v="1263679492"/>
    <b v="1"/>
    <n v="179"/>
    <b v="1"/>
    <s v="film &amp; video/documentary"/>
    <n v="101.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s v="US"/>
    <s v="USD"/>
    <x v="283"/>
    <n v="1306904340"/>
    <d v="2011-05-12T17:02:24"/>
    <n v="1305219744"/>
    <b v="1"/>
    <n v="202"/>
    <b v="1"/>
    <s v="film &amp; video/documentary"/>
    <n v="114.27249999999999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7167780"/>
    <d v="2011-12-27T17:43:00"/>
    <n v="1325007780"/>
    <b v="1"/>
    <n v="760"/>
    <b v="1"/>
    <s v="film &amp; video/documentary"/>
    <n v="104.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9614128"/>
    <d v="2013-08-20T18:08:48"/>
    <n v="1377022128"/>
    <b v="1"/>
    <n v="563"/>
    <b v="1"/>
    <s v="film &amp; video/documentary"/>
    <n v="228.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4236524"/>
    <d v="2013-02-08T19:35:24"/>
    <n v="1360352124"/>
    <b v="1"/>
    <n v="135"/>
    <b v="1"/>
    <s v="film &amp; video/documentary"/>
    <n v="109.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51828800"/>
    <d v="2012-10-02T06:40:18"/>
    <n v="1349160018"/>
    <b v="1"/>
    <n v="290"/>
    <b v="1"/>
    <s v="film &amp; video/documentary"/>
    <n v="176.29999999999998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40683393"/>
    <d v="2012-05-22T04:03:13"/>
    <n v="1337659393"/>
    <b v="1"/>
    <n v="447"/>
    <b v="1"/>
    <s v="film &amp; video/documentary"/>
    <n v="103.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3389834"/>
    <d v="2013-10-03T10:57:14"/>
    <n v="1380797834"/>
    <b v="1"/>
    <n v="232"/>
    <b v="1"/>
    <s v="film &amp; video/documentary"/>
    <n v="104.82000000000001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6633540"/>
    <d v="2010-12-14T08:51:37"/>
    <n v="1292316697"/>
    <b v="1"/>
    <n v="168"/>
    <b v="1"/>
    <s v="film &amp; video/documentary"/>
    <n v="106.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7366460"/>
    <d v="2013-04-12T18:27:26"/>
    <n v="1365791246"/>
    <b v="1"/>
    <n v="128"/>
    <b v="1"/>
    <s v="film &amp; video/documentary"/>
    <n v="120.02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9860740"/>
    <d v="2011-09-26T19:16:39"/>
    <n v="1317064599"/>
    <b v="1"/>
    <n v="493"/>
    <b v="1"/>
    <s v="film &amp; video/documentary"/>
    <n v="101.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8009714"/>
    <d v="2014-03-21T16:01:54"/>
    <n v="1395417714"/>
    <b v="1"/>
    <n v="131"/>
    <b v="1"/>
    <s v="film &amp; video/documentary"/>
    <n v="101.38461538461539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9555200"/>
    <d v="2010-06-14T02:01:34"/>
    <n v="1276480894"/>
    <b v="1"/>
    <n v="50"/>
    <b v="1"/>
    <s v="film &amp; video/documentary"/>
    <n v="100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83264000"/>
    <d v="2013-09-02T00:06:49"/>
    <n v="1378080409"/>
    <b v="1"/>
    <n v="665"/>
    <b v="1"/>
    <s v="film &amp; video/documentary"/>
    <n v="133.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7017083"/>
    <d v="2012-08-13T11:24:43"/>
    <n v="1344857083"/>
    <b v="1"/>
    <n v="129"/>
    <b v="1"/>
    <s v="film &amp; video/documentary"/>
    <n v="118.72620000000001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30452740"/>
    <d v="2015-03-26T17:28:21"/>
    <n v="1427390901"/>
    <b v="1"/>
    <n v="142"/>
    <b v="1"/>
    <s v="film &amp; video/documentary"/>
    <n v="100.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9669200"/>
    <d v="2014-03-11T11:07:28"/>
    <n v="1394536048"/>
    <b v="1"/>
    <n v="2436"/>
    <b v="1"/>
    <s v="film &amp; video/documentary"/>
    <n v="108.93241269841269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9975060"/>
    <d v="2010-10-18T05:24:20"/>
    <n v="1287379460"/>
    <b v="1"/>
    <n v="244"/>
    <b v="1"/>
    <s v="film &amp; video/documentary"/>
    <n v="178.95250000000001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3686138"/>
    <d v="2011-03-24T23:02:18"/>
    <n v="1301007738"/>
    <b v="1"/>
    <n v="298"/>
    <b v="1"/>
    <s v="film &amp; video/documentary"/>
    <n v="101.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3711335"/>
    <d v="2013-02-07T17:42:15"/>
    <n v="1360258935"/>
    <b v="1"/>
    <n v="251"/>
    <b v="1"/>
    <s v="film &amp; video/documentary"/>
    <n v="118.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30115638"/>
    <d v="2012-01-25T20:33:58"/>
    <n v="1327523638"/>
    <b v="1"/>
    <n v="108"/>
    <b v="1"/>
    <s v="film &amp; video/documentary"/>
    <n v="100.46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8601346"/>
    <d v="2012-05-03T01:42:26"/>
    <n v="1336009346"/>
    <b v="1"/>
    <n v="82"/>
    <b v="1"/>
    <s v="film &amp; video/documentary"/>
    <n v="137.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6464800"/>
    <d v="2012-07-24T02:16:37"/>
    <n v="1343096197"/>
    <b v="1"/>
    <n v="74"/>
    <b v="1"/>
    <s v="film &amp; video/documentary"/>
    <n v="231.64705882352939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31392049"/>
    <d v="2012-02-09T15:07:29"/>
    <n v="1328800049"/>
    <b v="1"/>
    <n v="189"/>
    <b v="1"/>
    <s v="film &amp; video/documentary"/>
    <n v="130.33333333333331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3806333"/>
    <d v="2013-02-28T20:05:33"/>
    <n v="1362081933"/>
    <b v="1"/>
    <n v="80"/>
    <b v="1"/>
    <s v="film &amp; video/documentary"/>
    <n v="292.89999999999998"/>
    <n v="36.612499999999997"/>
    <x v="0"/>
    <s v="documentary"/>
    <m/>
  </r>
  <r>
    <n v="307"/>
    <s v="Grammar Revolution"/>
    <s v="Why is grammar important?"/>
    <n v="22000"/>
    <n v="24490"/>
    <x v="0"/>
    <s v="US"/>
    <s v="USD"/>
    <x v="307"/>
    <n v="1360276801"/>
    <d v="2013-01-08T22:40:01"/>
    <n v="1357684801"/>
    <b v="1"/>
    <n v="576"/>
    <b v="1"/>
    <s v="film &amp; video/documentary"/>
    <n v="111.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9775210"/>
    <d v="2011-01-24T16:40:10"/>
    <n v="1295887210"/>
    <b v="1"/>
    <n v="202"/>
    <b v="1"/>
    <s v="film &amp; video/documentary"/>
    <n v="105.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6695334"/>
    <d v="2012-08-13T18:02:14"/>
    <n v="1344880934"/>
    <b v="1"/>
    <n v="238"/>
    <b v="1"/>
    <s v="film &amp; video/documentary"/>
    <n v="118.94444444444446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9076000"/>
    <d v="2011-10-05T04:23:43"/>
    <n v="1317788623"/>
    <b v="1"/>
    <n v="36"/>
    <b v="1"/>
    <s v="film &amp; video/documentary"/>
    <n v="104.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5404740"/>
    <d v="2011-11-21T05:16:32"/>
    <n v="1321852592"/>
    <b v="1"/>
    <n v="150"/>
    <b v="1"/>
    <s v="film &amp; video/documentary"/>
    <n v="104.10165000000001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5973432"/>
    <d v="2013-03-15T21:03:52"/>
    <n v="1363381432"/>
    <b v="1"/>
    <n v="146"/>
    <b v="1"/>
    <s v="film &amp; video/documentary"/>
    <n v="111.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81542340"/>
    <d v="2010-06-28T05:28:14"/>
    <n v="1277702894"/>
    <b v="1"/>
    <n v="222"/>
    <b v="1"/>
    <s v="film &amp; video/documentary"/>
    <n v="104.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62167988"/>
    <d v="2013-01-30T19:59:48"/>
    <n v="1359575988"/>
    <b v="1"/>
    <n v="120"/>
    <b v="1"/>
    <s v="film &amp; video/documentary"/>
    <n v="385.15000000000003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5660334"/>
    <d v="2012-07-23T18:32:14"/>
    <n v="1343068334"/>
    <b v="1"/>
    <n v="126"/>
    <b v="1"/>
    <s v="film &amp; video/documentary"/>
    <n v="101.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8273940"/>
    <d v="2014-11-07T22:09:57"/>
    <n v="1415398197"/>
    <b v="1"/>
    <n v="158"/>
    <b v="1"/>
    <s v="film &amp; video/documentary"/>
    <n v="113.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6778483"/>
    <d v="2013-11-11T16:14:43"/>
    <n v="1384186483"/>
    <b v="1"/>
    <n v="316"/>
    <b v="1"/>
    <s v="film &amp; video/documentary"/>
    <n v="100.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4342151"/>
    <d v="2013-02-25T00:55:51"/>
    <n v="1361753751"/>
    <b v="1"/>
    <n v="284"/>
    <b v="1"/>
    <s v="film &amp; video/documentary"/>
    <n v="283.3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65097540"/>
    <d v="2009-11-06T20:07:09"/>
    <n v="1257538029"/>
    <b v="1"/>
    <n v="51"/>
    <b v="1"/>
    <s v="film &amp; video/documentary"/>
    <n v="112.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50825200"/>
    <d v="2015-11-23T13:13:53"/>
    <n v="1448284433"/>
    <b v="1"/>
    <n v="158"/>
    <b v="1"/>
    <s v="film &amp; video/documentary"/>
    <n v="106.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8605386"/>
    <d v="2016-10-04T10:43:06"/>
    <n v="1475577786"/>
    <b v="1"/>
    <n v="337"/>
    <b v="1"/>
    <s v="film &amp; video/documentary"/>
    <n v="102.66285714285715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3146848"/>
    <d v="2016-04-13T13:40:48"/>
    <n v="1460554848"/>
    <b v="1"/>
    <n v="186"/>
    <b v="1"/>
    <s v="film &amp; video/documentary"/>
    <n v="107.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82307140"/>
    <d v="2016-11-23T07:42:46"/>
    <n v="1479886966"/>
    <b v="1"/>
    <n v="58"/>
    <b v="1"/>
    <s v="film &amp; video/documentary"/>
    <n v="123.07407407407408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8441308"/>
    <d v="2015-06-29T15:01:48"/>
    <n v="1435590108"/>
    <b v="1"/>
    <n v="82"/>
    <b v="1"/>
    <s v="film &amp; video/documentary"/>
    <n v="101.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82208233"/>
    <d v="2016-11-15T04:30:33"/>
    <n v="1479184233"/>
    <b v="1"/>
    <n v="736"/>
    <b v="1"/>
    <s v="film &amp; video/documentary"/>
    <n v="104.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9532220"/>
    <d v="2017-02-09T07:33:26"/>
    <n v="1486625606"/>
    <b v="1"/>
    <n v="1151"/>
    <b v="1"/>
    <s v="film &amp; video/documentary"/>
    <n v="112.92973333333333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7011200"/>
    <d v="2015-02-23T05:38:49"/>
    <n v="1424669929"/>
    <b v="1"/>
    <n v="34"/>
    <b v="1"/>
    <s v="film &amp; video/documentary"/>
    <n v="136.4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6350400"/>
    <d v="2015-10-01T22:43:08"/>
    <n v="1443739388"/>
    <b v="1"/>
    <n v="498"/>
    <b v="1"/>
    <s v="film &amp; video/documentary"/>
    <n v="103.61439999999999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6868800"/>
    <d v="2015-10-14T11:12:07"/>
    <n v="1444821127"/>
    <b v="1"/>
    <n v="167"/>
    <b v="1"/>
    <s v="film &amp; video/documentary"/>
    <n v="105.5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8763140"/>
    <d v="2013-04-15T12:22:43"/>
    <n v="1366028563"/>
    <b v="1"/>
    <n v="340"/>
    <b v="1"/>
    <s v="film &amp; video/documentary"/>
    <n v="101.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6171834"/>
    <d v="2016-05-17T13:57:14"/>
    <n v="1463493434"/>
    <b v="1"/>
    <n v="438"/>
    <b v="1"/>
    <s v="film &amp; video/documentary"/>
    <n v="106.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6019200"/>
    <d v="2015-09-16T16:19:37"/>
    <n v="1442420377"/>
    <b v="1"/>
    <n v="555"/>
    <b v="1"/>
    <s v="film &amp; video/documentary"/>
    <n v="113.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60038591"/>
    <d v="2016-03-08T15:16:31"/>
    <n v="1457450191"/>
    <b v="1"/>
    <n v="266"/>
    <b v="1"/>
    <s v="film &amp; video/documentary"/>
    <n v="125.22750000000001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31716400"/>
    <d v="2015-04-07T16:22:37"/>
    <n v="1428423757"/>
    <b v="1"/>
    <n v="69"/>
    <b v="1"/>
    <s v="film &amp; video/documentary"/>
    <n v="101.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31122400"/>
    <d v="2015-04-07T17:41:55"/>
    <n v="1428428515"/>
    <b v="1"/>
    <n v="80"/>
    <b v="1"/>
    <s v="film &amp; video/documentary"/>
    <n v="102.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7427918"/>
    <d v="2015-10-14T14:18:38"/>
    <n v="1444832318"/>
    <b v="1"/>
    <n v="493"/>
    <b v="1"/>
    <s v="film &amp; video/documentary"/>
    <n v="116.83911999999998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6298708"/>
    <d v="2015-02-12T03:05:08"/>
    <n v="1423710308"/>
    <b v="1"/>
    <n v="31"/>
    <b v="1"/>
    <s v="film &amp; video/documentary"/>
    <n v="101.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72864400"/>
    <d v="2016-07-08T18:08:10"/>
    <n v="1468001290"/>
    <b v="1"/>
    <n v="236"/>
    <b v="1"/>
    <s v="film &amp; video/documentary"/>
    <n v="110.13360000000002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30331268"/>
    <d v="2015-03-30T18:14:28"/>
    <n v="1427739268"/>
    <b v="1"/>
    <n v="89"/>
    <b v="1"/>
    <s v="film &amp; video/documentary"/>
    <n v="108.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9006800"/>
    <d v="2017-02-06T16:03:27"/>
    <n v="1486397007"/>
    <b v="1"/>
    <n v="299"/>
    <b v="1"/>
    <s v="film &amp; video/documentary"/>
    <n v="125.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2135940"/>
    <d v="2014-09-12T21:06:38"/>
    <n v="1410555998"/>
    <b v="1"/>
    <n v="55"/>
    <b v="1"/>
    <s v="film &amp; video/documentary"/>
    <n v="106.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61955465"/>
    <d v="2016-03-30T18:44:25"/>
    <n v="1459363465"/>
    <b v="1"/>
    <n v="325"/>
    <b v="1"/>
    <s v="film &amp; video/documentary"/>
    <n v="100.36639999999998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5934000"/>
    <d v="2014-10-14T17:42:25"/>
    <n v="1413308545"/>
    <b v="1"/>
    <n v="524"/>
    <b v="1"/>
    <s v="film &amp; video/documentary"/>
    <n v="102.02863333333335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33125200"/>
    <d v="2015-04-17T23:18:14"/>
    <n v="1429312694"/>
    <b v="1"/>
    <n v="285"/>
    <b v="1"/>
    <s v="film &amp; video/documentary"/>
    <n v="102.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32161590"/>
    <d v="2015-04-20T22:39:50"/>
    <n v="1429569590"/>
    <b v="1"/>
    <n v="179"/>
    <b v="1"/>
    <s v="film &amp; video/documentary"/>
    <n v="123.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4824021"/>
    <d v="2015-09-14T12:00:21"/>
    <n v="1442232021"/>
    <b v="1"/>
    <n v="188"/>
    <b v="1"/>
    <s v="film &amp; video/documentary"/>
    <n v="170.28880000000001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7505609"/>
    <d v="2015-10-15T11:53:29"/>
    <n v="1444910009"/>
    <b v="1"/>
    <n v="379"/>
    <b v="1"/>
    <s v="film &amp; video/documentary"/>
    <n v="111.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40165916"/>
    <d v="2015-07-22T14:05:16"/>
    <n v="1437573916"/>
    <b v="1"/>
    <n v="119"/>
    <b v="1"/>
    <s v="film &amp; video/documentary"/>
    <n v="1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7937508"/>
    <d v="2017-01-25T11:58:28"/>
    <n v="1485345508"/>
    <b v="1"/>
    <n v="167"/>
    <b v="1"/>
    <s v="film &amp; video/documentary"/>
    <n v="106.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3566340"/>
    <d v="2016-08-04T01:35:09"/>
    <n v="1470274509"/>
    <b v="1"/>
    <n v="221"/>
    <b v="1"/>
    <s v="film &amp; video/documentary"/>
    <n v="114.75999999999999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60066954"/>
    <d v="2016-02-27T23:09:14"/>
    <n v="1456614554"/>
    <b v="1"/>
    <n v="964"/>
    <b v="1"/>
    <s v="film &amp; video/documentary"/>
    <n v="127.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2740868"/>
    <d v="2014-09-08T04:01:08"/>
    <n v="1410148868"/>
    <b v="1"/>
    <n v="286"/>
    <b v="1"/>
    <s v="film &amp; video/documentary"/>
    <n v="116.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7963219"/>
    <d v="2015-10-20T19:00:19"/>
    <n v="1445367619"/>
    <b v="1"/>
    <n v="613"/>
    <b v="1"/>
    <s v="film &amp; video/documentary"/>
    <n v="108.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60141521"/>
    <d v="2016-03-09T19:52:01"/>
    <n v="1457553121"/>
    <b v="1"/>
    <n v="29"/>
    <b v="1"/>
    <s v="film &amp; video/documentary"/>
    <n v="103.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7420994"/>
    <d v="2014-10-31T07:03:14"/>
    <n v="1414738994"/>
    <b v="1"/>
    <n v="165"/>
    <b v="1"/>
    <s v="film &amp; video/documentary"/>
    <n v="116.25714285714285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s v="US"/>
    <s v="USD"/>
    <x v="356"/>
    <n v="1458152193"/>
    <d v="2016-02-15T19:16:33"/>
    <n v="1455563793"/>
    <b v="1"/>
    <n v="97"/>
    <b v="1"/>
    <s v="film &amp; video/documentary"/>
    <n v="102.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9852797"/>
    <d v="2015-03-15T05:19:57"/>
    <n v="1426396797"/>
    <b v="1"/>
    <n v="303"/>
    <b v="1"/>
    <s v="film &amp; video/documentary"/>
    <n v="1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6002800"/>
    <d v="2016-05-17T20:38:41"/>
    <n v="1463517521"/>
    <b v="1"/>
    <n v="267"/>
    <b v="1"/>
    <s v="film &amp; video/documentary"/>
    <n v="103.08800000000001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5941920"/>
    <d v="2014-10-23T01:41:30"/>
    <n v="1414028490"/>
    <b v="1"/>
    <n v="302"/>
    <b v="1"/>
    <s v="film &amp; video/documentary"/>
    <n v="104.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7621060"/>
    <d v="2015-06-08T21:33:00"/>
    <n v="1433799180"/>
    <b v="0"/>
    <n v="87"/>
    <b v="1"/>
    <s v="film &amp; video/documentary"/>
    <n v="101.375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6704506"/>
    <d v="2014-10-24T00:01:46"/>
    <n v="1414108906"/>
    <b v="0"/>
    <n v="354"/>
    <b v="1"/>
    <s v="film &amp; video/documentary"/>
    <n v="111.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7456000"/>
    <d v="2014-07-17T05:03:11"/>
    <n v="1405573391"/>
    <b v="0"/>
    <n v="86"/>
    <b v="1"/>
    <s v="film &amp; video/documentary"/>
    <n v="124.15933781686496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72828120"/>
    <d v="2010-03-18T17:52:16"/>
    <n v="1268934736"/>
    <b v="0"/>
    <n v="26"/>
    <b v="1"/>
    <s v="film &amp; video/documentary"/>
    <n v="101.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3323140"/>
    <d v="2014-05-21T20:37:52"/>
    <n v="1400704672"/>
    <b v="0"/>
    <n v="113"/>
    <b v="1"/>
    <s v="film &amp; video/documentary"/>
    <n v="110.16142857142856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3597999"/>
    <d v="2014-01-29T14:33:19"/>
    <n v="1391005999"/>
    <b v="0"/>
    <n v="65"/>
    <b v="1"/>
    <s v="film &amp; video/documentary"/>
    <n v="103.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7540518"/>
    <d v="2012-04-20T19:01:58"/>
    <n v="1334948518"/>
    <b v="0"/>
    <n v="134"/>
    <b v="1"/>
    <s v="film &amp; video/documentary"/>
    <n v="101.31578947368421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7384340"/>
    <d v="2013-03-22T13:51:18"/>
    <n v="1363960278"/>
    <b v="0"/>
    <n v="119"/>
    <b v="1"/>
    <s v="film &amp; video/documentary"/>
    <n v="103.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6426322"/>
    <d v="2015-02-08T14:32:02"/>
    <n v="1423405922"/>
    <b v="0"/>
    <n v="159"/>
    <b v="1"/>
    <s v="film &amp; video/documentary"/>
    <n v="104.11200000000001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6633269"/>
    <d v="2011-12-16T13:14:29"/>
    <n v="1324041269"/>
    <b v="0"/>
    <n v="167"/>
    <b v="1"/>
    <s v="film &amp; video/documentary"/>
    <n v="110.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3729500"/>
    <d v="2016-12-07T19:05:00"/>
    <n v="1481137500"/>
    <b v="0"/>
    <n v="43"/>
    <b v="1"/>
    <s v="film &amp; video/documentary"/>
    <n v="122.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9743139"/>
    <d v="2012-12-18T18:25:39"/>
    <n v="1355855139"/>
    <b v="0"/>
    <n v="1062"/>
    <b v="1"/>
    <s v="film &amp; video/documentary"/>
    <n v="114.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s v="GB"/>
    <s v="GBP"/>
    <x v="372"/>
    <n v="1459872000"/>
    <d v="2016-02-25T13:50:44"/>
    <n v="1456408244"/>
    <b v="0"/>
    <n v="9"/>
    <b v="1"/>
    <s v="film &amp; video/documentary"/>
    <n v="125.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2648398"/>
    <d v="2012-06-18T21:53:18"/>
    <n v="1340056398"/>
    <b v="0"/>
    <n v="89"/>
    <b v="1"/>
    <s v="film &amp; video/documentary"/>
    <n v="106.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6208031"/>
    <d v="2011-08-02T21:20:31"/>
    <n v="1312320031"/>
    <b v="0"/>
    <n v="174"/>
    <b v="1"/>
    <s v="film &amp; video/documentary"/>
    <n v="130.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3694280"/>
    <d v="2014-01-18T23:38:31"/>
    <n v="1390088311"/>
    <b v="0"/>
    <n v="14"/>
    <b v="1"/>
    <s v="film &amp; video/documentary"/>
    <n v="120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72122316"/>
    <d v="2016-07-25T10:51:56"/>
    <n v="1469443916"/>
    <b v="0"/>
    <n v="48"/>
    <b v="1"/>
    <s v="film &amp; video/documentary"/>
    <n v="105.9591836734694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7484460"/>
    <d v="2015-10-15T06:01:08"/>
    <n v="1444888868"/>
    <b v="0"/>
    <n v="133"/>
    <b v="1"/>
    <s v="film &amp; video/documentary"/>
    <n v="114.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3765920"/>
    <d v="2016-01-01T13:43:28"/>
    <n v="1451655808"/>
    <b v="0"/>
    <n v="83"/>
    <b v="1"/>
    <s v="film &amp; video/documentary"/>
    <n v="111.76666666666665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6062672"/>
    <d v="2012-03-19T16:31:12"/>
    <n v="1332174672"/>
    <b v="0"/>
    <n v="149"/>
    <b v="1"/>
    <s v="film &amp; video/documentary"/>
    <n v="116.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3569392"/>
    <d v="2015-12-29T17:16:32"/>
    <n v="1451409392"/>
    <b v="0"/>
    <n v="49"/>
    <b v="1"/>
    <s v="film &amp; video/documentary"/>
    <n v="141.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3624400"/>
    <d v="2012-06-25T16:45:17"/>
    <n v="1340642717"/>
    <b v="0"/>
    <n v="251"/>
    <b v="1"/>
    <s v="film &amp; video/documentary"/>
    <n v="104.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6950900"/>
    <d v="2012-08-23T17:01:40"/>
    <n v="1345741300"/>
    <b v="0"/>
    <n v="22"/>
    <b v="1"/>
    <s v="film &amp; video/documentary"/>
    <n v="255.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400467759"/>
    <d v="2014-04-26T02:49:19"/>
    <n v="1398480559"/>
    <b v="0"/>
    <n v="48"/>
    <b v="1"/>
    <s v="film &amp; video/documentary"/>
    <n v="206.70670670670671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20569947"/>
    <d v="2014-12-07T18:45:47"/>
    <n v="1417977947"/>
    <b v="0"/>
    <n v="383"/>
    <b v="1"/>
    <s v="film &amp; video/documentary"/>
    <n v="112.105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6582101"/>
    <d v="2014-10-22T14:01:41"/>
    <n v="1413986501"/>
    <b v="0"/>
    <n v="237"/>
    <b v="1"/>
    <s v="film &amp; video/documentary"/>
    <n v="105.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9246991"/>
    <d v="2015-07-26T22:49:51"/>
    <n v="1437950991"/>
    <b v="0"/>
    <n v="13"/>
    <b v="1"/>
    <s v="film &amp; video/documentary"/>
    <n v="100.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9618400"/>
    <d v="2015-07-15T16:14:18"/>
    <n v="1436976858"/>
    <b v="0"/>
    <n v="562"/>
    <b v="1"/>
    <s v="film &amp; video/documentary"/>
    <n v="213.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9670580"/>
    <d v="2016-06-28T01:49:40"/>
    <n v="1467078580"/>
    <b v="0"/>
    <n v="71"/>
    <b v="1"/>
    <s v="film &amp; video/documentary"/>
    <n v="126.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4233140"/>
    <d v="2014-02-04T01:30:50"/>
    <n v="1391477450"/>
    <b v="0"/>
    <n v="1510"/>
    <b v="1"/>
    <s v="film &amp; video/documentary"/>
    <n v="181.53547058823528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31046372"/>
    <d v="2015-04-18T00:52:52"/>
    <n v="1429318372"/>
    <b v="0"/>
    <n v="14"/>
    <b v="1"/>
    <s v="film &amp; video/documentary"/>
    <n v="100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4169940"/>
    <d v="2011-11-18T01:00:51"/>
    <n v="1321578051"/>
    <b v="0"/>
    <n v="193"/>
    <b v="1"/>
    <s v="film &amp; video/documentary"/>
    <n v="100.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5450800"/>
    <d v="2011-08-08T17:12:51"/>
    <n v="1312823571"/>
    <b v="0"/>
    <n v="206"/>
    <b v="1"/>
    <s v="film &amp; video/documentary"/>
    <n v="100.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81424452"/>
    <d v="2013-09-09T17:00:52"/>
    <n v="1378746052"/>
    <b v="0"/>
    <n v="351"/>
    <b v="1"/>
    <s v="film &amp; video/documentary"/>
    <n v="110.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60918282"/>
    <d v="2016-02-17T19:38:02"/>
    <n v="1455737882"/>
    <b v="0"/>
    <n v="50"/>
    <b v="1"/>
    <s v="film &amp; video/documentary"/>
    <n v="111.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5562320"/>
    <d v="2012-03-22T21:49:20"/>
    <n v="1332452960"/>
    <b v="0"/>
    <n v="184"/>
    <b v="1"/>
    <s v="film &amp; video/documentary"/>
    <n v="108.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1668006"/>
    <d v="2012-06-22T13:33:26"/>
    <n v="1340372006"/>
    <b v="0"/>
    <n v="196"/>
    <b v="1"/>
    <s v="film &amp; video/documentary"/>
    <n v="106.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83312640"/>
    <d v="2010-07-20T18:38:04"/>
    <n v="1279651084"/>
    <b v="0"/>
    <n v="229"/>
    <b v="1"/>
    <s v="film &amp; video/documentary"/>
    <n v="103.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30334126"/>
    <d v="2015-03-15T19:02:06"/>
    <n v="1426446126"/>
    <b v="0"/>
    <n v="67"/>
    <b v="1"/>
    <s v="film &amp; video/documentary"/>
    <n v="125.16000000000001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81716800"/>
    <d v="2016-11-13T21:01:07"/>
    <n v="1479070867"/>
    <b v="0"/>
    <n v="95"/>
    <b v="1"/>
    <s v="film &amp; video/documentary"/>
    <n v="106.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400297400"/>
    <d v="2014-04-16T15:15:47"/>
    <n v="1397661347"/>
    <b v="0"/>
    <n v="62"/>
    <b v="1"/>
    <s v="film &amp; video/documentary"/>
    <n v="112.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2747970"/>
    <d v="2011-07-08T20:12:50"/>
    <n v="1310155970"/>
    <b v="0"/>
    <n v="73"/>
    <b v="1"/>
    <s v="film &amp; video/documentary"/>
    <n v="103.812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6731817"/>
    <d v="2015-10-15T12:56:57"/>
    <n v="1444913817"/>
    <b v="0"/>
    <n v="43"/>
    <b v="1"/>
    <s v="film &amp; video/documentary"/>
    <n v="141.65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12960080"/>
    <d v="2011-06-24T07:27:21"/>
    <n v="1308900441"/>
    <b v="0"/>
    <n v="70"/>
    <b v="1"/>
    <s v="film &amp; video/documentary"/>
    <n v="105.25999999999999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91641440"/>
    <d v="2014-01-07T15:04:22"/>
    <n v="1389107062"/>
    <b v="0"/>
    <n v="271"/>
    <b v="1"/>
    <s v="film &amp; video/documentary"/>
    <n v="103.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4071339"/>
    <d v="2014-02-04T02:02:19"/>
    <n v="1391479339"/>
    <b v="0"/>
    <n v="55"/>
    <b v="1"/>
    <s v="film &amp; video/documentary"/>
    <n v="107.65957446808511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4920740"/>
    <d v="2011-04-05T03:53:57"/>
    <n v="1301975637"/>
    <b v="0"/>
    <n v="35"/>
    <b v="1"/>
    <s v="film &amp; video/documentary"/>
    <n v="107.70464285714286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21739650"/>
    <d v="2011-09-20T20:54:10"/>
    <n v="1316552050"/>
    <b v="0"/>
    <n v="22"/>
    <b v="1"/>
    <s v="film &amp; video/documentary"/>
    <n v="101.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3676790"/>
    <d v="2013-09-26T17:39:50"/>
    <n v="1380217190"/>
    <b v="0"/>
    <n v="38"/>
    <b v="1"/>
    <s v="film &amp; video/documentary"/>
    <n v="101.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9220144"/>
    <d v="2016-06-22T20:42:24"/>
    <n v="1466628144"/>
    <b v="0"/>
    <n v="15"/>
    <b v="1"/>
    <s v="film &amp; video/documentary"/>
    <n v="136.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34670397"/>
    <d v="2015-04-19T23:33:17"/>
    <n v="1429486397"/>
    <b v="0"/>
    <n v="7"/>
    <b v="1"/>
    <s v="film &amp; video/documentary"/>
    <n v="128.29999999999998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7688400"/>
    <d v="2013-11-20T04:13:24"/>
    <n v="1384920804"/>
    <b v="0"/>
    <n v="241"/>
    <b v="1"/>
    <s v="film &amp; video/documentary"/>
    <n v="101.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3238578"/>
    <d v="2012-07-09T17:49:38"/>
    <n v="1341856178"/>
    <b v="0"/>
    <n v="55"/>
    <b v="1"/>
    <s v="film &amp; video/documentary"/>
    <n v="126.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2731811"/>
    <d v="2012-06-19T21:03:31"/>
    <n v="1340139811"/>
    <b v="0"/>
    <n v="171"/>
    <b v="1"/>
    <s v="film &amp; video/documentary"/>
    <n v="105.0859375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81541465"/>
    <d v="2013-09-12T01:31:05"/>
    <n v="1378949465"/>
    <b v="0"/>
    <n v="208"/>
    <b v="1"/>
    <s v="film &amp; video/documentary"/>
    <n v="102.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3547200"/>
    <d v="2014-09-22T20:26:42"/>
    <n v="1411417602"/>
    <b v="0"/>
    <n v="21"/>
    <b v="1"/>
    <s v="film &amp; video/documentary"/>
    <n v="102.14714285714285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91851831"/>
    <d v="2014-01-09T09:30:31"/>
    <n v="1389259831"/>
    <b v="0"/>
    <n v="25"/>
    <b v="1"/>
    <s v="film &amp; video/documentary"/>
    <n v="120.21700000000001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5395580"/>
    <d v="2013-03-27T23:17:40"/>
    <n v="1364426260"/>
    <b v="0"/>
    <n v="52"/>
    <b v="1"/>
    <s v="film &amp; video/documentary"/>
    <n v="100.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7633997"/>
    <d v="2015-06-23T06:46:37"/>
    <n v="1435041997"/>
    <b v="0"/>
    <n v="104"/>
    <b v="1"/>
    <s v="film &amp; video/documentary"/>
    <n v="100.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72536787"/>
    <d v="2013-04-30T20:13:07"/>
    <n v="1367352787"/>
    <b v="0"/>
    <n v="73"/>
    <b v="1"/>
    <s v="film &amp; video/documentary"/>
    <n v="100.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4772031"/>
    <d v="2014-02-12T05:40:31"/>
    <n v="1392183631"/>
    <b v="0"/>
    <n v="3"/>
    <b v="0"/>
    <s v="film &amp; video/animation"/>
    <n v="0.43939393939393934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40157656"/>
    <d v="2015-06-22T11:47:36"/>
    <n v="1434973656"/>
    <b v="0"/>
    <n v="6"/>
    <b v="0"/>
    <s v="film &amp; video/animation"/>
    <n v="2.0066666666666668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10416097"/>
    <d v="2014-08-12T06:14:57"/>
    <n v="1407824097"/>
    <b v="0"/>
    <n v="12"/>
    <b v="0"/>
    <s v="film &amp; video/animation"/>
    <n v="1.075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70470430"/>
    <d v="2013-05-06T22:13:50"/>
    <n v="1367878430"/>
    <b v="0"/>
    <n v="13"/>
    <b v="0"/>
    <s v="film &amp; video/animation"/>
    <n v="0.76500000000000001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32748899"/>
    <d v="2012-01-26T09:01:39"/>
    <n v="1327568499"/>
    <b v="0"/>
    <n v="5"/>
    <b v="0"/>
    <s v="film &amp; video/animation"/>
    <n v="6.7966666666666677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8660404"/>
    <d v="2015-09-28T20:40:04"/>
    <n v="1443472804"/>
    <b v="0"/>
    <n v="2"/>
    <b v="0"/>
    <s v="film &amp; video/animation"/>
    <n v="1.2E-2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6851914"/>
    <d v="2016-01-31T17:05:14"/>
    <n v="1454259914"/>
    <b v="0"/>
    <n v="8"/>
    <b v="0"/>
    <s v="film &amp; video/animation"/>
    <n v="1.3299999999999998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5540340"/>
    <d v="2015-10-08T21:49:00"/>
    <n v="1444340940"/>
    <b v="0"/>
    <n v="0"/>
    <b v="0"/>
    <s v="film &amp; video/animation"/>
    <n v="0"/>
    <e v="#DIV/0!"/>
    <x v="0"/>
    <s v="animation"/>
    <m/>
  </r>
  <r>
    <n v="428"/>
    <s v="Little Clay Bible - Zacchaeus"/>
    <s v="Fresh, fun, entertaining Bible stories on YouTube, stop-motion style."/>
    <n v="12000"/>
    <n v="676"/>
    <x v="2"/>
    <s v="US"/>
    <s v="USD"/>
    <x v="428"/>
    <n v="1402956000"/>
    <d v="2014-05-19T18:24:05"/>
    <n v="1400523845"/>
    <b v="0"/>
    <n v="13"/>
    <b v="0"/>
    <s v="film &amp; video/animation"/>
    <n v="5.6333333333333329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9297940"/>
    <d v="2009-09-14T21:38:02"/>
    <n v="1252964282"/>
    <b v="0"/>
    <n v="0"/>
    <b v="0"/>
    <s v="film &amp; video/animation"/>
    <n v="0"/>
    <e v="#DIV/0!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8866867"/>
    <d v="2013-08-27T02:34:27"/>
    <n v="1377570867"/>
    <b v="0"/>
    <n v="5"/>
    <b v="0"/>
    <s v="film &amp; video/animation"/>
    <n v="2.4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7752083"/>
    <d v="2016-06-05T20:54:43"/>
    <n v="1465160083"/>
    <b v="0"/>
    <n v="8"/>
    <b v="0"/>
    <s v="film &amp; video/animation"/>
    <n v="13.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5448381"/>
    <d v="2015-08-22T17:26:21"/>
    <n v="1440264381"/>
    <b v="0"/>
    <n v="8"/>
    <b v="0"/>
    <s v="film &amp; video/animation"/>
    <n v="9.5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44576022"/>
    <d v="2015-08-12T15:07:02"/>
    <n v="1439392022"/>
    <b v="0"/>
    <n v="0"/>
    <b v="0"/>
    <s v="film &amp; video/animation"/>
    <n v="0"/>
    <e v="#DIV/0!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5931702"/>
    <d v="2013-10-29T20:01:42"/>
    <n v="1383076902"/>
    <b v="0"/>
    <n v="2"/>
    <b v="0"/>
    <s v="film &amp; video/animation"/>
    <n v="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9094980"/>
    <d v="2013-08-14T17:56:20"/>
    <n v="1376502980"/>
    <b v="0"/>
    <n v="3"/>
    <b v="0"/>
    <s v="film &amp; video/animation"/>
    <n v="2.7272727272727275E-3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5260113"/>
    <d v="2013-07-01T08:41:53"/>
    <n v="1372668113"/>
    <b v="0"/>
    <n v="0"/>
    <b v="0"/>
    <s v="film &amp; video/animation"/>
    <n v="0"/>
    <e v="#DIV/0!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5912326"/>
    <d v="2016-08-09T07:38:46"/>
    <n v="1470728326"/>
    <b v="0"/>
    <n v="0"/>
    <b v="0"/>
    <s v="film &amp; video/animation"/>
    <n v="0"/>
    <e v="#DIV/0!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7830958"/>
    <d v="2015-10-19T06:15:58"/>
    <n v="1445235358"/>
    <b v="0"/>
    <n v="11"/>
    <b v="0"/>
    <s v="film &amp; video/animation"/>
    <n v="9.379999999999999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3569818"/>
    <d v="2014-10-07T18:16:58"/>
    <n v="1412705818"/>
    <b v="0"/>
    <n v="0"/>
    <b v="0"/>
    <s v="film &amp; video/animation"/>
    <n v="0"/>
    <e v="#DIV/0!"/>
    <x v="0"/>
    <s v="animation"/>
    <m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8859153"/>
    <d v="2016-02-23T23:39:13"/>
    <n v="1456270753"/>
    <b v="0"/>
    <n v="1"/>
    <b v="0"/>
    <s v="film &amp; video/animation"/>
    <n v="0.1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3418996"/>
    <d v="2013-10-03T19:03:16"/>
    <n v="1380826996"/>
    <b v="0"/>
    <n v="0"/>
    <b v="0"/>
    <s v="film &amp; video/animation"/>
    <n v="0"/>
    <e v="#DIV/0!"/>
    <x v="0"/>
    <s v="animation"/>
    <m/>
  </r>
  <r>
    <n v="442"/>
    <s v="The Paranormal Idiot"/>
    <s v="Doomsday is here"/>
    <n v="17000"/>
    <n v="6691"/>
    <x v="2"/>
    <s v="US"/>
    <s v="USD"/>
    <x v="442"/>
    <n v="1424380783"/>
    <d v="2015-01-20T21:19:43"/>
    <n v="1421788783"/>
    <b v="0"/>
    <n v="17"/>
    <b v="0"/>
    <s v="film &amp; video/animation"/>
    <n v="39.358823529411765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91991701"/>
    <d v="2014-01-11T00:21:41"/>
    <n v="1389399701"/>
    <b v="0"/>
    <n v="2"/>
    <b v="0"/>
    <s v="film &amp; video/animation"/>
    <n v="0.1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9342361"/>
    <d v="2011-12-17T21:46:01"/>
    <n v="1324158361"/>
    <b v="0"/>
    <n v="1"/>
    <b v="0"/>
    <s v="film &amp; video/animation"/>
    <n v="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2195375"/>
    <d v="2015-05-06T08:02:55"/>
    <n v="1430899375"/>
    <b v="0"/>
    <n v="2"/>
    <b v="0"/>
    <s v="film &amp; video/animation"/>
    <n v="3.3333333333333335E-3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5434420"/>
    <d v="2015-02-02T02:00:20"/>
    <n v="1422842420"/>
    <b v="0"/>
    <n v="16"/>
    <b v="0"/>
    <s v="film &amp; video/animation"/>
    <n v="7.2952380952380951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4041163"/>
    <d v="2013-02-26T13:19:23"/>
    <n v="1361884763"/>
    <b v="0"/>
    <n v="1"/>
    <b v="0"/>
    <s v="film &amp; video/animation"/>
    <n v="1.6666666666666666E-2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400091095"/>
    <d v="2014-04-24T18:11:35"/>
    <n v="1398363095"/>
    <b v="0"/>
    <n v="4"/>
    <b v="0"/>
    <s v="film &amp; video/animation"/>
    <n v="3.280400000000000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82017085"/>
    <d v="2013-09-17T13:38:05"/>
    <n v="1379425085"/>
    <b v="0"/>
    <n v="5"/>
    <b v="0"/>
    <s v="film &amp; video/animation"/>
    <n v="2.25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92417800"/>
    <d v="2014-01-15T22:43:20"/>
    <n v="1389825800"/>
    <b v="0"/>
    <n v="7"/>
    <b v="0"/>
    <s v="film &amp; video/animation"/>
    <n v="0.79200000000000004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90669791"/>
    <d v="2013-12-26T17:09:51"/>
    <n v="1388077791"/>
    <b v="0"/>
    <n v="0"/>
    <b v="0"/>
    <s v="film &amp; video/animation"/>
    <n v="0"/>
    <e v="#DIV/0!"/>
    <x v="0"/>
    <s v="animation"/>
    <m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31536015"/>
    <d v="2015-04-13T16:53:35"/>
    <n v="1428944015"/>
    <b v="0"/>
    <n v="12"/>
    <b v="0"/>
    <s v="film &amp; video/animation"/>
    <n v="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4375279"/>
    <d v="2015-02-03T19:47:59"/>
    <n v="1422992879"/>
    <b v="0"/>
    <n v="2"/>
    <b v="0"/>
    <s v="film &amp; video/animation"/>
    <n v="2.7404479578392621E-2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7007640"/>
    <d v="2014-10-26T17:12:51"/>
    <n v="1414343571"/>
    <b v="0"/>
    <n v="5"/>
    <b v="0"/>
    <s v="film &amp; video/animation"/>
    <n v="0.82000000000000006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4622660"/>
    <d v="2012-03-03T00:03:42"/>
    <n v="1330733022"/>
    <b v="0"/>
    <n v="2"/>
    <b v="0"/>
    <s v="film &amp; video/animation"/>
    <n v="6.9230769230769221E-2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2414340"/>
    <d v="2013-09-30T16:40:01"/>
    <n v="1380559201"/>
    <b v="0"/>
    <n v="3"/>
    <b v="0"/>
    <s v="film &amp; video/animation"/>
    <n v="0.68631863186318631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8213512"/>
    <d v="2014-07-17T18:25:12"/>
    <n v="1405621512"/>
    <b v="0"/>
    <n v="0"/>
    <b v="0"/>
    <s v="film &amp; video/animation"/>
    <n v="0"/>
    <e v="#DIV/0!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8550060"/>
    <d v="2013-04-14T16:47:40"/>
    <n v="1365958060"/>
    <b v="0"/>
    <n v="49"/>
    <b v="0"/>
    <s v="film &amp; video/animation"/>
    <n v="8.2100000000000009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21201327"/>
    <d v="2011-09-14T15:22:07"/>
    <n v="1316013727"/>
    <b v="0"/>
    <n v="1"/>
    <b v="0"/>
    <s v="film &amp; video/animation"/>
    <n v="6.4102564102564097E-2"/>
    <n v="25"/>
    <x v="0"/>
    <s v="animation"/>
    <m/>
  </r>
  <r>
    <n v="460"/>
    <s v="Darwin's Kiss"/>
    <s v="An animated web series about biological evolution gone haywire."/>
    <n v="8500"/>
    <n v="25"/>
    <x v="2"/>
    <s v="US"/>
    <s v="USD"/>
    <x v="460"/>
    <n v="1401595200"/>
    <d v="2014-04-30T13:01:15"/>
    <n v="1398862875"/>
    <b v="0"/>
    <n v="2"/>
    <b v="0"/>
    <s v="film &amp; video/animation"/>
    <n v="0.29411764705882354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70204367"/>
    <d v="2013-05-13T20:19:27"/>
    <n v="1368476367"/>
    <b v="0"/>
    <n v="0"/>
    <b v="0"/>
    <s v="film &amp; video/animation"/>
    <n v="0"/>
    <e v="#DIV/0!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12945341"/>
    <d v="2011-06-11T03:02:21"/>
    <n v="1307761341"/>
    <b v="0"/>
    <n v="0"/>
    <b v="0"/>
    <s v="film &amp; video/animation"/>
    <n v="0"/>
    <e v="#DIV/0!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6883753"/>
    <d v="2011-07-26T17:02:33"/>
    <n v="1311699753"/>
    <b v="0"/>
    <n v="11"/>
    <b v="0"/>
    <s v="film &amp; video/animation"/>
    <n v="2.2727272727272729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3602935"/>
    <d v="2016-04-28T20:22:15"/>
    <n v="1461874935"/>
    <b v="0"/>
    <n v="1"/>
    <b v="0"/>
    <s v="film &amp; video/animation"/>
    <n v="9.9009900990099015E-2"/>
    <n v="1"/>
    <x v="0"/>
    <s v="animation"/>
    <m/>
  </r>
  <r>
    <n v="465"/>
    <s v="&quot;Amp&quot; A Story About a Robot"/>
    <s v="&quot;Amp&quot; is a short film about a robot with needs."/>
    <n v="512"/>
    <n v="138"/>
    <x v="2"/>
    <s v="US"/>
    <s v="USD"/>
    <x v="465"/>
    <n v="1403837574"/>
    <d v="2014-06-11T02:52:54"/>
    <n v="1402455174"/>
    <b v="0"/>
    <n v="8"/>
    <b v="0"/>
    <s v="film &amp; video/animation"/>
    <n v="26.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7057464"/>
    <d v="2012-08-08T22:37:44"/>
    <n v="1344465464"/>
    <b v="0"/>
    <n v="5"/>
    <b v="0"/>
    <s v="film &amp; video/animation"/>
    <n v="0.76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8849134"/>
    <d v="2012-08-14T16:18:54"/>
    <n v="1344961134"/>
    <b v="0"/>
    <n v="39"/>
    <b v="0"/>
    <s v="film &amp; video/animation"/>
    <n v="21.574999999999999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41978665"/>
    <d v="2012-05-12T04:01:23"/>
    <n v="1336795283"/>
    <b v="0"/>
    <n v="0"/>
    <b v="0"/>
    <s v="film &amp; video/animation"/>
    <n v="0"/>
    <e v="#DIV/0!"/>
    <x v="0"/>
    <s v="animation"/>
    <m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9960724"/>
    <d v="2014-07-07T23:45:24"/>
    <n v="1404776724"/>
    <b v="0"/>
    <n v="0"/>
    <b v="0"/>
    <s v="film &amp; video/animation"/>
    <n v="0"/>
    <e v="#DIV/0!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9844800"/>
    <d v="2013-11-27T04:01:29"/>
    <n v="1385524889"/>
    <b v="0"/>
    <n v="2"/>
    <b v="0"/>
    <s v="film &amp; video/animation"/>
    <n v="1.0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7924379"/>
    <d v="2014-03-05T17:19:39"/>
    <n v="1394039979"/>
    <b v="0"/>
    <n v="170"/>
    <b v="0"/>
    <s v="film &amp; video/animation"/>
    <n v="11.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8831718"/>
    <d v="2014-07-24T22:08:38"/>
    <n v="1406239718"/>
    <b v="0"/>
    <n v="5"/>
    <b v="0"/>
    <s v="film &amp; video/animation"/>
    <n v="17.625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10972319"/>
    <d v="2014-08-18T16:45:19"/>
    <n v="1408380319"/>
    <b v="0"/>
    <n v="14"/>
    <b v="0"/>
    <s v="film &amp; video/animation"/>
    <n v="2.87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7318029"/>
    <d v="2017-01-18T07:53:49"/>
    <n v="1484726029"/>
    <b v="0"/>
    <n v="1"/>
    <b v="0"/>
    <s v="film &amp; video/animation"/>
    <n v="3.0303030303030304E-2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30877843"/>
    <d v="2015-04-06T02:04:03"/>
    <n v="1428285843"/>
    <b v="0"/>
    <n v="0"/>
    <b v="0"/>
    <s v="film &amp; video/animation"/>
    <n v="0"/>
    <e v="#DIV/0!"/>
    <x v="0"/>
    <s v="animation"/>
    <m/>
  </r>
  <r>
    <n v="476"/>
    <s v="Sight Word Music Videos"/>
    <s v="Animated Music Videos that teach kids how to read."/>
    <n v="220000"/>
    <n v="4906.59"/>
    <x v="2"/>
    <s v="US"/>
    <s v="USD"/>
    <x v="476"/>
    <n v="1401767940"/>
    <d v="2014-04-28T23:24:01"/>
    <n v="1398727441"/>
    <b v="0"/>
    <n v="124"/>
    <b v="0"/>
    <s v="film &amp; video/animation"/>
    <n v="2.23026818181818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7371334"/>
    <d v="2012-03-19T20:02:14"/>
    <n v="1332187334"/>
    <b v="0"/>
    <n v="0"/>
    <b v="0"/>
    <s v="film &amp; video/animation"/>
    <n v="0"/>
    <e v="#DIV/0!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7921509"/>
    <d v="2015-03-02T21:51:49"/>
    <n v="1425333109"/>
    <b v="0"/>
    <n v="0"/>
    <b v="0"/>
    <s v="film &amp; video/animation"/>
    <n v="0"/>
    <e v="#DIV/0!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6566835"/>
    <d v="2014-09-22T09:47:15"/>
    <n v="1411379235"/>
    <b v="0"/>
    <n v="55"/>
    <b v="0"/>
    <s v="film &amp; video/animation"/>
    <n v="32.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6049615"/>
    <d v="2013-07-10T12:00:15"/>
    <n v="1373457615"/>
    <b v="0"/>
    <n v="140"/>
    <b v="0"/>
    <s v="film &amp; video/animation"/>
    <n v="19.41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9885289"/>
    <d v="2012-09-10T16:08:09"/>
    <n v="1347293289"/>
    <b v="0"/>
    <n v="21"/>
    <b v="0"/>
    <s v="film &amp; video/animation"/>
    <n v="6.1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60644440"/>
    <d v="2016-03-18T21:31:30"/>
    <n v="1458336690"/>
    <b v="0"/>
    <n v="1"/>
    <b v="0"/>
    <s v="film &amp; video/animation"/>
    <n v="0.1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9434672"/>
    <d v="2012-11-30T04:44:32"/>
    <n v="1354250672"/>
    <b v="0"/>
    <n v="147"/>
    <b v="0"/>
    <s v="film &amp; video/animation"/>
    <n v="50.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6766372"/>
    <d v="2015-09-25T22:32:52"/>
    <n v="1443220372"/>
    <b v="0"/>
    <n v="11"/>
    <b v="0"/>
    <s v="film &amp; video/animation"/>
    <n v="0.18625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8792499"/>
    <d v="2013-04-17T12:08:19"/>
    <n v="1366200499"/>
    <b v="0"/>
    <n v="125"/>
    <b v="0"/>
    <s v="film &amp; video/animation"/>
    <n v="21.906971229845084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401662239"/>
    <d v="2014-05-02T22:37:19"/>
    <n v="1399070239"/>
    <b v="0"/>
    <n v="1"/>
    <b v="0"/>
    <s v="film &amp; video/animation"/>
    <n v="9.0909090909090905E-3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82678994"/>
    <d v="2016-10-26T14:16:34"/>
    <n v="1477491394"/>
    <b v="0"/>
    <n v="0"/>
    <b v="0"/>
    <s v="film &amp; video/animation"/>
    <n v="0"/>
    <e v="#DIV/0!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3924700"/>
    <d v="2016-12-10T01:18:20"/>
    <n v="1481332700"/>
    <b v="0"/>
    <n v="0"/>
    <b v="0"/>
    <s v="film &amp; video/animation"/>
    <n v="0"/>
    <e v="#DIV/0!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5763180"/>
    <d v="2011-12-05T11:33:36"/>
    <n v="1323084816"/>
    <b v="0"/>
    <n v="3"/>
    <b v="0"/>
    <s v="film &amp; video/animation"/>
    <n v="0.28667813379201834"/>
    <n v="71.666666666666671"/>
    <x v="0"/>
    <s v="animation"/>
    <m/>
  </r>
  <r>
    <n v="490"/>
    <s v="PROJECT IS CANCELLED"/>
    <s v="Cancelled"/>
    <n v="1000"/>
    <n v="0"/>
    <x v="2"/>
    <s v="US"/>
    <s v="USD"/>
    <x v="490"/>
    <n v="1345677285"/>
    <d v="2012-07-23T23:14:45"/>
    <n v="1343085285"/>
    <b v="0"/>
    <n v="0"/>
    <b v="0"/>
    <s v="film &amp; video/animation"/>
    <n v="0"/>
    <e v="#DIV/0!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3937699"/>
    <d v="2015-12-28T23:34:59"/>
    <n v="1451345699"/>
    <b v="0"/>
    <n v="0"/>
    <b v="0"/>
    <s v="film &amp; video/animation"/>
    <n v="0"/>
    <e v="#DIV/0!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6319830"/>
    <d v="2016-08-14T00:50:30"/>
    <n v="1471135830"/>
    <b v="0"/>
    <n v="0"/>
    <b v="0"/>
    <s v="film &amp; video/animation"/>
    <n v="0"/>
    <e v="#DIV/0!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32142738"/>
    <d v="2015-04-20T17:25:38"/>
    <n v="1429550738"/>
    <b v="0"/>
    <n v="0"/>
    <b v="0"/>
    <s v="film &amp; video/animation"/>
    <n v="0"/>
    <e v="#DIV/0!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4356400"/>
    <d v="2014-06-09T19:56:05"/>
    <n v="1402343765"/>
    <b v="0"/>
    <n v="3"/>
    <b v="0"/>
    <s v="film &amp; video/animation"/>
    <n v="0.155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7076305"/>
    <d v="2015-06-16T19:51:45"/>
    <n v="1434484305"/>
    <b v="0"/>
    <n v="0"/>
    <b v="0"/>
    <s v="film &amp; video/animation"/>
    <n v="0"/>
    <e v="#DIV/0!"/>
    <x v="0"/>
    <s v="animation"/>
    <m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92070874"/>
    <d v="2013-12-12T22:21:14"/>
    <n v="1386886874"/>
    <b v="0"/>
    <n v="1"/>
    <b v="0"/>
    <s v="film &amp; video/animation"/>
    <n v="1.6666666666666668E-3"/>
    <n v="1"/>
    <x v="0"/>
    <s v="animation"/>
    <m/>
  </r>
  <r>
    <n v="497"/>
    <s v="Galaxy Probe Kids"/>
    <s v="live-action/animated series pilot."/>
    <n v="4480"/>
    <n v="30"/>
    <x v="2"/>
    <s v="US"/>
    <s v="USD"/>
    <x v="497"/>
    <n v="1419483600"/>
    <d v="2014-11-02T00:54:25"/>
    <n v="1414889665"/>
    <b v="0"/>
    <n v="3"/>
    <b v="0"/>
    <s v="film &amp; video/animation"/>
    <n v="0.6696428571428571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4664249"/>
    <d v="2011-11-11T18:17:29"/>
    <n v="1321035449"/>
    <b v="0"/>
    <n v="22"/>
    <b v="0"/>
    <s v="film &amp; video/animation"/>
    <n v="4.5985132395404564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5381140"/>
    <d v="2009-08-18T21:29:28"/>
    <n v="1250630968"/>
    <b v="0"/>
    <n v="26"/>
    <b v="0"/>
    <s v="film &amp; video/animation"/>
    <n v="9.5500000000000007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73356960"/>
    <d v="2010-03-10T21:15:51"/>
    <n v="1268255751"/>
    <b v="0"/>
    <n v="4"/>
    <b v="0"/>
    <s v="film &amp; video/animation"/>
    <n v="3.3076923076923079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10189851"/>
    <d v="2011-06-09T05:37:31"/>
    <n v="1307597851"/>
    <b v="0"/>
    <n v="0"/>
    <b v="0"/>
    <s v="film &amp; video/animation"/>
    <n v="0"/>
    <e v="#DIV/0!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32073025"/>
    <d v="2012-02-17T13:17:05"/>
    <n v="1329484625"/>
    <b v="0"/>
    <n v="4"/>
    <b v="0"/>
    <s v="film &amp; video/animation"/>
    <n v="1.1499999999999999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21498303"/>
    <d v="2014-12-18T12:38:23"/>
    <n v="1418906303"/>
    <b v="0"/>
    <n v="9"/>
    <b v="0"/>
    <s v="film &amp; video/animation"/>
    <n v="1.7538461538461538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34097387"/>
    <d v="2012-02-10T23:36:27"/>
    <n v="1328916987"/>
    <b v="0"/>
    <n v="5"/>
    <b v="0"/>
    <s v="film &amp; video/animation"/>
    <n v="1.367346938775510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51010086"/>
    <d v="2015-11-10T02:21:26"/>
    <n v="1447122086"/>
    <b v="0"/>
    <n v="14"/>
    <b v="0"/>
    <s v="film &amp; video/animation"/>
    <n v="0.43333333333333329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6140520"/>
    <d v="2013-07-11T13:15:20"/>
    <n v="1373548520"/>
    <b v="0"/>
    <n v="1"/>
    <b v="0"/>
    <s v="film &amp; video/animation"/>
    <n v="0.125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50687657"/>
    <d v="2012-09-04T23:00:57"/>
    <n v="1346799657"/>
    <b v="0"/>
    <n v="10"/>
    <b v="0"/>
    <s v="film &amp; video/animation"/>
    <n v="3.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7955240"/>
    <d v="2012-03-27T00:35:01"/>
    <n v="1332808501"/>
    <b v="0"/>
    <n v="3"/>
    <b v="0"/>
    <s v="film &amp; video/animation"/>
    <n v="0.8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5504170"/>
    <d v="2015-05-29T15:09:30"/>
    <n v="1432912170"/>
    <b v="0"/>
    <n v="1"/>
    <b v="0"/>
    <s v="film &amp; video/animation"/>
    <n v="0.2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6805639"/>
    <d v="2016-01-31T04:13:59"/>
    <n v="1454213639"/>
    <b v="0"/>
    <n v="0"/>
    <b v="0"/>
    <s v="film &amp; video/animation"/>
    <n v="0"/>
    <e v="#DIV/0!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5228982"/>
    <d v="2013-03-07T07:16:22"/>
    <n v="1362640582"/>
    <b v="0"/>
    <n v="5"/>
    <b v="0"/>
    <s v="film &amp; video/animation"/>
    <n v="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9667727"/>
    <d v="2016-10-06T17:48:47"/>
    <n v="1475776127"/>
    <b v="0"/>
    <n v="2"/>
    <b v="0"/>
    <s v="film &amp; video/animation"/>
    <n v="0.13749999999999998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71244400"/>
    <d v="2016-07-01T15:41:45"/>
    <n v="1467387705"/>
    <b v="0"/>
    <n v="68"/>
    <b v="0"/>
    <s v="film &amp; video/animation"/>
    <n v="13.923999999999999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7595447"/>
    <d v="2014-07-10T14:44:07"/>
    <n v="1405003447"/>
    <b v="0"/>
    <n v="3"/>
    <b v="0"/>
    <s v="film &amp; video/animation"/>
    <n v="3.3333333333333335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51389601"/>
    <d v="2015-11-19T11:46:41"/>
    <n v="1447933601"/>
    <b v="0"/>
    <n v="34"/>
    <b v="0"/>
    <s v="film &amp; video/animation"/>
    <n v="25.41340206185567"/>
    <n v="725.02941176470586"/>
    <x v="0"/>
    <s v="animation"/>
    <m/>
  </r>
  <r>
    <n v="516"/>
    <s v="Shipmates"/>
    <s v="A big brother style comedy animation series starring famous seafarers"/>
    <n v="5000"/>
    <n v="0"/>
    <x v="2"/>
    <s v="GB"/>
    <s v="GBP"/>
    <x v="516"/>
    <n v="1432752080"/>
    <d v="2015-03-28T18:41:20"/>
    <n v="1427568080"/>
    <b v="0"/>
    <n v="0"/>
    <b v="0"/>
    <s v="film &amp; video/animation"/>
    <n v="0"/>
    <e v="#DIV/0!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6046761"/>
    <d v="2017-01-03T14:46:01"/>
    <n v="1483454761"/>
    <b v="0"/>
    <n v="3"/>
    <b v="0"/>
    <s v="film &amp; video/animation"/>
    <n v="1.3666666666666667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41550760"/>
    <d v="2015-08-07T14:47:04"/>
    <n v="1438958824"/>
    <b v="0"/>
    <n v="0"/>
    <b v="0"/>
    <s v="film &amp; video/animation"/>
    <n v="0"/>
    <e v="#DIV/0!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4699421"/>
    <d v="2012-11-05T09:23:41"/>
    <n v="1352107421"/>
    <b v="0"/>
    <n v="70"/>
    <b v="0"/>
    <s v="film &amp; video/animation"/>
    <n v="22.881426547787683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9766261"/>
    <d v="2015-11-10T16:51:01"/>
    <n v="1447174261"/>
    <b v="0"/>
    <n v="34"/>
    <b v="1"/>
    <s v="theater/plays"/>
    <n v="102.1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7976340"/>
    <d v="2016-10-03T02:13:39"/>
    <n v="1475460819"/>
    <b v="0"/>
    <n v="56"/>
    <b v="1"/>
    <s v="theater/plays"/>
    <n v="104.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8518325"/>
    <d v="2016-03-01T00:58:45"/>
    <n v="1456793925"/>
    <b v="0"/>
    <n v="31"/>
    <b v="1"/>
    <s v="theater/plays"/>
    <n v="114.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2805076"/>
    <d v="2015-08-22T03:11:16"/>
    <n v="1440213076"/>
    <b v="0"/>
    <n v="84"/>
    <b v="1"/>
    <s v="theater/plays"/>
    <n v="120.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4801169"/>
    <d v="2016-05-02T17:12:49"/>
    <n v="1462209169"/>
    <b v="0"/>
    <n v="130"/>
    <b v="1"/>
    <s v="theater/plays"/>
    <n v="108.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10601041"/>
    <d v="2014-07-30T09:37:21"/>
    <n v="1406713041"/>
    <b v="0"/>
    <n v="12"/>
    <b v="1"/>
    <s v="theater/plays"/>
    <n v="100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8966800"/>
    <d v="2015-07-07T14:12:24"/>
    <n v="1436278344"/>
    <b v="0"/>
    <n v="23"/>
    <b v="1"/>
    <s v="theater/plays"/>
    <n v="113.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7347500"/>
    <d v="2017-01-18T04:56:06"/>
    <n v="1484715366"/>
    <b v="0"/>
    <n v="158"/>
    <b v="1"/>
    <s v="theater/plays"/>
    <n v="100.85"/>
    <n v="63.829113924050631"/>
    <x v="1"/>
    <s v="plays"/>
    <m/>
  </r>
  <r>
    <n v="528"/>
    <s v="Devastated No Matter What"/>
    <s v="A Festival Backed Production of a Full-Length Play."/>
    <n v="1150"/>
    <n v="1330"/>
    <x v="0"/>
    <s v="US"/>
    <s v="USD"/>
    <x v="528"/>
    <n v="1434921600"/>
    <d v="2015-05-31T22:05:07"/>
    <n v="1433109907"/>
    <b v="0"/>
    <n v="30"/>
    <b v="1"/>
    <s v="theater/plays"/>
    <n v="115.65217391304347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4110800"/>
    <d v="2016-12-21T00:44:54"/>
    <n v="1482281094"/>
    <b v="0"/>
    <n v="18"/>
    <b v="1"/>
    <s v="theater/plays"/>
    <n v="130.41666666666666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5111200"/>
    <d v="2015-06-02T14:11:08"/>
    <n v="1433254268"/>
    <b v="0"/>
    <n v="29"/>
    <b v="1"/>
    <s v="theater/plays"/>
    <n v="107.78267254038178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81957940"/>
    <d v="2016-11-02T01:33:49"/>
    <n v="1478050429"/>
    <b v="0"/>
    <n v="31"/>
    <b v="1"/>
    <s v="theater/plays"/>
    <n v="100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3098208"/>
    <d v="2016-04-13T00:10:08"/>
    <n v="1460506208"/>
    <b v="0"/>
    <n v="173"/>
    <b v="1"/>
    <s v="theater/plays"/>
    <n v="123.25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3394365"/>
    <d v="2016-04-22T10:26:05"/>
    <n v="1461320765"/>
    <b v="0"/>
    <n v="17"/>
    <b v="1"/>
    <s v="theater/plays"/>
    <n v="100.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6418800"/>
    <d v="2015-09-23T19:27:50"/>
    <n v="1443036470"/>
    <b v="0"/>
    <n v="48"/>
    <b v="1"/>
    <s v="theater/plays"/>
    <n v="104.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3707905"/>
    <d v="2016-12-07T13:05:05"/>
    <n v="1481115905"/>
    <b v="0"/>
    <n v="59"/>
    <b v="1"/>
    <s v="theater/plays"/>
    <n v="102.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8624800"/>
    <d v="2015-06-24T08:16:47"/>
    <n v="1435133807"/>
    <b v="0"/>
    <n v="39"/>
    <b v="1"/>
    <s v="theater/plays"/>
    <n v="118.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6665191"/>
    <d v="2015-10-05T18:26:31"/>
    <n v="1444069591"/>
    <b v="0"/>
    <n v="59"/>
    <b v="1"/>
    <s v="theater/plays"/>
    <n v="120.5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3166263"/>
    <d v="2016-04-13T19:04:23"/>
    <n v="1460574263"/>
    <b v="0"/>
    <n v="60"/>
    <b v="1"/>
    <s v="theater/plays"/>
    <n v="302.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7681107"/>
    <d v="2016-06-14T01:11:47"/>
    <n v="1465866707"/>
    <b v="0"/>
    <n v="20"/>
    <b v="1"/>
    <s v="theater/plays"/>
    <n v="100.64400000000001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3078606"/>
    <d v="2015-01-05T19:36:46"/>
    <n v="1420486606"/>
    <b v="0"/>
    <n v="1"/>
    <b v="0"/>
    <s v="technology/web"/>
    <n v="6.6666666666666671E-3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6080834"/>
    <d v="2015-09-29T01:07:14"/>
    <n v="1443488834"/>
    <b v="0"/>
    <n v="1"/>
    <b v="0"/>
    <s v="technology/web"/>
    <n v="0.55555555555555558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62293716"/>
    <d v="2016-03-04T17:41:56"/>
    <n v="1457113316"/>
    <b v="0"/>
    <n v="1"/>
    <b v="0"/>
    <s v="technology/web"/>
    <n v="3.9999999999999996E-4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4807962"/>
    <d v="2014-10-02T02:12:42"/>
    <n v="1412215962"/>
    <b v="0"/>
    <n v="2"/>
    <b v="0"/>
    <s v="technology/web"/>
    <n v="0.31818181818181818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7647160"/>
    <d v="2016-06-04T15:46:00"/>
    <n v="1465055160"/>
    <b v="0"/>
    <n v="2"/>
    <b v="0"/>
    <s v="technology/web"/>
    <n v="1.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7600389"/>
    <d v="2015-10-06T14:13:09"/>
    <n v="1444140789"/>
    <b v="0"/>
    <n v="34"/>
    <b v="0"/>
    <s v="technology/web"/>
    <n v="27.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5097715"/>
    <d v="2015-09-02T16:01:55"/>
    <n v="1441209715"/>
    <b v="0"/>
    <n v="2"/>
    <b v="0"/>
    <s v="technology/web"/>
    <n v="8.666666666666667E-2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5122564"/>
    <d v="2016-01-11T16:42:44"/>
    <n v="1452530564"/>
    <b v="0"/>
    <n v="0"/>
    <b v="0"/>
    <s v="technology/web"/>
    <n v="0"/>
    <e v="#DIV/0!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6154848"/>
    <d v="2015-09-29T21:40:48"/>
    <n v="1443562848"/>
    <b v="0"/>
    <n v="1"/>
    <b v="0"/>
    <s v="technology/web"/>
    <n v="0.09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6368622"/>
    <d v="2015-06-08T15:17:02"/>
    <n v="1433776622"/>
    <b v="0"/>
    <n v="8"/>
    <b v="0"/>
    <s v="technology/web"/>
    <n v="2.7199999999999998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5838800"/>
    <d v="2017-01-18T16:17:25"/>
    <n v="1484756245"/>
    <b v="0"/>
    <n v="4"/>
    <b v="0"/>
    <s v="technology/web"/>
    <n v="0.70000000000000007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8451580"/>
    <d v="2015-06-18T06:37:04"/>
    <n v="1434609424"/>
    <b v="0"/>
    <n v="28"/>
    <b v="0"/>
    <s v="technology/web"/>
    <n v="5.041333333333333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52350896"/>
    <d v="2015-11-10T14:48:16"/>
    <n v="1447166896"/>
    <b v="0"/>
    <n v="0"/>
    <b v="0"/>
    <s v="technology/web"/>
    <n v="0"/>
    <e v="#DIV/0!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5988991"/>
    <d v="2014-10-15T17:16:31"/>
    <n v="1413393391"/>
    <b v="0"/>
    <n v="6"/>
    <b v="0"/>
    <s v="technology/web"/>
    <n v="0.49199999999999999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3735972"/>
    <d v="2014-09-19T16:26:12"/>
    <n v="1411143972"/>
    <b v="0"/>
    <n v="22"/>
    <b v="0"/>
    <s v="technology/web"/>
    <n v="36.589147286821706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5720143"/>
    <d v="2016-05-13T08:29:03"/>
    <n v="1463128143"/>
    <b v="0"/>
    <n v="0"/>
    <b v="0"/>
    <s v="technology/web"/>
    <n v="0"/>
    <e v="#DIV/0!"/>
    <x v="2"/>
    <s v="web"/>
    <m/>
  </r>
  <r>
    <n v="556"/>
    <s v="Braille Academy"/>
    <s v="An educational platform for learning Unified English Braille Code"/>
    <n v="8000"/>
    <n v="200"/>
    <x v="2"/>
    <s v="US"/>
    <s v="USD"/>
    <x v="556"/>
    <n v="1452112717"/>
    <d v="2015-12-07T20:38:37"/>
    <n v="1449520717"/>
    <b v="0"/>
    <n v="1"/>
    <b v="0"/>
    <s v="technology/web"/>
    <n v="2.5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80721803"/>
    <d v="2016-11-02T22:36:43"/>
    <n v="1478126203"/>
    <b v="0"/>
    <n v="20"/>
    <b v="0"/>
    <s v="technology/web"/>
    <n v="0.91066666666666674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7227905"/>
    <d v="2015-02-22T21:11:45"/>
    <n v="1424639505"/>
    <b v="0"/>
    <n v="0"/>
    <b v="0"/>
    <s v="technology/web"/>
    <n v="0"/>
    <e v="#DIV/0!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9989260"/>
    <d v="2015-11-13T06:47:40"/>
    <n v="1447397260"/>
    <b v="0"/>
    <n v="1"/>
    <b v="0"/>
    <s v="technology/web"/>
    <n v="2.0833333333333336E-2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8841045"/>
    <d v="2014-11-17T18:30:45"/>
    <n v="1416249045"/>
    <b v="0"/>
    <n v="3"/>
    <b v="0"/>
    <s v="technology/web"/>
    <n v="1.2E-2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5874513"/>
    <d v="2015-09-21T15:48:33"/>
    <n v="1442850513"/>
    <b v="0"/>
    <n v="2"/>
    <b v="0"/>
    <s v="technology/web"/>
    <n v="0.36666666666666664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82052815"/>
    <d v="2016-11-18T09:20:15"/>
    <n v="1479460815"/>
    <b v="0"/>
    <n v="0"/>
    <b v="0"/>
    <s v="technology/web"/>
    <n v="0"/>
    <e v="#DIV/0!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4137247"/>
    <d v="2015-01-18T01:40:47"/>
    <n v="1421545247"/>
    <b v="0"/>
    <n v="2"/>
    <b v="0"/>
    <s v="technology/web"/>
    <n v="9.0666666666666659E-2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7822275"/>
    <d v="2016-02-11T22:37:55"/>
    <n v="1455230275"/>
    <b v="0"/>
    <n v="1"/>
    <b v="0"/>
    <s v="technology/web"/>
    <n v="5.5555555555555558E-3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6554249"/>
    <d v="2015-06-10T18:50:49"/>
    <n v="1433962249"/>
    <b v="0"/>
    <n v="0"/>
    <b v="0"/>
    <s v="technology/web"/>
    <n v="0"/>
    <e v="#DIV/0!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8513533"/>
    <d v="2016-06-14T16:25:33"/>
    <n v="1465921533"/>
    <b v="0"/>
    <n v="1"/>
    <b v="0"/>
    <s v="technology/web"/>
    <n v="0.02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20143194"/>
    <d v="2014-12-02T20:13:14"/>
    <n v="1417551194"/>
    <b v="0"/>
    <n v="0"/>
    <b v="0"/>
    <s v="technology/web"/>
    <n v="0"/>
    <e v="#DIV/0!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52942000"/>
    <d v="2015-12-10T22:07:03"/>
    <n v="1449785223"/>
    <b v="0"/>
    <n v="5"/>
    <b v="0"/>
    <s v="technology/web"/>
    <n v="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51679612"/>
    <d v="2015-12-02T20:20:12"/>
    <n v="1449087612"/>
    <b v="0"/>
    <n v="1"/>
    <b v="0"/>
    <s v="technology/web"/>
    <n v="0.8"/>
    <n v="20"/>
    <x v="2"/>
    <s v="web"/>
    <m/>
  </r>
  <r>
    <n v="570"/>
    <s v="Relaunching in May"/>
    <s v="Humans have AM/FM/Satellite radio, kids have radio Disney, pets have DogCatRadio."/>
    <n v="85000"/>
    <n v="142"/>
    <x v="2"/>
    <s v="US"/>
    <s v="USD"/>
    <x v="570"/>
    <n v="1455822569"/>
    <d v="2016-01-19T19:09:29"/>
    <n v="1453230569"/>
    <b v="0"/>
    <n v="1"/>
    <b v="0"/>
    <s v="technology/web"/>
    <n v="0.16705882352941176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7969540"/>
    <d v="2015-07-07T19:35:23"/>
    <n v="1436297723"/>
    <b v="0"/>
    <n v="2"/>
    <b v="0"/>
    <s v="technology/web"/>
    <n v="0.42399999999999999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6660688"/>
    <d v="2015-10-05T17:11:28"/>
    <n v="1444065088"/>
    <b v="0"/>
    <n v="0"/>
    <b v="0"/>
    <s v="technology/web"/>
    <n v="0"/>
    <e v="#DIV/0!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21543520"/>
    <d v="2014-11-20T01:12:11"/>
    <n v="1416445931"/>
    <b v="0"/>
    <n v="9"/>
    <b v="0"/>
    <s v="technology/web"/>
    <n v="0.38925389253892539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6873507"/>
    <d v="2016-09-19T10:38:27"/>
    <n v="1474281507"/>
    <b v="0"/>
    <n v="4"/>
    <b v="0"/>
    <s v="technology/web"/>
    <n v="0.7155635062611807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4213443"/>
    <d v="2015-05-14T16:37:23"/>
    <n v="1431621443"/>
    <b v="0"/>
    <n v="4"/>
    <b v="0"/>
    <s v="technology/web"/>
    <n v="0.43166666666666664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7537952"/>
    <d v="2015-01-27T11:19:12"/>
    <n v="1422357552"/>
    <b v="0"/>
    <n v="1"/>
    <b v="0"/>
    <s v="technology/web"/>
    <n v="1.25E-3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63753302"/>
    <d v="2016-03-21T14:08:22"/>
    <n v="1458569302"/>
    <b v="0"/>
    <n v="1"/>
    <b v="0"/>
    <s v="technology/web"/>
    <n v="0.2"/>
    <n v="10"/>
    <x v="2"/>
    <s v="web"/>
    <m/>
  </r>
  <r>
    <n v="578"/>
    <s v="weBuy Crowdsourced Shopping"/>
    <s v="weBuy trade built on technology and Crowd Sourced Power"/>
    <n v="125000"/>
    <n v="14"/>
    <x v="2"/>
    <s v="GB"/>
    <s v="GBP"/>
    <x v="578"/>
    <n v="1441633993"/>
    <d v="2015-08-14T13:53:13"/>
    <n v="1439560393"/>
    <b v="0"/>
    <n v="7"/>
    <b v="0"/>
    <s v="technology/web"/>
    <n v="1.12E-2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9539223"/>
    <d v="2014-11-25T20:27:03"/>
    <n v="1416947223"/>
    <b v="0"/>
    <n v="5"/>
    <b v="0"/>
    <s v="technology/web"/>
    <n v="1.4583333333333333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4580867"/>
    <d v="2016-08-23T21:47:47"/>
    <n v="1471988867"/>
    <b v="0"/>
    <n v="1"/>
    <b v="0"/>
    <s v="technology/web"/>
    <n v="3.3333333333333333E-2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8474704"/>
    <d v="2015-07-03T00:18:24"/>
    <n v="1435882704"/>
    <b v="0"/>
    <n v="0"/>
    <b v="0"/>
    <s v="technology/web"/>
    <n v="0"/>
    <e v="#DIV/0!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6442400"/>
    <d v="2015-02-20T17:45:19"/>
    <n v="1424454319"/>
    <b v="0"/>
    <n v="0"/>
    <b v="0"/>
    <s v="technology/web"/>
    <n v="0"/>
    <e v="#DIV/0!"/>
    <x v="2"/>
    <s v="web"/>
    <m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6800687"/>
    <d v="2015-02-17T22:31:27"/>
    <n v="1424212287"/>
    <b v="0"/>
    <n v="1"/>
    <b v="0"/>
    <s v="technology/web"/>
    <n v="1.1111111111111112E-2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6522316"/>
    <d v="2015-02-14T17:11:56"/>
    <n v="1423933916"/>
    <b v="0"/>
    <n v="2"/>
    <b v="0"/>
    <s v="technology/web"/>
    <n v="1"/>
    <n v="5"/>
    <x v="2"/>
    <s v="web"/>
    <m/>
  </r>
  <r>
    <n v="585"/>
    <s v="Link Card"/>
    <s v="SAVE UP TO 40% WHEN YOU SPEND!_x000a__x000a_PRE-ORDER YOUR LINK CARD TODAY"/>
    <n v="9000"/>
    <n v="0"/>
    <x v="2"/>
    <s v="GB"/>
    <s v="GBP"/>
    <x v="585"/>
    <n v="1448928000"/>
    <d v="2015-10-06T09:22:57"/>
    <n v="1444123377"/>
    <b v="0"/>
    <n v="0"/>
    <b v="0"/>
    <s v="technology/web"/>
    <n v="0"/>
    <e v="#DIV/0!"/>
    <x v="2"/>
    <s v="web"/>
    <m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4032207"/>
    <d v="2015-01-16T20:30:07"/>
    <n v="1421440207"/>
    <b v="0"/>
    <n v="4"/>
    <b v="0"/>
    <s v="technology/web"/>
    <n v="0.55999999999999994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9207833"/>
    <d v="2015-03-17T18:10:33"/>
    <n v="1426615833"/>
    <b v="0"/>
    <n v="7"/>
    <b v="0"/>
    <s v="technology/web"/>
    <n v="9.0833333333333339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9410886"/>
    <d v="2016-09-18T18:28:06"/>
    <n v="1474223286"/>
    <b v="0"/>
    <n v="2"/>
    <b v="0"/>
    <s v="technology/web"/>
    <n v="3.3444444444444441"/>
    <n v="150.5"/>
    <x v="2"/>
    <s v="web"/>
    <m/>
  </r>
  <r>
    <n v="589"/>
    <s v="Get Neighborly"/>
    <s v="Services closer than you think..."/>
    <n v="7500"/>
    <n v="1"/>
    <x v="2"/>
    <s v="US"/>
    <s v="USD"/>
    <x v="589"/>
    <n v="1436366699"/>
    <d v="2015-06-23T14:44:59"/>
    <n v="1435070699"/>
    <b v="0"/>
    <n v="1"/>
    <b v="0"/>
    <s v="technology/web"/>
    <n v="1.3333333333333334E-2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4936460"/>
    <d v="2016-01-08T13:18:51"/>
    <n v="1452259131"/>
    <b v="0"/>
    <n v="9"/>
    <b v="0"/>
    <s v="technology/web"/>
    <n v="4.46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7570130"/>
    <d v="2015-06-22T13:02:10"/>
    <n v="1434978130"/>
    <b v="0"/>
    <n v="2"/>
    <b v="0"/>
    <s v="technology/web"/>
    <n v="6.0999999999999999E-2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7584860"/>
    <d v="2014-11-03T05:34:20"/>
    <n v="1414992860"/>
    <b v="0"/>
    <n v="1"/>
    <b v="0"/>
    <s v="technology/web"/>
    <n v="3.3333333333333335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8333345"/>
    <d v="2015-03-07T16:15:45"/>
    <n v="1425744945"/>
    <b v="0"/>
    <n v="7"/>
    <b v="0"/>
    <s v="technology/web"/>
    <n v="23"/>
    <n v="16.428571428571427"/>
    <x v="2"/>
    <s v="web"/>
    <m/>
  </r>
  <r>
    <n v="594"/>
    <s v="Unleashed Fitness"/>
    <s v="Creating a fitness site that will change the fitness game forever!"/>
    <n v="25000"/>
    <n v="26"/>
    <x v="2"/>
    <s v="US"/>
    <s v="USD"/>
    <x v="594"/>
    <n v="1460832206"/>
    <d v="2016-03-17T18:43:26"/>
    <n v="1458240206"/>
    <b v="0"/>
    <n v="2"/>
    <b v="0"/>
    <s v="technology/web"/>
    <n v="0.104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30703638"/>
    <d v="2015-03-20T01:40:38"/>
    <n v="1426815638"/>
    <b v="0"/>
    <n v="8"/>
    <b v="0"/>
    <s v="technology/web"/>
    <n v="0.42599999999999999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8122292"/>
    <d v="2016-10-03T21:31:32"/>
    <n v="1475530292"/>
    <b v="0"/>
    <n v="2"/>
    <b v="0"/>
    <s v="technology/web"/>
    <n v="0.03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9980800"/>
    <d v="2016-06-24T16:55:35"/>
    <n v="1466787335"/>
    <b v="0"/>
    <n v="2"/>
    <b v="0"/>
    <s v="technology/web"/>
    <n v="0.26666666666666666"/>
    <n v="10"/>
    <x v="2"/>
    <s v="web"/>
    <m/>
  </r>
  <r>
    <n v="598"/>
    <s v="Goals not creeds"/>
    <s v="This is a project to create a crowd-funding site for Urantia Book readers worldwide."/>
    <n v="2500"/>
    <n v="850"/>
    <x v="2"/>
    <s v="US"/>
    <s v="USD"/>
    <x v="598"/>
    <n v="1417737781"/>
    <d v="2014-11-05T00:03:01"/>
    <n v="1415145781"/>
    <b v="0"/>
    <n v="7"/>
    <b v="0"/>
    <s v="technology/web"/>
    <n v="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5827760"/>
    <d v="2015-02-12T19:30:02"/>
    <n v="1423769402"/>
    <b v="0"/>
    <n v="2"/>
    <b v="0"/>
    <s v="technology/web"/>
    <n v="6.2E-2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31198562"/>
    <d v="2015-03-10T19:09:22"/>
    <n v="1426014562"/>
    <b v="0"/>
    <n v="1"/>
    <b v="0"/>
    <s v="technology/web"/>
    <n v="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9626139"/>
    <d v="2014-11-26T20:35:39"/>
    <n v="1417034139"/>
    <b v="0"/>
    <n v="6"/>
    <b v="0"/>
    <s v="technology/web"/>
    <n v="1.4000000000000001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4654215"/>
    <d v="2015-05-19T19:03:35"/>
    <n v="1432062215"/>
    <b v="0"/>
    <n v="0"/>
    <b v="0"/>
    <s v="technology/web"/>
    <n v="0"/>
    <e v="#DIV/0!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8029623"/>
    <d v="2014-07-15T15:20:23"/>
    <n v="1405437623"/>
    <b v="0"/>
    <n v="13"/>
    <b v="0"/>
    <s v="technology/web"/>
    <n v="3.9334666666666664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9187056"/>
    <d v="2014-07-29T00:50:56"/>
    <n v="1406595056"/>
    <b v="0"/>
    <n v="0"/>
    <b v="0"/>
    <s v="technology/web"/>
    <n v="0"/>
    <e v="#DIV/0!"/>
    <x v="2"/>
    <s v="web"/>
    <m/>
  </r>
  <r>
    <n v="605"/>
    <s v="Teach Your Parents iPad (Canceled)"/>
    <s v="An iPad support care package for your parents / seniors."/>
    <n v="5000"/>
    <n v="131"/>
    <x v="1"/>
    <s v="US"/>
    <s v="USD"/>
    <x v="605"/>
    <n v="1440318908"/>
    <d v="2015-07-09T08:35:08"/>
    <n v="1436430908"/>
    <b v="0"/>
    <n v="8"/>
    <b v="0"/>
    <s v="technology/web"/>
    <n v="2.6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32479600"/>
    <d v="2015-04-08T15:36:49"/>
    <n v="1428507409"/>
    <b v="0"/>
    <n v="1"/>
    <b v="0"/>
    <s v="technology/web"/>
    <n v="0.2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8225336"/>
    <d v="2015-10-23T19:48:56"/>
    <n v="1445629736"/>
    <b v="0"/>
    <n v="0"/>
    <b v="0"/>
    <s v="technology/web"/>
    <n v="0"/>
    <e v="#DIV/0!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4405980"/>
    <d v="2015-05-16T22:06:20"/>
    <n v="1431813980"/>
    <b v="0"/>
    <n v="5"/>
    <b v="0"/>
    <s v="technology/web"/>
    <n v="0.97400000000000009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8761744"/>
    <d v="2015-10-30T00:49:04"/>
    <n v="1446166144"/>
    <b v="0"/>
    <n v="1"/>
    <b v="0"/>
    <s v="technology/web"/>
    <n v="0.64102564102564097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9732586"/>
    <d v="2015-03-23T19:56:26"/>
    <n v="1427140586"/>
    <b v="0"/>
    <n v="0"/>
    <b v="0"/>
    <s v="technology/web"/>
    <n v="0"/>
    <e v="#DIV/0!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53210037"/>
    <d v="2015-11-20T13:27:17"/>
    <n v="1448026037"/>
    <b v="0"/>
    <n v="0"/>
    <b v="0"/>
    <s v="technology/web"/>
    <n v="0"/>
    <e v="#DIV/0!"/>
    <x v="2"/>
    <s v="web"/>
    <m/>
  </r>
  <r>
    <n v="612"/>
    <s v="Web Streaming 2.0 (Canceled)"/>
    <s v="A Fast and Reliable new Web platform to stream videos from Internet"/>
    <n v="10000"/>
    <n v="0"/>
    <x v="1"/>
    <s v="IT"/>
    <s v="EUR"/>
    <x v="612"/>
    <n v="1472777146"/>
    <d v="2016-08-03T00:45:46"/>
    <n v="1470185146"/>
    <b v="0"/>
    <n v="0"/>
    <b v="0"/>
    <s v="technology/web"/>
    <n v="0"/>
    <e v="#DIV/0!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3675540"/>
    <d v="2015-08-31T11:55:20"/>
    <n v="1441022120"/>
    <b v="0"/>
    <n v="121"/>
    <b v="0"/>
    <s v="technology/web"/>
    <n v="21.363333333333333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6731740"/>
    <d v="2016-05-25T01:29:00"/>
    <n v="1464139740"/>
    <b v="0"/>
    <n v="0"/>
    <b v="0"/>
    <s v="technology/web"/>
    <n v="0"/>
    <e v="#DIV/0!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3149759"/>
    <d v="2015-08-26T02:55:59"/>
    <n v="1440557759"/>
    <b v="0"/>
    <n v="0"/>
    <b v="0"/>
    <s v="technology/web"/>
    <n v="0"/>
    <e v="#DIV/0!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8013307"/>
    <d v="2017-01-26T09:01:47"/>
    <n v="1485421307"/>
    <b v="0"/>
    <n v="0"/>
    <b v="0"/>
    <s v="technology/web"/>
    <n v="0"/>
    <e v="#DIV/0!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31072843"/>
    <d v="2015-03-24T08:14:03"/>
    <n v="1427184843"/>
    <b v="0"/>
    <n v="3"/>
    <b v="0"/>
    <s v="technology/web"/>
    <n v="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9689203"/>
    <d v="2015-11-09T19:26:43"/>
    <n v="1447097203"/>
    <b v="0"/>
    <n v="0"/>
    <b v="0"/>
    <s v="technology/web"/>
    <n v="0"/>
    <e v="#DIV/0!"/>
    <x v="2"/>
    <s v="web"/>
    <m/>
  </r>
  <r>
    <n v="619"/>
    <s v="Big Data (Canceled)"/>
    <s v="Big Data Sets for researchers interested in improving the quality of life."/>
    <n v="2500000"/>
    <n v="1"/>
    <x v="1"/>
    <s v="US"/>
    <s v="USD"/>
    <x v="619"/>
    <n v="1416933390"/>
    <d v="2014-09-26T15:36:30"/>
    <n v="1411745790"/>
    <b v="0"/>
    <n v="1"/>
    <b v="0"/>
    <s v="technology/web"/>
    <n v="3.9999999999999996E-5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8986738"/>
    <d v="2014-07-11T17:12:18"/>
    <n v="1405098738"/>
    <b v="0"/>
    <n v="1"/>
    <b v="0"/>
    <s v="technology/web"/>
    <n v="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7934937"/>
    <d v="2016-06-07T23:42:17"/>
    <n v="1465342937"/>
    <b v="0"/>
    <n v="3"/>
    <b v="0"/>
    <s v="technology/web"/>
    <n v="1.044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7398138"/>
    <d v="2016-06-11T18:35:38"/>
    <n v="1465670138"/>
    <b v="0"/>
    <n v="9"/>
    <b v="0"/>
    <s v="technology/web"/>
    <n v="5.6833333333333336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2771997"/>
    <d v="2015-04-28T00:13:17"/>
    <n v="1430179997"/>
    <b v="0"/>
    <n v="0"/>
    <b v="0"/>
    <s v="technology/web"/>
    <n v="0"/>
    <e v="#DIV/0!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31647041"/>
    <d v="2015-04-14T23:44:01"/>
    <n v="1429055041"/>
    <b v="0"/>
    <n v="0"/>
    <b v="0"/>
    <s v="technology/web"/>
    <n v="0"/>
    <e v="#DIV/0!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90560177"/>
    <d v="2017-02-24T21:29:37"/>
    <n v="1487971777"/>
    <b v="0"/>
    <n v="0"/>
    <b v="0"/>
    <s v="technology/web"/>
    <n v="0"/>
    <e v="#DIV/0!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9644920"/>
    <d v="2015-07-13T13:25:39"/>
    <n v="1436793939"/>
    <b v="0"/>
    <n v="39"/>
    <b v="0"/>
    <s v="technology/web"/>
    <n v="17.380000000000003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7996400"/>
    <d v="2016-01-15T07:21:51"/>
    <n v="1452842511"/>
    <b v="0"/>
    <n v="1"/>
    <b v="0"/>
    <s v="technology/web"/>
    <n v="0.02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5269457"/>
    <d v="2014-06-13T16:37:37"/>
    <n v="1402677457"/>
    <b v="0"/>
    <n v="0"/>
    <b v="0"/>
    <s v="technology/web"/>
    <n v="0"/>
    <e v="#DIV/0!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3239108"/>
    <d v="2016-04-14T15:18:28"/>
    <n v="1460647108"/>
    <b v="0"/>
    <n v="3"/>
    <b v="0"/>
    <s v="technology/web"/>
    <n v="0.17500000000000002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41516200"/>
    <d v="2015-08-07T14:52:01"/>
    <n v="1438959121"/>
    <b v="0"/>
    <n v="1"/>
    <b v="0"/>
    <s v="technology/web"/>
    <n v="8.3340278356529712E-2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4460329"/>
    <d v="2016-04-29T18:32:09"/>
    <n v="1461954729"/>
    <b v="0"/>
    <n v="9"/>
    <b v="0"/>
    <s v="technology/web"/>
    <n v="1.38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8470165"/>
    <d v="2015-10-26T15:49:25"/>
    <n v="1445874565"/>
    <b v="0"/>
    <n v="0"/>
    <b v="0"/>
    <s v="technology/web"/>
    <n v="0"/>
    <e v="#DIV/0!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6204400"/>
    <d v="2016-05-17T07:11:02"/>
    <n v="1463469062"/>
    <b v="0"/>
    <n v="25"/>
    <b v="0"/>
    <s v="technology/web"/>
    <n v="12.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4989029"/>
    <d v="2015-01-27T22:17:09"/>
    <n v="1422397029"/>
    <b v="0"/>
    <n v="1"/>
    <b v="0"/>
    <s v="technology/web"/>
    <n v="0.02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8804762"/>
    <d v="2015-03-13T02:12:42"/>
    <n v="1426212762"/>
    <b v="0"/>
    <n v="1"/>
    <b v="0"/>
    <s v="technology/web"/>
    <n v="8.0000000000000002E-3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3587620"/>
    <d v="2015-05-07T10:55:50"/>
    <n v="1430996150"/>
    <b v="0"/>
    <n v="1"/>
    <b v="0"/>
    <s v="technology/web"/>
    <n v="0.2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8063840"/>
    <d v="2017-01-27T23:05:18"/>
    <n v="1485558318"/>
    <b v="0"/>
    <n v="0"/>
    <b v="0"/>
    <s v="technology/web"/>
    <n v="0"/>
    <e v="#DIV/0!"/>
    <x v="2"/>
    <s v="web"/>
    <m/>
  </r>
  <r>
    <n v="638"/>
    <s v="W (Canceled)"/>
    <s v="O0"/>
    <n v="200000"/>
    <n v="18"/>
    <x v="1"/>
    <s v="DE"/>
    <s v="EUR"/>
    <x v="638"/>
    <n v="1490447662"/>
    <d v="2017-01-24T14:14:22"/>
    <n v="1485267262"/>
    <b v="0"/>
    <n v="6"/>
    <b v="0"/>
    <s v="technology/web"/>
    <n v="9.0000000000000011E-3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13208795"/>
    <d v="2014-08-14T13:59:55"/>
    <n v="1408024795"/>
    <b v="0"/>
    <n v="1"/>
    <b v="0"/>
    <s v="technology/web"/>
    <n v="9.9999999999999991E-5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80028400"/>
    <d v="2016-11-09T10:05:15"/>
    <n v="1478685915"/>
    <b v="0"/>
    <n v="2"/>
    <b v="1"/>
    <s v="technology/wearables"/>
    <n v="144.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9473248"/>
    <d v="2015-07-14T13:40:48"/>
    <n v="1436881248"/>
    <b v="0"/>
    <n v="315"/>
    <b v="1"/>
    <s v="technology/wearables"/>
    <n v="119.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9998674"/>
    <d v="2015-07-14T15:37:54"/>
    <n v="1436888274"/>
    <b v="0"/>
    <n v="2174"/>
    <b v="1"/>
    <s v="technology/wearables"/>
    <n v="1460.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33085875"/>
    <d v="2015-04-06T15:24:35"/>
    <n v="1428333875"/>
    <b v="0"/>
    <n v="152"/>
    <b v="1"/>
    <s v="technology/wearables"/>
    <n v="105.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4544400"/>
    <d v="2014-09-16T15:58:59"/>
    <n v="1410883139"/>
    <b v="0"/>
    <n v="1021"/>
    <b v="1"/>
    <s v="technology/wearables"/>
    <n v="300.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s v="US"/>
    <s v="USD"/>
    <x v="645"/>
    <n v="1470962274"/>
    <d v="2016-07-13T00:37:54"/>
    <n v="1468370274"/>
    <b v="0"/>
    <n v="237"/>
    <b v="1"/>
    <s v="technology/wearables"/>
    <n v="278.7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7788867"/>
    <d v="2014-07-12T20:27:47"/>
    <n v="1405196867"/>
    <b v="0"/>
    <n v="27"/>
    <b v="1"/>
    <s v="technology/wearables"/>
    <n v="131.87625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8235549"/>
    <d v="2016-02-16T18:25:49"/>
    <n v="1455647149"/>
    <b v="0"/>
    <n v="17"/>
    <b v="1"/>
    <s v="technology/wearables"/>
    <n v="107.05"/>
    <n v="125.94117647058823"/>
    <x v="2"/>
    <s v="wearables"/>
    <m/>
  </r>
  <r>
    <n v="648"/>
    <s v="Audio Jacket"/>
    <s v="Get ready for the next product that you canâ€™t live without"/>
    <n v="35000"/>
    <n v="44388"/>
    <x v="0"/>
    <s v="US"/>
    <s v="USD"/>
    <x v="648"/>
    <n v="1413304708"/>
    <d v="2014-09-09T16:38:28"/>
    <n v="1410280708"/>
    <b v="0"/>
    <n v="27"/>
    <b v="1"/>
    <s v="technology/wearables"/>
    <n v="126.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10904413"/>
    <d v="2014-08-26T21:53:33"/>
    <n v="1409090013"/>
    <b v="0"/>
    <n v="82"/>
    <b v="1"/>
    <s v="technology/wearables"/>
    <n v="139.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8953984"/>
    <d v="2014-10-20T00:53:04"/>
    <n v="1413766384"/>
    <b v="0"/>
    <n v="48"/>
    <b v="1"/>
    <s v="technology/wearables"/>
    <n v="112.4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8430311"/>
    <d v="2014-11-13T00:25:11"/>
    <n v="1415838311"/>
    <b v="0"/>
    <n v="105"/>
    <b v="1"/>
    <s v="technology/wearables"/>
    <n v="100.52799999999999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80613650"/>
    <d v="2016-11-01T16:34:10"/>
    <n v="1478018050"/>
    <b v="0"/>
    <n v="28"/>
    <b v="1"/>
    <s v="technology/wearables"/>
    <n v="100.46666666666665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40082240"/>
    <d v="2015-07-14T14:50:40"/>
    <n v="1436885440"/>
    <b v="0"/>
    <n v="1107"/>
    <b v="1"/>
    <s v="technology/wearables"/>
    <n v="141.446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6396313"/>
    <d v="2015-06-08T22:58:33"/>
    <n v="1433804313"/>
    <b v="0"/>
    <n v="1013"/>
    <b v="1"/>
    <s v="technology/wearables"/>
    <n v="267.29166666666669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6197512"/>
    <d v="2015-02-10T22:58:32"/>
    <n v="1423609112"/>
    <b v="0"/>
    <n v="274"/>
    <b v="1"/>
    <s v="technology/wearables"/>
    <n v="146.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60917119"/>
    <d v="2016-02-17T19:18:39"/>
    <n v="1455736719"/>
    <b v="0"/>
    <n v="87"/>
    <b v="1"/>
    <s v="technology/wearables"/>
    <n v="213.56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50901872"/>
    <d v="2015-11-23T20:17:52"/>
    <n v="1448309872"/>
    <b v="0"/>
    <n v="99"/>
    <b v="1"/>
    <s v="technology/wearables"/>
    <n v="125.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7933600"/>
    <d v="2015-06-24T03:51:29"/>
    <n v="1435117889"/>
    <b v="0"/>
    <n v="276"/>
    <b v="1"/>
    <s v="technology/wearables"/>
    <n v="104.46206037108834"/>
    <n v="109.33695652173913"/>
    <x v="2"/>
    <s v="wearables"/>
    <m/>
  </r>
  <r>
    <n v="659"/>
    <s v="Lulu Watch Designs - Apple Watch"/>
    <s v="Sync up your lifestyle"/>
    <n v="3000"/>
    <n v="3017"/>
    <x v="0"/>
    <s v="US"/>
    <s v="USD"/>
    <x v="659"/>
    <n v="1440339295"/>
    <d v="2015-07-24T14:14:55"/>
    <n v="1437747295"/>
    <b v="0"/>
    <n v="21"/>
    <b v="1"/>
    <s v="technology/wearables"/>
    <n v="100.56666666666668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5558879"/>
    <d v="2014-10-10T17:47:59"/>
    <n v="1412963279"/>
    <b v="0"/>
    <n v="18"/>
    <b v="0"/>
    <s v="technology/wearables"/>
    <n v="3.0579999999999998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7236559"/>
    <d v="2016-09-23T15:29:19"/>
    <n v="1474644559"/>
    <b v="0"/>
    <n v="9"/>
    <b v="0"/>
    <s v="technology/wearables"/>
    <n v="0.95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21404247"/>
    <d v="2014-12-17T10:30:47"/>
    <n v="1418812247"/>
    <b v="0"/>
    <n v="4"/>
    <b v="0"/>
    <s v="technology/wearables"/>
    <n v="0.4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7250456"/>
    <d v="2015-06-18T20:14:16"/>
    <n v="1434658456"/>
    <b v="0"/>
    <n v="7"/>
    <b v="0"/>
    <s v="technology/wearables"/>
    <n v="0.3500000000000000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8940775"/>
    <d v="2015-03-14T15:59:35"/>
    <n v="1426348775"/>
    <b v="0"/>
    <n v="29"/>
    <b v="0"/>
    <s v="technology/wearables"/>
    <n v="7.533333333333333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84327061"/>
    <d v="2016-11-14T17:04:21"/>
    <n v="1479143061"/>
    <b v="0"/>
    <n v="12"/>
    <b v="0"/>
    <s v="technology/wearables"/>
    <n v="18.64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8305498"/>
    <d v="2014-07-18T19:58:18"/>
    <n v="1405713498"/>
    <b v="0"/>
    <n v="4"/>
    <b v="0"/>
    <s v="technology/wearables"/>
    <n v="4.0000000000000001E-3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7731463"/>
    <d v="2016-09-19T08:57:43"/>
    <n v="1474275463"/>
    <b v="0"/>
    <n v="28"/>
    <b v="0"/>
    <s v="technology/wearables"/>
    <n v="10.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31374222"/>
    <d v="2015-03-27T19:57:02"/>
    <n v="1427486222"/>
    <b v="0"/>
    <n v="25"/>
    <b v="0"/>
    <s v="technology/wearables"/>
    <n v="4.5600000000000005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7817258"/>
    <d v="2016-06-06T15:00:58"/>
    <n v="1465225258"/>
    <b v="0"/>
    <n v="28"/>
    <b v="0"/>
    <s v="technology/wearables"/>
    <n v="21.5075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6323800"/>
    <d v="2016-05-16T17:02:00"/>
    <n v="1463418120"/>
    <b v="0"/>
    <n v="310"/>
    <b v="0"/>
    <s v="technology/wearables"/>
    <n v="29.276666666666667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21208000"/>
    <d v="2014-12-11T16:37:32"/>
    <n v="1418315852"/>
    <b v="0"/>
    <n v="15"/>
    <b v="0"/>
    <s v="technology/wearables"/>
    <n v="39.426666666666662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20088340"/>
    <d v="2014-12-01T05:16:04"/>
    <n v="1417410964"/>
    <b v="0"/>
    <n v="215"/>
    <b v="0"/>
    <s v="technology/wearables"/>
    <n v="21.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9602217"/>
    <d v="2014-07-18T20:10:17"/>
    <n v="1405714217"/>
    <b v="0"/>
    <n v="3"/>
    <b v="0"/>
    <s v="technology/wearables"/>
    <n v="0.20500000000000002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7811627"/>
    <d v="2014-06-13T02:47:07"/>
    <n v="1402627627"/>
    <b v="0"/>
    <n v="2"/>
    <b v="0"/>
    <s v="technology/wearables"/>
    <n v="0.03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20095540"/>
    <d v="2014-12-02T22:20:04"/>
    <n v="1417558804"/>
    <b v="0"/>
    <n v="26"/>
    <b v="0"/>
    <s v="technology/wearables"/>
    <n v="14.85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3333581"/>
    <d v="2015-01-08T18:26:21"/>
    <n v="1420741581"/>
    <b v="0"/>
    <n v="24"/>
    <b v="0"/>
    <s v="technology/wearables"/>
    <n v="1.4710000000000001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7106895"/>
    <d v="2016-05-14T09:41:35"/>
    <n v="1463218895"/>
    <b v="0"/>
    <n v="96"/>
    <b v="0"/>
    <s v="technology/wearables"/>
    <n v="25.584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3821338"/>
    <d v="2016-04-21T09:02:18"/>
    <n v="1461229338"/>
    <b v="0"/>
    <n v="17"/>
    <b v="0"/>
    <s v="technology/wearables"/>
    <n v="3.8206896551724134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72920909"/>
    <d v="2016-07-05T16:41:49"/>
    <n v="1467736909"/>
    <b v="0"/>
    <n v="94"/>
    <b v="0"/>
    <s v="technology/wearables"/>
    <n v="15.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10955331"/>
    <d v="2014-08-13T12:02:11"/>
    <n v="1407931331"/>
    <b v="0"/>
    <n v="129"/>
    <b v="0"/>
    <s v="technology/wearables"/>
    <n v="25.912000000000003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7509604"/>
    <d v="2016-09-26T19:20:04"/>
    <n v="1474917604"/>
    <b v="0"/>
    <n v="1"/>
    <b v="0"/>
    <s v="technology/wearables"/>
    <n v="0.0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9512122"/>
    <d v="2017-02-12T18:22:02"/>
    <n v="1486923722"/>
    <b v="0"/>
    <n v="4"/>
    <b v="0"/>
    <s v="technology/wearables"/>
    <n v="0.106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7949764"/>
    <d v="2016-09-21T21:36:04"/>
    <n v="1474493764"/>
    <b v="0"/>
    <n v="3"/>
    <b v="0"/>
    <s v="technology/wearables"/>
    <n v="0.85142857142857142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s v="US"/>
    <s v="USD"/>
    <x v="684"/>
    <n v="1406257200"/>
    <d v="2014-06-19T11:21:31"/>
    <n v="1403176891"/>
    <b v="0"/>
    <n v="135"/>
    <b v="0"/>
    <s v="technology/wearables"/>
    <n v="7.4837500000000006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21095672"/>
    <d v="2014-11-28T20:47:52"/>
    <n v="1417207672"/>
    <b v="0"/>
    <n v="10"/>
    <b v="0"/>
    <s v="technology/wearables"/>
    <n v="27.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8618170"/>
    <d v="2015-07-04T16:09:30"/>
    <n v="1436026170"/>
    <b v="0"/>
    <n v="0"/>
    <b v="0"/>
    <s v="technology/wearables"/>
    <n v="0"/>
    <e v="#DIV/0!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6317653"/>
    <d v="2016-12-07T18:00:53"/>
    <n v="1481133653"/>
    <b v="0"/>
    <n v="6"/>
    <b v="0"/>
    <s v="technology/wearables"/>
    <n v="3.55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4876253"/>
    <d v="2015-09-15T02:30:53"/>
    <n v="1442284253"/>
    <b v="0"/>
    <n v="36"/>
    <b v="0"/>
    <s v="technology/wearables"/>
    <n v="72.989999999999995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81173140"/>
    <d v="2016-11-01T16:01:37"/>
    <n v="1478016097"/>
    <b v="0"/>
    <n v="336"/>
    <b v="0"/>
    <s v="technology/wearables"/>
    <n v="57.648750000000007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s v="US"/>
    <s v="USD"/>
    <x v="690"/>
    <n v="1473400800"/>
    <d v="2016-07-28T15:14:01"/>
    <n v="1469718841"/>
    <b v="0"/>
    <n v="34"/>
    <b v="0"/>
    <s v="technology/wearables"/>
    <n v="12.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5711246"/>
    <d v="2015-06-03T00:40:46"/>
    <n v="1433292046"/>
    <b v="0"/>
    <n v="10"/>
    <b v="0"/>
    <s v="technology/wearables"/>
    <n v="0.52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82397263"/>
    <d v="2016-11-22T09:01:03"/>
    <n v="1479805263"/>
    <b v="0"/>
    <n v="201"/>
    <b v="0"/>
    <s v="technology/wearables"/>
    <n v="6.5299999999999994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30421827"/>
    <d v="2015-03-31T19:23:47"/>
    <n v="1427829827"/>
    <b v="0"/>
    <n v="296"/>
    <b v="0"/>
    <s v="technology/wearables"/>
    <n v="35.338000000000001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5964559"/>
    <d v="2017-01-02T15:55:59"/>
    <n v="1483372559"/>
    <b v="0"/>
    <n v="7"/>
    <b v="0"/>
    <s v="technology/wearables"/>
    <n v="0.39333333333333331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4758620"/>
    <d v="2014-10-01T12:30:20"/>
    <n v="1412166620"/>
    <b v="0"/>
    <n v="7"/>
    <b v="0"/>
    <s v="technology/wearables"/>
    <n v="1.06"/>
    <n v="90.857142857142861"/>
    <x v="2"/>
    <s v="wearables"/>
    <m/>
  </r>
  <r>
    <n v="696"/>
    <s v="trustee"/>
    <s v="Show your fidelity by wearing the Trustee rings! Show where you are (at)!"/>
    <n v="175000"/>
    <n v="1"/>
    <x v="2"/>
    <s v="NL"/>
    <s v="EUR"/>
    <x v="696"/>
    <n v="1406326502"/>
    <d v="2014-06-25T22:15:02"/>
    <n v="1403734502"/>
    <b v="0"/>
    <n v="1"/>
    <b v="0"/>
    <s v="technology/wearables"/>
    <n v="5.7142857142857147E-4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4502789"/>
    <d v="2016-01-19T12:33:09"/>
    <n v="1453206789"/>
    <b v="0"/>
    <n v="114"/>
    <b v="0"/>
    <s v="technology/wearables"/>
    <n v="46.379999999999995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11005600"/>
    <d v="2014-08-15T22:20:45"/>
    <n v="1408141245"/>
    <b v="0"/>
    <n v="29"/>
    <b v="0"/>
    <s v="technology/wearables"/>
    <n v="15.39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5136000"/>
    <d v="2013-10-16T11:39:08"/>
    <n v="1381923548"/>
    <b v="0"/>
    <n v="890"/>
    <b v="0"/>
    <s v="technology/wearables"/>
    <n v="82.422107692307705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4065881"/>
    <d v="2016-12-11T16:31:21"/>
    <n v="1481473881"/>
    <b v="0"/>
    <n v="31"/>
    <b v="0"/>
    <s v="technology/wearables"/>
    <n v="2.6866666666666665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6130880"/>
    <d v="2014-06-23T15:54:40"/>
    <n v="1403538880"/>
    <b v="0"/>
    <n v="21"/>
    <b v="0"/>
    <s v="technology/wearables"/>
    <n v="26.6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80011987"/>
    <d v="2016-10-25T17:26:27"/>
    <n v="1477416387"/>
    <b v="0"/>
    <n v="37"/>
    <b v="0"/>
    <s v="technology/wearables"/>
    <n v="30.813400000000001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5905520"/>
    <d v="2016-12-07T22:49:09"/>
    <n v="1481150949"/>
    <b v="0"/>
    <n v="7"/>
    <b v="0"/>
    <s v="technology/wearables"/>
    <n v="5.58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7565468"/>
    <d v="2016-12-22T04:37:48"/>
    <n v="1482381468"/>
    <b v="0"/>
    <n v="4"/>
    <b v="0"/>
    <s v="technology/wearables"/>
    <n v="0.87454545454545463"/>
    <n v="120.25"/>
    <x v="2"/>
    <s v="wearables"/>
    <m/>
  </r>
  <r>
    <n v="705"/>
    <s v="SomnoScope"/>
    <s v="The closest thing ever to the Holy Grail of wearables technology"/>
    <n v="100000"/>
    <n v="977"/>
    <x v="2"/>
    <s v="NL"/>
    <s v="EUR"/>
    <x v="705"/>
    <n v="1484999278"/>
    <d v="2016-12-22T11:47:58"/>
    <n v="1482407278"/>
    <b v="0"/>
    <n v="5"/>
    <b v="0"/>
    <s v="technology/wearables"/>
    <n v="0.97699999999999987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81740740"/>
    <d v="2016-11-02T23:53:03"/>
    <n v="1478130783"/>
    <b v="0"/>
    <n v="0"/>
    <b v="0"/>
    <s v="technology/wearables"/>
    <n v="0"/>
    <e v="#DIV/0!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83286127"/>
    <d v="2016-11-22T15:55:27"/>
    <n v="1479830127"/>
    <b v="0"/>
    <n v="456"/>
    <b v="0"/>
    <s v="technology/wearables"/>
    <n v="78.927352941176466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10616600"/>
    <d v="2014-07-15T13:56:40"/>
    <n v="1405432600"/>
    <b v="0"/>
    <n v="369"/>
    <b v="0"/>
    <s v="technology/wearables"/>
    <n v="22.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s v="US"/>
    <s v="USD"/>
    <x v="709"/>
    <n v="1417741159"/>
    <d v="2014-11-05T00:59:19"/>
    <n v="1415149159"/>
    <b v="0"/>
    <n v="2"/>
    <b v="0"/>
    <s v="technology/wearables"/>
    <n v="0.40666666666666662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s v="CA"/>
    <s v="CAD"/>
    <x v="710"/>
    <n v="1408495440"/>
    <d v="2014-07-17T23:38:22"/>
    <n v="1405640302"/>
    <b v="0"/>
    <n v="0"/>
    <b v="0"/>
    <s v="technology/wearables"/>
    <n v="0"/>
    <e v="#DIV/0!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81716868"/>
    <d v="2016-11-04T11:01:08"/>
    <n v="1478257268"/>
    <b v="0"/>
    <n v="338"/>
    <b v="0"/>
    <s v="technology/wearables"/>
    <n v="33.790999999999997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5466832"/>
    <d v="2016-01-15T16:20:32"/>
    <n v="1452874832"/>
    <b v="0"/>
    <n v="4"/>
    <b v="0"/>
    <s v="technology/wearables"/>
    <n v="0.21649484536082475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5130532"/>
    <d v="2016-05-06T12:42:12"/>
    <n v="1462538532"/>
    <b v="0"/>
    <n v="1"/>
    <b v="0"/>
    <s v="technology/wearables"/>
    <n v="0.79600000000000004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8308082"/>
    <d v="2016-12-30T18:54:42"/>
    <n v="1483124082"/>
    <b v="0"/>
    <n v="28"/>
    <b v="0"/>
    <s v="technology/wearables"/>
    <n v="14.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6693040"/>
    <d v="2015-09-26T02:10:40"/>
    <n v="1443233440"/>
    <b v="0"/>
    <n v="12"/>
    <b v="0"/>
    <s v="technology/wearables"/>
    <n v="5.0509090909090908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7392000"/>
    <d v="2014-10-28T15:48:27"/>
    <n v="1414511307"/>
    <b v="0"/>
    <n v="16"/>
    <b v="0"/>
    <s v="technology/wearables"/>
    <n v="10.214285714285715"/>
    <n v="44.6875"/>
    <x v="2"/>
    <s v="wearables"/>
    <m/>
  </r>
  <r>
    <n v="717"/>
    <s v="cool air belt"/>
    <s v="Cool air flowing under clothing keeps you cool."/>
    <n v="100000"/>
    <n v="305"/>
    <x v="2"/>
    <s v="US"/>
    <s v="USD"/>
    <x v="717"/>
    <n v="1409949002"/>
    <d v="2014-08-06T20:30:02"/>
    <n v="1407357002"/>
    <b v="0"/>
    <n v="4"/>
    <b v="0"/>
    <s v="technology/wearables"/>
    <n v="0.30499999999999999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7397540"/>
    <d v="2017-01-17T20:17:27"/>
    <n v="1484684247"/>
    <b v="0"/>
    <n v="4"/>
    <b v="0"/>
    <s v="technology/wearables"/>
    <n v="0.75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6189076"/>
    <d v="2016-02-09T00:57:56"/>
    <n v="1454979476"/>
    <b v="0"/>
    <n v="10"/>
    <b v="0"/>
    <s v="technology/wearables"/>
    <n v="1.293333333333333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7851291"/>
    <d v="2012-01-01T15:34:51"/>
    <n v="1325432091"/>
    <b v="0"/>
    <n v="41"/>
    <b v="1"/>
    <s v="publishing/nonfiction"/>
    <n v="143.94736842105263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6900607"/>
    <d v="2014-06-17T13:43:27"/>
    <n v="1403012607"/>
    <b v="0"/>
    <n v="119"/>
    <b v="1"/>
    <s v="publishing/nonfiction"/>
    <n v="122.10975609756099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3909178"/>
    <d v="2012-03-09T19:19:38"/>
    <n v="1331320778"/>
    <b v="0"/>
    <n v="153"/>
    <b v="1"/>
    <s v="publishing/nonfiction"/>
    <n v="132.024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8228740"/>
    <d v="2015-06-29T19:35:49"/>
    <n v="1435606549"/>
    <b v="0"/>
    <n v="100"/>
    <b v="1"/>
    <s v="publishing/nonfiction"/>
    <n v="109.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9447163"/>
    <d v="2011-05-31T15:19:23"/>
    <n v="1306855163"/>
    <b v="0"/>
    <n v="143"/>
    <b v="1"/>
    <s v="publishing/nonfiction"/>
    <n v="105.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50018912"/>
    <d v="2015-11-13T15:01:52"/>
    <n v="1447426912"/>
    <b v="0"/>
    <n v="140"/>
    <b v="1"/>
    <s v="publishing/nonfiction"/>
    <n v="100.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5728487"/>
    <d v="2013-03-13T01:01:27"/>
    <n v="1363136487"/>
    <b v="0"/>
    <n v="35"/>
    <b v="1"/>
    <s v="publishing/nonfiction"/>
    <n v="101.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8198400"/>
    <d v="2012-12-04T00:29:09"/>
    <n v="1354580949"/>
    <b v="0"/>
    <n v="149"/>
    <b v="1"/>
    <s v="publishing/nonfiction"/>
    <n v="155.51428571428571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3957157"/>
    <d v="2011-07-07T20:05:57"/>
    <n v="1310069157"/>
    <b v="0"/>
    <n v="130"/>
    <b v="1"/>
    <s v="publishing/nonfiction"/>
    <n v="105.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8028861"/>
    <d v="2012-07-21T04:27:41"/>
    <n v="1342844861"/>
    <b v="0"/>
    <n v="120"/>
    <b v="1"/>
    <s v="publishing/nonfiction"/>
    <n v="130.65"/>
    <n v="43.55"/>
    <x v="3"/>
    <s v="nonfiction"/>
    <m/>
  </r>
  <r>
    <n v="730"/>
    <s v="Encyclopedia of Surfing"/>
    <s v="A Massive but Cheerful Online Digital Archive of Surfing"/>
    <n v="20000"/>
    <n v="26438"/>
    <x v="0"/>
    <s v="US"/>
    <s v="USD"/>
    <x v="730"/>
    <n v="1323280391"/>
    <d v="2011-11-07T17:53:11"/>
    <n v="1320688391"/>
    <b v="0"/>
    <n v="265"/>
    <b v="1"/>
    <s v="publishing/nonfiction"/>
    <n v="132.19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7212000"/>
    <d v="2011-12-02T19:05:47"/>
    <n v="1322852747"/>
    <b v="0"/>
    <n v="71"/>
    <b v="1"/>
    <s v="publishing/nonfiction"/>
    <n v="1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80449461"/>
    <d v="2013-07-31T10:11:01"/>
    <n v="1375265461"/>
    <b v="0"/>
    <n v="13"/>
    <b v="1"/>
    <s v="publishing/nonfiction"/>
    <n v="160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7533892"/>
    <d v="2013-11-20T10:04:52"/>
    <n v="1384941892"/>
    <b v="0"/>
    <n v="169"/>
    <b v="1"/>
    <s v="publishing/nonfiction"/>
    <n v="120.48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s v="CA"/>
    <s v="CAD"/>
    <x v="734"/>
    <n v="1431147600"/>
    <d v="2015-04-08T03:57:00"/>
    <n v="1428465420"/>
    <b v="0"/>
    <n v="57"/>
    <b v="1"/>
    <s v="publishing/nonfiction"/>
    <n v="125.52941176470588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7653540"/>
    <d v="2014-11-03T00:42:26"/>
    <n v="1414975346"/>
    <b v="0"/>
    <n v="229"/>
    <b v="1"/>
    <s v="publishing/nonfiction"/>
    <n v="114.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5009940"/>
    <d v="2013-11-01T17:37:20"/>
    <n v="1383327440"/>
    <b v="0"/>
    <n v="108"/>
    <b v="1"/>
    <s v="publishing/nonfiction"/>
    <n v="315.13888888888891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2408000"/>
    <d v="2014-01-28T06:36:27"/>
    <n v="1390890987"/>
    <b v="0"/>
    <n v="108"/>
    <b v="1"/>
    <s v="publishing/nonfiction"/>
    <n v="122.39999999999999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7409940"/>
    <d v="2014-10-31T14:29:54"/>
    <n v="1414765794"/>
    <b v="0"/>
    <n v="41"/>
    <b v="1"/>
    <s v="publishing/nonfiction"/>
    <n v="106.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7758629"/>
    <d v="2014-07-09T12:03:49"/>
    <n v="1404907429"/>
    <b v="0"/>
    <n v="139"/>
    <b v="1"/>
    <s v="publishing/nonfiction"/>
    <n v="158.33333333333331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4857482"/>
    <d v="2015-06-07T03:31:22"/>
    <n v="1433647882"/>
    <b v="0"/>
    <n v="19"/>
    <b v="1"/>
    <s v="publishing/nonfiction"/>
    <n v="107.4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s v="US"/>
    <s v="USD"/>
    <x v="741"/>
    <n v="1370964806"/>
    <d v="2013-05-07T15:33:26"/>
    <n v="1367940806"/>
    <b v="0"/>
    <n v="94"/>
    <b v="1"/>
    <s v="publishing/nonfiction"/>
    <n v="102.25999999999999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5435712"/>
    <d v="2014-02-19T22:01:52"/>
    <n v="1392847312"/>
    <b v="0"/>
    <n v="23"/>
    <b v="1"/>
    <s v="publishing/nonfiction"/>
    <n v="110.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4610000"/>
    <d v="2012-03-22T17:01:25"/>
    <n v="1332435685"/>
    <b v="0"/>
    <n v="15"/>
    <b v="1"/>
    <s v="publishing/nonfiction"/>
    <n v="1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5439503"/>
    <d v="2012-11-13T22:58:23"/>
    <n v="1352847503"/>
    <b v="0"/>
    <n v="62"/>
    <b v="1"/>
    <s v="publishing/nonfiction"/>
    <n v="102.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7588645"/>
    <d v="2013-04-03T13:44:05"/>
    <n v="1364996645"/>
    <b v="0"/>
    <n v="74"/>
    <b v="1"/>
    <s v="publishing/nonfiction"/>
    <n v="179.09909909909908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s v="US"/>
    <s v="USD"/>
    <x v="746"/>
    <n v="1348372740"/>
    <d v="2012-09-05T01:01:49"/>
    <n v="1346806909"/>
    <b v="0"/>
    <n v="97"/>
    <b v="1"/>
    <s v="publishing/nonfiction"/>
    <n v="111.08135252761969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21319240"/>
    <d v="2014-12-15T13:10:19"/>
    <n v="1418649019"/>
    <b v="0"/>
    <n v="55"/>
    <b v="1"/>
    <s v="publishing/nonfiction"/>
    <n v="100.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7701966"/>
    <d v="2014-07-11T20:19:26"/>
    <n v="1405109966"/>
    <b v="0"/>
    <n v="44"/>
    <b v="1"/>
    <s v="publishing/nonfiction"/>
    <n v="100.25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5642930"/>
    <d v="2016-12-29T22:35:30"/>
    <n v="1483050930"/>
    <b v="0"/>
    <n v="110"/>
    <b v="1"/>
    <s v="publishing/nonfiction"/>
    <n v="105.56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61739872"/>
    <d v="2013-01-25T21:04:32"/>
    <n v="1359147872"/>
    <b v="0"/>
    <n v="59"/>
    <b v="1"/>
    <s v="publishing/nonfiction"/>
    <n v="102.58775877587757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12470475"/>
    <d v="2011-06-19T15:07:55"/>
    <n v="1308496075"/>
    <b v="0"/>
    <n v="62"/>
    <b v="1"/>
    <s v="publishing/nonfiction"/>
    <n v="118.5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6615600"/>
    <d v="2016-09-26T10:06:57"/>
    <n v="1474884417"/>
    <b v="0"/>
    <n v="105"/>
    <b v="1"/>
    <s v="publishing/nonfiction"/>
    <n v="111.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3922991"/>
    <d v="2015-01-15T14:09:51"/>
    <n v="1421330991"/>
    <b v="0"/>
    <n v="26"/>
    <b v="1"/>
    <s v="publishing/nonfiction"/>
    <n v="1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7408721"/>
    <d v="2012-12-06T17:58:41"/>
    <n v="1354816721"/>
    <b v="0"/>
    <n v="49"/>
    <b v="1"/>
    <s v="publishing/nonfiction"/>
    <n v="103.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9010460"/>
    <d v="2013-04-19T14:31:17"/>
    <n v="1366381877"/>
    <b v="0"/>
    <n v="68"/>
    <b v="1"/>
    <s v="publishing/nonfiction"/>
    <n v="101.9076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303147459"/>
    <d v="2011-02-16T18:24:19"/>
    <n v="1297880659"/>
    <b v="0"/>
    <n v="22"/>
    <b v="1"/>
    <s v="publishing/nonfiction"/>
    <n v="117.71428571428571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4756714"/>
    <d v="2012-11-22T01:18:34"/>
    <n v="1353547114"/>
    <b v="0"/>
    <n v="18"/>
    <b v="1"/>
    <s v="publishing/nonfiction"/>
    <n v="2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6568268"/>
    <d v="2010-09-08T20:04:28"/>
    <n v="1283976268"/>
    <b v="0"/>
    <n v="19"/>
    <b v="1"/>
    <s v="publishing/nonfiction"/>
    <n v="1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4892539"/>
    <d v="2014-05-30T07:55:39"/>
    <n v="1401436539"/>
    <b v="0"/>
    <n v="99"/>
    <b v="1"/>
    <s v="publishing/nonfiction"/>
    <n v="101.92000000000002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80188013"/>
    <d v="2016-10-27T18:20:13"/>
    <n v="1477592413"/>
    <b v="0"/>
    <n v="0"/>
    <b v="0"/>
    <s v="publishing/fiction"/>
    <n v="0"/>
    <e v="#DIV/0!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91364126"/>
    <d v="2014-01-03T18:02:06"/>
    <n v="1388772126"/>
    <b v="0"/>
    <n v="6"/>
    <b v="0"/>
    <s v="publishing/fiction"/>
    <n v="4.7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80831200"/>
    <d v="2016-11-16T20:36:10"/>
    <n v="1479328570"/>
    <b v="0"/>
    <n v="0"/>
    <b v="0"/>
    <s v="publishing/fiction"/>
    <n v="0"/>
    <e v="#DIV/0!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6563408"/>
    <d v="2013-07-16T10:43:28"/>
    <n v="1373971408"/>
    <b v="0"/>
    <n v="1"/>
    <b v="0"/>
    <s v="publishing/fiction"/>
    <n v="0.11655011655011654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41858161"/>
    <d v="2015-08-11T04:09:21"/>
    <n v="1439266161"/>
    <b v="0"/>
    <n v="0"/>
    <b v="0"/>
    <s v="publishing/fiction"/>
    <n v="0"/>
    <e v="#DIV/0!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3723684"/>
    <d v="2014-09-19T13:01:24"/>
    <n v="1411131684"/>
    <b v="0"/>
    <n v="44"/>
    <b v="0"/>
    <s v="publishing/fiction"/>
    <n v="36.014285714285712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4112483"/>
    <d v="2015-01-17T18:48:03"/>
    <n v="1421520483"/>
    <b v="0"/>
    <n v="0"/>
    <b v="0"/>
    <s v="publishing/fiction"/>
    <n v="0"/>
    <e v="#DIV/0!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32178810"/>
    <d v="2015-04-21T03:26:50"/>
    <n v="1429586810"/>
    <b v="0"/>
    <n v="3"/>
    <b v="0"/>
    <s v="publishing/fiction"/>
    <n v="3.54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7169890"/>
    <d v="2013-11-16T04:58:10"/>
    <n v="1384577890"/>
    <b v="0"/>
    <n v="0"/>
    <b v="0"/>
    <s v="publishing/fiction"/>
    <n v="0"/>
    <e v="#DIV/0!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8102094"/>
    <d v="2013-11-26T23:54:54"/>
    <n v="1385510094"/>
    <b v="0"/>
    <n v="52"/>
    <b v="0"/>
    <s v="publishing/fiction"/>
    <n v="41.4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61750369"/>
    <d v="2013-01-15T23:59:29"/>
    <n v="1358294369"/>
    <b v="0"/>
    <n v="0"/>
    <b v="0"/>
    <s v="publishing/fiction"/>
    <n v="0"/>
    <e v="#DIV/0!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54183202"/>
    <d v="2015-12-11T19:46:42"/>
    <n v="1449863202"/>
    <b v="0"/>
    <n v="1"/>
    <b v="0"/>
    <s v="publishing/fiction"/>
    <n v="2.6315789473684209E-2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7047940"/>
    <d v="2009-09-12T01:21:59"/>
    <n v="1252718519"/>
    <b v="0"/>
    <n v="1"/>
    <b v="0"/>
    <s v="publishing/fiction"/>
    <n v="3.3333333333333335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31298860"/>
    <d v="2015-04-06T17:39:45"/>
    <n v="1428341985"/>
    <b v="0"/>
    <n v="2"/>
    <b v="0"/>
    <s v="publishing/fiction"/>
    <n v="0.85129023676509719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3181018"/>
    <d v="2014-01-24T18:43:38"/>
    <n v="1390589018"/>
    <b v="0"/>
    <n v="9"/>
    <b v="0"/>
    <s v="publishing/fiction"/>
    <n v="70.199999999999989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3998795"/>
    <d v="2011-11-16T01:26:35"/>
    <n v="1321406795"/>
    <b v="0"/>
    <n v="5"/>
    <b v="0"/>
    <s v="publishing/fiction"/>
    <n v="1.700000000000000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4539600"/>
    <d v="2015-09-03T16:27:25"/>
    <n v="1441297645"/>
    <b v="0"/>
    <n v="57"/>
    <b v="0"/>
    <s v="publishing/fiction"/>
    <n v="51.4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5313577"/>
    <d v="2013-07-01T23:32:57"/>
    <n v="1372721577"/>
    <b v="0"/>
    <n v="3"/>
    <b v="0"/>
    <s v="publishing/fiction"/>
    <n v="0.70000000000000007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8876680"/>
    <d v="2014-03-31T16:51:20"/>
    <n v="1396284680"/>
    <b v="0"/>
    <n v="1"/>
    <b v="0"/>
    <s v="publishing/fiction"/>
    <n v="0.4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7115200"/>
    <d v="2010-09-15T16:25:05"/>
    <n v="1284567905"/>
    <b v="0"/>
    <n v="6"/>
    <b v="0"/>
    <s v="publishing/fiction"/>
    <n v="2.666666666666667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4439025"/>
    <d v="2011-04-03T16:10:25"/>
    <n v="1301847025"/>
    <b v="0"/>
    <n v="27"/>
    <b v="1"/>
    <s v="music/rock"/>
    <n v="1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70649674"/>
    <d v="2013-05-09T00:01:14"/>
    <n v="1368057674"/>
    <b v="0"/>
    <n v="25"/>
    <b v="1"/>
    <s v="music/rock"/>
    <n v="133.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5918302"/>
    <d v="2012-07-26T18:11:42"/>
    <n v="1343326302"/>
    <b v="0"/>
    <n v="14"/>
    <b v="1"/>
    <s v="music/rock"/>
    <n v="100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5564000"/>
    <d v="2012-03-19T18:34:09"/>
    <n v="1332182049"/>
    <b v="0"/>
    <n v="35"/>
    <b v="1"/>
    <s v="music/rock"/>
    <n v="148.13333333333333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5023719"/>
    <d v="2014-02-05T03:35:19"/>
    <n v="1391571319"/>
    <b v="0"/>
    <n v="10"/>
    <b v="1"/>
    <s v="music/rock"/>
    <n v="102.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62060915"/>
    <d v="2013-01-29T14:15:15"/>
    <n v="1359468915"/>
    <b v="0"/>
    <n v="29"/>
    <b v="1"/>
    <s v="music/rock"/>
    <n v="180.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6751220"/>
    <d v="2012-03-15T01:20:34"/>
    <n v="1331774434"/>
    <b v="0"/>
    <n v="44"/>
    <b v="1"/>
    <s v="music/rock"/>
    <n v="142.79999999999998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3318226"/>
    <d v="2013-10-02T15:03:46"/>
    <n v="1380726226"/>
    <b v="0"/>
    <n v="17"/>
    <b v="1"/>
    <s v="music/rock"/>
    <n v="114.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41633540"/>
    <d v="2012-05-30T00:09:48"/>
    <n v="1338336588"/>
    <b v="0"/>
    <n v="34"/>
    <b v="1"/>
    <s v="music/rock"/>
    <n v="203.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8755140"/>
    <d v="2013-01-03T04:28:00"/>
    <n v="1357187280"/>
    <b v="0"/>
    <n v="14"/>
    <b v="1"/>
    <s v="music/rock"/>
    <n v="109.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9680939"/>
    <d v="2013-01-02T01:08:59"/>
    <n v="1357088939"/>
    <b v="0"/>
    <n v="156"/>
    <b v="1"/>
    <s v="music/rock"/>
    <n v="144.37459999999999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4322340"/>
    <d v="2013-10-10T18:44:06"/>
    <n v="1381430646"/>
    <b v="0"/>
    <n v="128"/>
    <b v="1"/>
    <s v="music/rock"/>
    <n v="103.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3861483"/>
    <d v="2013-10-08T20:58:03"/>
    <n v="1381265883"/>
    <b v="0"/>
    <n v="60"/>
    <b v="1"/>
    <s v="music/rock"/>
    <n v="100.44440000000002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2827540"/>
    <d v="2013-06-17T17:47:24"/>
    <n v="1371491244"/>
    <b v="0"/>
    <n v="32"/>
    <b v="1"/>
    <s v="music/rock"/>
    <n v="102.77927272727271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5242360"/>
    <d v="2011-07-12T02:45:37"/>
    <n v="1310438737"/>
    <b v="0"/>
    <n v="53"/>
    <b v="1"/>
    <s v="music/rock"/>
    <n v="105.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3774740"/>
    <d v="2012-02-24T14:42:46"/>
    <n v="1330094566"/>
    <b v="0"/>
    <n v="184"/>
    <b v="1"/>
    <s v="music/rock"/>
    <n v="111.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9279400"/>
    <d v="2013-08-16T21:11:25"/>
    <n v="1376687485"/>
    <b v="0"/>
    <n v="90"/>
    <b v="1"/>
    <s v="music/rock"/>
    <n v="101.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5672000"/>
    <d v="2012-03-28T23:51:28"/>
    <n v="1332978688"/>
    <b v="0"/>
    <n v="71"/>
    <b v="1"/>
    <s v="music/rock"/>
    <n v="107.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12086187"/>
    <d v="2014-08-31T14:09:47"/>
    <n v="1409494187"/>
    <b v="0"/>
    <n v="87"/>
    <b v="1"/>
    <s v="music/rock"/>
    <n v="114.88571428571429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5542446"/>
    <d v="2012-03-28T16:00:46"/>
    <n v="1332950446"/>
    <b v="0"/>
    <n v="28"/>
    <b v="1"/>
    <s v="music/rock"/>
    <n v="100.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10431054"/>
    <d v="2014-08-12T10:24:14"/>
    <n v="1407839054"/>
    <b v="0"/>
    <n v="56"/>
    <b v="1"/>
    <s v="music/rock"/>
    <n v="152.13333333333335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9547120"/>
    <d v="2011-06-01T19:05:20"/>
    <n v="1306955120"/>
    <b v="0"/>
    <n v="51"/>
    <b v="1"/>
    <s v="music/rock"/>
    <n v="111.52149999999999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7854700"/>
    <d v="2012-08-02T00:32:04"/>
    <n v="1343867524"/>
    <b v="0"/>
    <n v="75"/>
    <b v="1"/>
    <s v="music/rock"/>
    <n v="101.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6630800"/>
    <d v="2011-05-02T22:47:58"/>
    <n v="1304376478"/>
    <b v="0"/>
    <n v="38"/>
    <b v="1"/>
    <s v="music/rock"/>
    <n v="123.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11393540"/>
    <d v="2011-07-06T02:32:06"/>
    <n v="1309919526"/>
    <b v="0"/>
    <n v="18"/>
    <b v="1"/>
    <s v="music/rock"/>
    <n v="100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10857200"/>
    <d v="2011-05-27T19:45:12"/>
    <n v="1306525512"/>
    <b v="0"/>
    <n v="54"/>
    <b v="1"/>
    <s v="music/rock"/>
    <n v="105"/>
    <n v="58.333333333333336"/>
    <x v="4"/>
    <s v="rock"/>
    <m/>
  </r>
  <r>
    <n v="806"/>
    <s v="Golden Animals NEW Album!"/>
    <s v="Help Golden Animals finish their NEW Album!"/>
    <n v="8000"/>
    <n v="8355"/>
    <x v="0"/>
    <s v="US"/>
    <s v="USD"/>
    <x v="806"/>
    <n v="1315413339"/>
    <d v="2011-08-08T16:35:39"/>
    <n v="1312821339"/>
    <b v="0"/>
    <n v="71"/>
    <b v="1"/>
    <s v="music/rock"/>
    <n v="104.4375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s v="US"/>
    <s v="USD"/>
    <x v="807"/>
    <n v="1488333600"/>
    <d v="2017-01-24T15:05:11"/>
    <n v="1485270311"/>
    <b v="0"/>
    <n v="57"/>
    <b v="1"/>
    <s v="music/rock"/>
    <n v="105.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9224340"/>
    <d v="2014-11-19T02:24:46"/>
    <n v="1416363886"/>
    <b v="0"/>
    <n v="43"/>
    <b v="1"/>
    <s v="music/rock"/>
    <n v="100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90161630"/>
    <d v="2013-12-20T20:00:30"/>
    <n v="1387569630"/>
    <b v="0"/>
    <n v="52"/>
    <b v="1"/>
    <s v="music/rock"/>
    <n v="103.77499999999999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6462462"/>
    <d v="2012-08-02T01:21:02"/>
    <n v="1343870462"/>
    <b v="0"/>
    <n v="27"/>
    <b v="1"/>
    <s v="music/rock"/>
    <n v="1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3475120"/>
    <d v="2013-06-18T15:26:42"/>
    <n v="1371569202"/>
    <b v="0"/>
    <n v="12"/>
    <b v="1"/>
    <s v="music/rock"/>
    <n v="1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62146280"/>
    <d v="2013-01-08T00:25:52"/>
    <n v="1357604752"/>
    <b v="0"/>
    <n v="33"/>
    <b v="1"/>
    <s v="music/rock"/>
    <n v="151.83333333333334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2825365"/>
    <d v="2012-06-20T23:02:45"/>
    <n v="1340233365"/>
    <b v="0"/>
    <n v="96"/>
    <b v="1"/>
    <s v="music/rock"/>
    <n v="159.99600000000001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6865040"/>
    <d v="2011-05-16T17:50:01"/>
    <n v="1305568201"/>
    <b v="0"/>
    <n v="28"/>
    <b v="1"/>
    <s v="music/rock"/>
    <n v="127.3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s v="US"/>
    <s v="USD"/>
    <x v="815"/>
    <n v="1414879303"/>
    <d v="2014-10-02T22:01:43"/>
    <n v="1412287303"/>
    <b v="0"/>
    <n v="43"/>
    <b v="1"/>
    <s v="music/rock"/>
    <n v="1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5489000"/>
    <d v="2013-03-08T20:54:03"/>
    <n v="1362776043"/>
    <b v="0"/>
    <n v="205"/>
    <b v="1"/>
    <s v="music/rock"/>
    <n v="115.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31441940"/>
    <d v="2012-01-17T14:23:31"/>
    <n v="1326810211"/>
    <b v="0"/>
    <n v="23"/>
    <b v="1"/>
    <s v="music/rock"/>
    <n v="137.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4358860"/>
    <d v="2012-07-30T21:11:21"/>
    <n v="1343682681"/>
    <b v="0"/>
    <n v="19"/>
    <b v="1"/>
    <s v="music/rock"/>
    <n v="155.71428571428572"/>
    <n v="28.684210526315791"/>
    <x v="4"/>
    <s v="rock"/>
    <m/>
  </r>
  <r>
    <n v="819"/>
    <s v="Winter Tour"/>
    <s v="We are touring the Southeast in support of our new EP"/>
    <n v="400"/>
    <n v="435"/>
    <x v="0"/>
    <s v="US"/>
    <s v="USD"/>
    <x v="819"/>
    <n v="1387601040"/>
    <d v="2013-12-11T23:57:34"/>
    <n v="1386806254"/>
    <b v="0"/>
    <n v="14"/>
    <b v="1"/>
    <s v="music/rock"/>
    <n v="108.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402290000"/>
    <d v="2014-05-09T20:12:22"/>
    <n v="1399666342"/>
    <b v="0"/>
    <n v="38"/>
    <b v="1"/>
    <s v="music/rock"/>
    <n v="134.05000000000001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30712060"/>
    <d v="2015-03-30T22:07:45"/>
    <n v="1427753265"/>
    <b v="0"/>
    <n v="78"/>
    <b v="1"/>
    <s v="music/rock"/>
    <n v="100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9477050"/>
    <d v="2012-09-05T22:44:10"/>
    <n v="1346885050"/>
    <b v="0"/>
    <n v="69"/>
    <b v="1"/>
    <s v="music/rock"/>
    <n v="119.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7062852"/>
    <d v="2015-02-20T23:20:52"/>
    <n v="1424474452"/>
    <b v="0"/>
    <n v="33"/>
    <b v="1"/>
    <s v="music/rock"/>
    <n v="179.5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71573940"/>
    <d v="2010-03-13T05:48:38"/>
    <n v="1268459318"/>
    <b v="0"/>
    <n v="54"/>
    <b v="1"/>
    <s v="music/rock"/>
    <n v="134.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s v="US"/>
    <s v="USD"/>
    <x v="825"/>
    <n v="1351495284"/>
    <d v="2012-10-04T07:21:24"/>
    <n v="1349335284"/>
    <b v="0"/>
    <n v="99"/>
    <b v="1"/>
    <s v="music/rock"/>
    <n v="100.43200000000002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2719730"/>
    <d v="2012-03-05T00:55:30"/>
    <n v="1330908930"/>
    <b v="0"/>
    <n v="49"/>
    <b v="1"/>
    <s v="music/rock"/>
    <n v="101.45454545454547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9248940"/>
    <d v="2012-01-19T11:21:47"/>
    <n v="1326972107"/>
    <b v="0"/>
    <n v="11"/>
    <b v="1"/>
    <s v="music/rock"/>
    <n v="103.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40641440"/>
    <d v="2012-06-13T01:13:02"/>
    <n v="1339549982"/>
    <b v="0"/>
    <n v="38"/>
    <b v="1"/>
    <s v="music/rock"/>
    <n v="1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8437240"/>
    <d v="2016-05-14T19:14:00"/>
    <n v="1463253240"/>
    <b v="0"/>
    <n v="16"/>
    <b v="1"/>
    <s v="music/rock"/>
    <n v="1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3952225"/>
    <d v="2013-02-20T12:37:05"/>
    <n v="1361363825"/>
    <b v="0"/>
    <n v="32"/>
    <b v="1"/>
    <s v="music/rock"/>
    <n v="107.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5540694"/>
    <d v="2012-03-28T15:31:34"/>
    <n v="1332948694"/>
    <b v="0"/>
    <n v="20"/>
    <b v="1"/>
    <s v="music/rock"/>
    <n v="233.33333333333334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7133580"/>
    <d v="2011-11-22T16:12:15"/>
    <n v="1321978335"/>
    <b v="0"/>
    <n v="154"/>
    <b v="1"/>
    <s v="music/rock"/>
    <n v="100.60706666666665"/>
    <n v="97.993896103896105"/>
    <x v="4"/>
    <s v="rock"/>
    <m/>
  </r>
  <r>
    <n v="833"/>
    <s v="Ragman Rolls"/>
    <s v="This is an American rock album."/>
    <n v="6000"/>
    <n v="6100"/>
    <x v="0"/>
    <s v="US"/>
    <s v="USD"/>
    <x v="833"/>
    <n v="1397941475"/>
    <d v="2014-03-20T21:04:35"/>
    <n v="1395349475"/>
    <b v="0"/>
    <n v="41"/>
    <b v="1"/>
    <s v="music/rock"/>
    <n v="101.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72651140"/>
    <d v="2013-05-28T19:44:52"/>
    <n v="1369770292"/>
    <b v="0"/>
    <n v="75"/>
    <b v="1"/>
    <s v="music/rock"/>
    <n v="131.0181818181818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7396400"/>
    <d v="2012-04-06T10:59:18"/>
    <n v="1333709958"/>
    <b v="0"/>
    <n v="40"/>
    <b v="1"/>
    <s v="music/rock"/>
    <n v="117.25000000000001"/>
    <n v="58.625"/>
    <x v="4"/>
    <s v="rock"/>
    <m/>
  </r>
  <r>
    <n v="836"/>
    <s v="DESMADRE Full Album + Press Kit"/>
    <s v="An album you can bring home to mom."/>
    <n v="5000"/>
    <n v="5046.5200000000004"/>
    <x v="0"/>
    <s v="US"/>
    <s v="USD"/>
    <x v="836"/>
    <n v="1381108918"/>
    <d v="2013-09-07T01:21:58"/>
    <n v="1378516918"/>
    <b v="0"/>
    <n v="46"/>
    <b v="1"/>
    <s v="music/rock"/>
    <n v="100.93039999999999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8988662"/>
    <d v="2014-04-01T23:57:42"/>
    <n v="1396396662"/>
    <b v="0"/>
    <n v="62"/>
    <b v="1"/>
    <s v="music/rock"/>
    <n v="121.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6835985"/>
    <d v="2011-12-18T21:33:05"/>
    <n v="1324243985"/>
    <b v="0"/>
    <n v="61"/>
    <b v="1"/>
    <s v="music/rock"/>
    <n v="145.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8337956"/>
    <d v="2012-08-23T18:19:16"/>
    <n v="1345745956"/>
    <b v="0"/>
    <n v="96"/>
    <b v="1"/>
    <s v="music/rock"/>
    <n v="116.61660000000001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4694787"/>
    <d v="2016-08-25T05:26:27"/>
    <n v="1472102787"/>
    <b v="0"/>
    <n v="190"/>
    <b v="1"/>
    <s v="music/metal"/>
    <n v="120.4166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5653663"/>
    <d v="2014-10-11T20:07:43"/>
    <n v="1413058063"/>
    <b v="1"/>
    <n v="94"/>
    <b v="1"/>
    <s v="music/metal"/>
    <n v="101.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81723140"/>
    <d v="2013-09-09T14:13:03"/>
    <n v="1378735983"/>
    <b v="1"/>
    <n v="39"/>
    <b v="1"/>
    <s v="music/metal"/>
    <n v="104.32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81184000"/>
    <d v="2016-11-21T06:11:20"/>
    <n v="1479708680"/>
    <b v="0"/>
    <n v="127"/>
    <b v="1"/>
    <s v="music/metal"/>
    <n v="267.13333333333333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4817940"/>
    <d v="2014-09-23T16:25:52"/>
    <n v="1411489552"/>
    <b v="1"/>
    <n v="159"/>
    <b v="1"/>
    <s v="music/metal"/>
    <n v="194.13333333333333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73047940"/>
    <d v="2016-07-27T04:56:36"/>
    <n v="1469595396"/>
    <b v="0"/>
    <n v="177"/>
    <b v="1"/>
    <s v="music/metal"/>
    <n v="120.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4460000"/>
    <d v="2014-02-24T09:24:15"/>
    <n v="1393233855"/>
    <b v="0"/>
    <n v="47"/>
    <b v="1"/>
    <s v="music/metal"/>
    <n v="122.00090909090908"/>
    <n v="28.553404255319148"/>
    <x v="4"/>
    <s v="metal"/>
    <m/>
  </r>
  <r>
    <n v="847"/>
    <s v="CENTROPYMUSIC"/>
    <s v="MUSIC WITH MEANING!  MUSIC THAT MATTERS!!!"/>
    <n v="10"/>
    <n v="10"/>
    <x v="0"/>
    <s v="US"/>
    <s v="USD"/>
    <x v="847"/>
    <n v="1436555376"/>
    <d v="2015-06-10T19:09:36"/>
    <n v="1433963376"/>
    <b v="0"/>
    <n v="1"/>
    <b v="1"/>
    <s v="music/metal"/>
    <n v="100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9038033"/>
    <d v="2015-03-15T19:00:33"/>
    <n v="1426446033"/>
    <b v="0"/>
    <n v="16"/>
    <b v="1"/>
    <s v="music/metal"/>
    <n v="100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6473264"/>
    <d v="2015-02-16T03:34:24"/>
    <n v="1424057664"/>
    <b v="0"/>
    <n v="115"/>
    <b v="1"/>
    <s v="music/metal"/>
    <n v="119.9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61560340"/>
    <d v="2016-03-23T19:51:57"/>
    <n v="1458762717"/>
    <b v="0"/>
    <n v="133"/>
    <b v="1"/>
    <s v="music/metal"/>
    <n v="155.17499999999998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9994300"/>
    <d v="2016-06-01T21:07:33"/>
    <n v="1464815253"/>
    <b v="0"/>
    <n v="70"/>
    <b v="1"/>
    <s v="music/metal"/>
    <n v="130.44999999999999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7342800"/>
    <d v="2016-10-13T19:19:55"/>
    <n v="1476386395"/>
    <b v="0"/>
    <n v="62"/>
    <b v="1"/>
    <s v="music/metal"/>
    <n v="104.97142857142859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4116709"/>
    <d v="2015-01-17T19:58:29"/>
    <n v="1421524709"/>
    <b v="0"/>
    <n v="10"/>
    <b v="1"/>
    <s v="music/metal"/>
    <n v="100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2901546"/>
    <d v="2016-11-28T05:05:46"/>
    <n v="1480309546"/>
    <b v="0"/>
    <n v="499"/>
    <b v="1"/>
    <s v="music/metal"/>
    <n v="118.2205035971223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9329217"/>
    <d v="2016-06-24T03:00:17"/>
    <n v="1466737217"/>
    <b v="0"/>
    <n v="47"/>
    <b v="1"/>
    <s v="music/metal"/>
    <n v="103.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7422000"/>
    <d v="2016-08-27T07:29:16"/>
    <n v="1472282956"/>
    <b v="0"/>
    <n v="28"/>
    <b v="1"/>
    <s v="music/metal"/>
    <n v="218.00000000000003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8463431"/>
    <d v="2015-10-14T13:57:11"/>
    <n v="1444831031"/>
    <b v="0"/>
    <n v="24"/>
    <b v="1"/>
    <s v="music/metal"/>
    <n v="100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9138740"/>
    <d v="2015-03-16T17:53:38"/>
    <n v="1426528418"/>
    <b v="0"/>
    <n v="76"/>
    <b v="1"/>
    <s v="music/metal"/>
    <n v="144.00583333333333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3376000"/>
    <d v="2015-05-04T19:41:08"/>
    <n v="1430768468"/>
    <b v="0"/>
    <n v="98"/>
    <b v="1"/>
    <s v="music/metal"/>
    <n v="104.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5123713"/>
    <d v="2013-10-23T11:35:13"/>
    <n v="1382528113"/>
    <b v="0"/>
    <n v="48"/>
    <b v="0"/>
    <s v="music/jazz"/>
    <n v="18.142857142857142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4067404"/>
    <d v="2016-08-17T23:10:04"/>
    <n v="1471475404"/>
    <b v="0"/>
    <n v="2"/>
    <b v="0"/>
    <s v="music/jazz"/>
    <n v="2.2444444444444445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4179548"/>
    <d v="2013-10-12T13:19:08"/>
    <n v="1381583948"/>
    <b v="0"/>
    <n v="4"/>
    <b v="0"/>
    <s v="music/jazz"/>
    <n v="0.33999999999999997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9014966"/>
    <d v="2012-01-13T02:49:26"/>
    <n v="1326422966"/>
    <b v="0"/>
    <n v="5"/>
    <b v="0"/>
    <s v="music/jazz"/>
    <n v="4.5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81917540"/>
    <d v="2013-09-24T02:33:58"/>
    <n v="1379990038"/>
    <b v="0"/>
    <n v="79"/>
    <b v="0"/>
    <s v="music/jazz"/>
    <n v="41.53846153846154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8361197"/>
    <d v="2012-11-17T18:33:17"/>
    <n v="1353177197"/>
    <b v="0"/>
    <n v="2"/>
    <b v="0"/>
    <s v="music/jazz"/>
    <n v="2.0454545454545454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5136200"/>
    <d v="2015-01-21T15:18:38"/>
    <n v="1421853518"/>
    <b v="0"/>
    <n v="11"/>
    <b v="0"/>
    <s v="music/jazz"/>
    <n v="18.285714285714285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9643540"/>
    <d v="2009-10-02T02:31:46"/>
    <n v="1254450706"/>
    <b v="0"/>
    <n v="11"/>
    <b v="0"/>
    <s v="music/jazz"/>
    <n v="24.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9055198"/>
    <d v="2013-12-08T00:39:58"/>
    <n v="1386463198"/>
    <b v="0"/>
    <n v="1"/>
    <b v="0"/>
    <s v="music/jazz"/>
    <n v="0.1111111111111111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5448657"/>
    <d v="2013-03-09T20:17:37"/>
    <n v="1362860257"/>
    <b v="0"/>
    <n v="3"/>
    <b v="0"/>
    <s v="music/jazz"/>
    <n v="11.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7995523"/>
    <d v="2013-08-02T00:32:03"/>
    <n v="1375403523"/>
    <b v="0"/>
    <n v="5"/>
    <b v="0"/>
    <s v="music/jazz"/>
    <n v="0.31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5735295"/>
    <d v="2013-10-30T13:28:15"/>
    <n v="1383139695"/>
    <b v="0"/>
    <n v="12"/>
    <b v="0"/>
    <s v="music/jazz"/>
    <n v="5.416666666666667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9786527"/>
    <d v="2011-01-24T19:48:47"/>
    <n v="1295898527"/>
    <b v="0"/>
    <n v="2"/>
    <b v="0"/>
    <s v="music/jazz"/>
    <n v="0.8125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52610040"/>
    <d v="2012-10-02T04:00:40"/>
    <n v="1349150440"/>
    <b v="0"/>
    <n v="5"/>
    <b v="0"/>
    <s v="music/jazz"/>
    <n v="1.2857142857142856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7676034"/>
    <d v="2013-04-04T14:00:34"/>
    <n v="1365084034"/>
    <b v="0"/>
    <n v="21"/>
    <b v="0"/>
    <s v="music/jazz"/>
    <n v="24.333333333333336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2856131"/>
    <d v="2015-09-01T17:22:11"/>
    <n v="1441128131"/>
    <b v="0"/>
    <n v="0"/>
    <b v="0"/>
    <s v="music/jazz"/>
    <n v="0"/>
    <e v="#DIV/0!"/>
    <x v="4"/>
    <s v="jazz"/>
    <m/>
  </r>
  <r>
    <n v="876"/>
    <s v="Sound Of Dobells"/>
    <s v="What was the greatest record shop ever?  DOBELLS!"/>
    <n v="3152"/>
    <n v="1286"/>
    <x v="2"/>
    <s v="GB"/>
    <s v="GBP"/>
    <x v="876"/>
    <n v="1359978927"/>
    <d v="2013-01-02T11:55:27"/>
    <n v="1357127727"/>
    <b v="0"/>
    <n v="45"/>
    <b v="0"/>
    <s v="music/jazz"/>
    <n v="40.799492385786799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7479360"/>
    <d v="2013-11-19T18:56:00"/>
    <n v="1384887360"/>
    <b v="0"/>
    <n v="29"/>
    <b v="0"/>
    <s v="music/jazz"/>
    <n v="67.55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3082524"/>
    <d v="2010-11-23T05:35:24"/>
    <n v="1290490524"/>
    <b v="0"/>
    <n v="2"/>
    <b v="0"/>
    <s v="music/jazz"/>
    <n v="1.3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8321305"/>
    <d v="2012-05-08T19:55:05"/>
    <n v="1336506905"/>
    <b v="0"/>
    <n v="30"/>
    <b v="0"/>
    <s v="music/jazz"/>
    <n v="30.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51582938"/>
    <d v="2012-09-27T07:42:18"/>
    <n v="1348731738"/>
    <b v="0"/>
    <n v="8"/>
    <b v="0"/>
    <s v="music/indie rock"/>
    <n v="2.9894179894179893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6520886"/>
    <d v="2011-11-30T06:01:26"/>
    <n v="1322632886"/>
    <b v="0"/>
    <n v="1"/>
    <b v="0"/>
    <s v="music/indie rock"/>
    <n v="0.8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5341550"/>
    <d v="2011-08-04T20:39:10"/>
    <n v="1312490350"/>
    <b v="0"/>
    <n v="14"/>
    <b v="0"/>
    <s v="music/indie rock"/>
    <n v="20.133333333333333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6957635"/>
    <d v="2016-01-02T22:27:15"/>
    <n v="1451773635"/>
    <b v="0"/>
    <n v="24"/>
    <b v="0"/>
    <s v="music/indie rock"/>
    <n v="40.020000000000003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6789860"/>
    <d v="2012-03-13T19:15:46"/>
    <n v="1331666146"/>
    <b v="0"/>
    <n v="2"/>
    <b v="0"/>
    <s v="music/indie rock"/>
    <n v="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3137311"/>
    <d v="2016-12-09T22:35:11"/>
    <n v="1481322911"/>
    <b v="0"/>
    <n v="21"/>
    <b v="0"/>
    <s v="music/indie rock"/>
    <n v="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3972813"/>
    <d v="2016-08-21T20:53:33"/>
    <n v="1471812813"/>
    <b v="0"/>
    <n v="7"/>
    <b v="0"/>
    <s v="music/indie rock"/>
    <n v="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8159655"/>
    <d v="2012-04-27T23:00:55"/>
    <n v="1335567655"/>
    <b v="0"/>
    <n v="0"/>
    <b v="0"/>
    <s v="music/indie rock"/>
    <n v="0"/>
    <e v="#DIV/0!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4856800"/>
    <d v="2011-07-27T18:04:45"/>
    <n v="1311789885"/>
    <b v="0"/>
    <n v="4"/>
    <b v="0"/>
    <s v="music/indie rock"/>
    <n v="7.1999999999999993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12534943"/>
    <d v="2014-09-05T18:49:03"/>
    <n v="1409942943"/>
    <b v="0"/>
    <n v="32"/>
    <b v="0"/>
    <s v="music/indie rock"/>
    <n v="9.4412800000000008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5055979"/>
    <d v="2013-10-22T16:46:19"/>
    <n v="1382460379"/>
    <b v="0"/>
    <n v="4"/>
    <b v="0"/>
    <s v="music/indie rock"/>
    <n v="4.1666666666666661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8581930"/>
    <d v="2014-07-22T00:45:30"/>
    <n v="1405989930"/>
    <b v="0"/>
    <n v="9"/>
    <b v="0"/>
    <s v="music/indie rock"/>
    <n v="3.25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80635200"/>
    <d v="2010-05-06T04:48:03"/>
    <n v="1273121283"/>
    <b v="0"/>
    <n v="17"/>
    <b v="0"/>
    <s v="music/indie rock"/>
    <n v="40.75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7920363"/>
    <d v="2015-03-02T21:32:43"/>
    <n v="1425331963"/>
    <b v="0"/>
    <n v="5"/>
    <b v="0"/>
    <s v="music/indie rock"/>
    <n v="10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5169610"/>
    <d v="2016-05-06T23:33:30"/>
    <n v="1462577610"/>
    <b v="0"/>
    <n v="53"/>
    <b v="0"/>
    <s v="music/indie rock"/>
    <n v="39.17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7975829"/>
    <d v="2010-09-10T03:03:49"/>
    <n v="1284087829"/>
    <b v="0"/>
    <n v="7"/>
    <b v="0"/>
    <s v="music/indie rock"/>
    <n v="2.4375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40734400"/>
    <d v="2015-08-02T20:57:06"/>
    <n v="1438549026"/>
    <b v="0"/>
    <n v="72"/>
    <b v="0"/>
    <s v="music/indie rock"/>
    <n v="40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4123908"/>
    <d v="2012-10-29T16:31:48"/>
    <n v="1351528308"/>
    <b v="0"/>
    <n v="0"/>
    <b v="0"/>
    <s v="music/indie rock"/>
    <n v="0"/>
    <e v="#DIV/0!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6651110"/>
    <d v="2011-12-01T18:11:50"/>
    <n v="1322763110"/>
    <b v="0"/>
    <n v="2"/>
    <b v="0"/>
    <s v="music/indie rock"/>
    <n v="2.8000000000000003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6549362"/>
    <d v="2011-04-13T02:22:42"/>
    <n v="1302661362"/>
    <b v="0"/>
    <n v="8"/>
    <b v="0"/>
    <s v="music/indie rock"/>
    <n v="37.333333333333336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9365802"/>
    <d v="2016-02-29T20:23:22"/>
    <n v="1456777402"/>
    <b v="0"/>
    <n v="2"/>
    <b v="0"/>
    <s v="music/jazz"/>
    <n v="0.42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6024260"/>
    <d v="2010-04-23T19:28:34"/>
    <n v="1272050914"/>
    <b v="0"/>
    <n v="0"/>
    <b v="0"/>
    <s v="music/jazz"/>
    <n v="0"/>
    <e v="#DIV/0!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9412600"/>
    <d v="2014-07-09T23:10:22"/>
    <n v="1404947422"/>
    <b v="0"/>
    <n v="3"/>
    <b v="0"/>
    <s v="music/jazz"/>
    <n v="0.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8367100"/>
    <d v="2012-08-28T19:06:20"/>
    <n v="1346180780"/>
    <b v="0"/>
    <n v="4"/>
    <b v="0"/>
    <s v="music/jazz"/>
    <n v="3.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51786137"/>
    <d v="2015-12-04T01:55:37"/>
    <n v="1449194137"/>
    <b v="0"/>
    <n v="3"/>
    <b v="0"/>
    <s v="music/jazz"/>
    <n v="0.30199999999999999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5847926"/>
    <d v="2010-11-25T05:45:26"/>
    <n v="1290663926"/>
    <b v="0"/>
    <n v="6"/>
    <b v="0"/>
    <s v="music/jazz"/>
    <n v="3.0153846153846153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s v="US"/>
    <s v="USD"/>
    <x v="906"/>
    <n v="1394681590"/>
    <d v="2014-02-11T04:33:10"/>
    <n v="1392093190"/>
    <b v="0"/>
    <n v="0"/>
    <b v="0"/>
    <s v="music/jazz"/>
    <n v="0"/>
    <e v="#DIV/0!"/>
    <x v="4"/>
    <s v="jazz"/>
    <m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5715823"/>
    <d v="2011-08-12T04:37:03"/>
    <n v="1313123823"/>
    <b v="0"/>
    <n v="0"/>
    <b v="0"/>
    <s v="music/jazz"/>
    <n v="0"/>
    <e v="#DIV/0!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80206740"/>
    <d v="2010-06-11T19:14:15"/>
    <n v="1276283655"/>
    <b v="0"/>
    <n v="0"/>
    <b v="0"/>
    <s v="music/jazz"/>
    <n v="0"/>
    <e v="#DIV/0!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3016000"/>
    <d v="2012-06-21T16:34:00"/>
    <n v="1340296440"/>
    <b v="0"/>
    <n v="8"/>
    <b v="0"/>
    <s v="music/jazz"/>
    <n v="3.25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8546319"/>
    <d v="2017-01-02T13:05:19"/>
    <n v="1483362319"/>
    <b v="0"/>
    <n v="5"/>
    <b v="0"/>
    <s v="music/jazz"/>
    <n v="22.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90522045"/>
    <d v="2014-01-03T00:07:25"/>
    <n v="1388707645"/>
    <b v="0"/>
    <n v="0"/>
    <b v="0"/>
    <s v="music/jazz"/>
    <n v="0"/>
    <e v="#DIV/0!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5197047"/>
    <d v="2012-10-12T02:37:27"/>
    <n v="1350009447"/>
    <b v="0"/>
    <n v="2"/>
    <b v="0"/>
    <s v="music/jazz"/>
    <n v="0.85714285714285721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6188019"/>
    <d v="2012-04-05T03:20:19"/>
    <n v="1333596019"/>
    <b v="0"/>
    <n v="24"/>
    <b v="0"/>
    <s v="music/jazz"/>
    <n v="6.6066666666666665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5918747"/>
    <d v="2012-07-26T18:19:07"/>
    <n v="1343326747"/>
    <b v="0"/>
    <n v="0"/>
    <b v="0"/>
    <s v="music/jazz"/>
    <n v="0"/>
    <e v="#DIV/0!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30577940"/>
    <d v="2012-01-29T16:18:34"/>
    <n v="1327853914"/>
    <b v="0"/>
    <n v="9"/>
    <b v="0"/>
    <s v="music/jazz"/>
    <n v="5.769230769230769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7723600"/>
    <d v="2010-09-13T20:28:54"/>
    <n v="1284409734"/>
    <b v="0"/>
    <n v="0"/>
    <b v="0"/>
    <s v="music/jazz"/>
    <n v="0"/>
    <e v="#DIV/0!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5305000"/>
    <d v="2014-06-12T22:38:50"/>
    <n v="1402612730"/>
    <b v="0"/>
    <n v="1"/>
    <b v="0"/>
    <s v="music/jazz"/>
    <n v="0.6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7474761"/>
    <d v="2014-11-01T21:59:21"/>
    <n v="1414879161"/>
    <b v="0"/>
    <n v="10"/>
    <b v="0"/>
    <s v="music/jazz"/>
    <n v="5.0256410256410255"/>
    <n v="19.600000000000001"/>
    <x v="4"/>
    <s v="jazz"/>
    <m/>
  </r>
  <r>
    <n v="919"/>
    <s v="Jazz CD:  Out of The Blue"/>
    <s v="Cool jazz with a New Orleans flavor."/>
    <n v="20000"/>
    <n v="100"/>
    <x v="2"/>
    <s v="US"/>
    <s v="USD"/>
    <x v="919"/>
    <n v="1355930645"/>
    <d v="2012-11-14T15:24:05"/>
    <n v="1352906645"/>
    <b v="0"/>
    <n v="1"/>
    <b v="0"/>
    <s v="music/jazz"/>
    <n v="0.5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4448822"/>
    <d v="2013-10-15T16:07:02"/>
    <n v="1381853222"/>
    <b v="0"/>
    <n v="0"/>
    <b v="0"/>
    <s v="music/jazz"/>
    <n v="0"/>
    <e v="#DIV/0!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3666376"/>
    <d v="2011-10-31T04:06:16"/>
    <n v="1320033976"/>
    <b v="0"/>
    <n v="20"/>
    <b v="0"/>
    <s v="music/jazz"/>
    <n v="30.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12167393"/>
    <d v="2014-08-27T12:43:13"/>
    <n v="1409143393"/>
    <b v="0"/>
    <n v="30"/>
    <b v="0"/>
    <s v="music/jazz"/>
    <n v="21.037037037037038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6614523"/>
    <d v="2014-10-22T23:02:03"/>
    <n v="1414018923"/>
    <b v="0"/>
    <n v="6"/>
    <b v="0"/>
    <s v="music/jazz"/>
    <n v="2.1999999999999997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60795069"/>
    <d v="2013-01-14T22:37:49"/>
    <n v="1358203069"/>
    <b v="0"/>
    <n v="15"/>
    <b v="0"/>
    <s v="music/jazz"/>
    <n v="10.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5590111"/>
    <d v="2013-10-28T21:08:31"/>
    <n v="1382994511"/>
    <b v="0"/>
    <n v="5"/>
    <b v="0"/>
    <s v="music/jazz"/>
    <n v="2.666666666666667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8628800"/>
    <d v="2010-06-09T00:28:50"/>
    <n v="1276043330"/>
    <b v="0"/>
    <n v="0"/>
    <b v="0"/>
    <s v="music/jazz"/>
    <n v="0"/>
    <e v="#DIV/0!"/>
    <x v="4"/>
    <s v="jazz"/>
    <m/>
  </r>
  <r>
    <n v="927"/>
    <s v="JETRO DA SILVA FUNK PROJECT"/>
    <s v="Studio CD/DVD Solo project of Pianist &amp; Keyboardist Jetro da Silva"/>
    <n v="20000"/>
    <n v="0"/>
    <x v="2"/>
    <s v="US"/>
    <s v="USD"/>
    <x v="927"/>
    <n v="1337024695"/>
    <d v="2012-04-14T19:44:55"/>
    <n v="1334432695"/>
    <b v="0"/>
    <n v="0"/>
    <b v="0"/>
    <s v="music/jazz"/>
    <n v="0"/>
    <e v="#DIV/0!"/>
    <x v="4"/>
    <s v="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53196800"/>
    <d v="2012-09-28T20:41:53"/>
    <n v="1348864913"/>
    <b v="0"/>
    <n v="28"/>
    <b v="0"/>
    <s v="music/jazz"/>
    <n v="10.86206896551724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3946569"/>
    <d v="2012-03-10T05:42:49"/>
    <n v="1331358169"/>
    <b v="0"/>
    <n v="0"/>
    <b v="0"/>
    <s v="music/jazz"/>
    <n v="0"/>
    <e v="#DIV/0!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7501520"/>
    <d v="2010-05-14T21:58:26"/>
    <n v="1273874306"/>
    <b v="0"/>
    <n v="5"/>
    <b v="0"/>
    <s v="music/jazz"/>
    <n v="38.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5007200"/>
    <d v="2014-02-10T08:38:22"/>
    <n v="1392021502"/>
    <b v="0"/>
    <n v="7"/>
    <b v="0"/>
    <s v="music/jazz"/>
    <n v="6.5500000000000007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3990545"/>
    <d v="2013-02-05T23:15:45"/>
    <n v="1360106145"/>
    <b v="0"/>
    <n v="30"/>
    <b v="0"/>
    <s v="music/jazz"/>
    <n v="14.536842105263158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9867409"/>
    <d v="2014-03-13T04:03:29"/>
    <n v="1394683409"/>
    <b v="0"/>
    <n v="2"/>
    <b v="0"/>
    <s v="music/jazz"/>
    <n v="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9183200"/>
    <d v="2014-04-04T17:41:24"/>
    <n v="1396633284"/>
    <b v="0"/>
    <n v="30"/>
    <b v="0"/>
    <s v="music/jazz"/>
    <n v="30.4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4054429"/>
    <d v="2015-12-30T08:00:29"/>
    <n v="1451462429"/>
    <b v="0"/>
    <n v="2"/>
    <b v="0"/>
    <s v="music/jazz"/>
    <n v="1.4285714285714286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6916800"/>
    <d v="2011-12-06T00:34:49"/>
    <n v="1323131689"/>
    <b v="0"/>
    <n v="0"/>
    <b v="0"/>
    <s v="music/jazz"/>
    <n v="0"/>
    <e v="#DIV/0!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3509357"/>
    <d v="2013-10-04T19:09:17"/>
    <n v="1380913757"/>
    <b v="0"/>
    <n v="2"/>
    <b v="0"/>
    <s v="music/jazz"/>
    <n v="1.1428571428571428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6585448"/>
    <d v="2012-08-03T11:30:48"/>
    <n v="1343993448"/>
    <b v="0"/>
    <n v="1"/>
    <b v="0"/>
    <s v="music/jazz"/>
    <n v="0.35714285714285715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72622280"/>
    <d v="2013-05-22T18:18:58"/>
    <n v="1369246738"/>
    <b v="0"/>
    <n v="2"/>
    <b v="0"/>
    <s v="music/jazz"/>
    <n v="1.4545454545454546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9251926"/>
    <d v="2015-06-27T00:12:06"/>
    <n v="1435363926"/>
    <b v="0"/>
    <n v="14"/>
    <b v="0"/>
    <s v="technology/wearables"/>
    <n v="17.155555555555555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6693145"/>
    <d v="2017-01-11T02:19:05"/>
    <n v="1484101145"/>
    <b v="0"/>
    <n v="31"/>
    <b v="0"/>
    <s v="technology/wearables"/>
    <n v="2.3220000000000001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5826460"/>
    <d v="2016-01-13T20:14:20"/>
    <n v="1452716060"/>
    <b v="0"/>
    <n v="16"/>
    <b v="0"/>
    <s v="technology/wearables"/>
    <n v="8.9066666666666663"/>
    <n v="41.75"/>
    <x v="2"/>
    <s v="wearables"/>
    <m/>
  </r>
  <r>
    <n v="943"/>
    <s v="SleepMode"/>
    <s v="A mask for home or travel that will give you the best, undisturbed sleep of your life."/>
    <n v="3000"/>
    <n v="289"/>
    <x v="2"/>
    <s v="US"/>
    <s v="USD"/>
    <x v="943"/>
    <n v="1480438905"/>
    <d v="2016-10-30T16:01:45"/>
    <n v="1477843305"/>
    <b v="0"/>
    <n v="12"/>
    <b v="0"/>
    <s v="technology/wearables"/>
    <n v="9.6333333333333346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60988000"/>
    <d v="2016-03-15T14:00:50"/>
    <n v="1458050450"/>
    <b v="0"/>
    <n v="96"/>
    <b v="0"/>
    <s v="technology/wearables"/>
    <n v="13.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7462340"/>
    <d v="2016-12-28T20:57:06"/>
    <n v="1482958626"/>
    <b v="0"/>
    <n v="16"/>
    <b v="0"/>
    <s v="technology/wearables"/>
    <n v="2.484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3444048"/>
    <d v="2016-08-10T18:00:48"/>
    <n v="1470852048"/>
    <b v="0"/>
    <n v="5"/>
    <b v="0"/>
    <s v="technology/wearables"/>
    <n v="1.9066666666666665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7312306"/>
    <d v="2016-05-01T18:45:06"/>
    <n v="1462128306"/>
    <b v="0"/>
    <n v="0"/>
    <b v="0"/>
    <s v="technology/wearables"/>
    <n v="0"/>
    <e v="#DIV/0!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7812364"/>
    <d v="2016-02-11T19:52:44"/>
    <n v="1455220364"/>
    <b v="0"/>
    <n v="8"/>
    <b v="0"/>
    <s v="technology/wearables"/>
    <n v="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6016576"/>
    <d v="2015-12-23T01:02:56"/>
    <n v="1450832576"/>
    <b v="0"/>
    <n v="7"/>
    <b v="0"/>
    <s v="technology/wearables"/>
    <n v="1.365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3053661"/>
    <d v="2015-12-18T18:01:01"/>
    <n v="1450461661"/>
    <b v="0"/>
    <n v="24"/>
    <b v="0"/>
    <s v="technology/wearables"/>
    <n v="28.04"/>
    <n v="58.416666666666664"/>
    <x v="2"/>
    <s v="wearables"/>
    <m/>
  </r>
  <r>
    <n v="951"/>
    <s v="Smart Harness"/>
    <s v="Revolutionizing the way we walk our dogs!"/>
    <n v="50000"/>
    <n v="19195"/>
    <x v="2"/>
    <s v="US"/>
    <s v="USD"/>
    <x v="951"/>
    <n v="1465054872"/>
    <d v="2016-04-20T15:41:12"/>
    <n v="1461166872"/>
    <b v="0"/>
    <n v="121"/>
    <b v="0"/>
    <s v="technology/wearables"/>
    <n v="38.39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9483812"/>
    <d v="2016-10-19T14:43:32"/>
    <n v="1476888212"/>
    <b v="0"/>
    <n v="196"/>
    <b v="0"/>
    <s v="technology/wearables"/>
    <n v="39.942857142857143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22158199"/>
    <d v="2014-12-26T03:56:39"/>
    <n v="1419566199"/>
    <b v="0"/>
    <n v="5"/>
    <b v="0"/>
    <s v="technology/wearables"/>
    <n v="0.84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40100839"/>
    <d v="2015-07-09T20:00:39"/>
    <n v="1436472039"/>
    <b v="0"/>
    <n v="73"/>
    <b v="0"/>
    <s v="technology/wearables"/>
    <n v="43.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3750300"/>
    <d v="2016-08-04T07:05:00"/>
    <n v="1470294300"/>
    <b v="0"/>
    <n v="93"/>
    <b v="0"/>
    <s v="technology/wearables"/>
    <n v="5.6613333333333333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30081759"/>
    <d v="2015-02-25T21:55:59"/>
    <n v="1424901359"/>
    <b v="0"/>
    <n v="17"/>
    <b v="0"/>
    <s v="technology/wearables"/>
    <n v="1.72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9392133"/>
    <d v="2016-10-17T13:15:33"/>
    <n v="1476710133"/>
    <b v="0"/>
    <n v="7"/>
    <b v="0"/>
    <s v="technology/wearables"/>
    <n v="1.9416666666666664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8641940"/>
    <d v="2015-03-19T19:16:03"/>
    <n v="1426792563"/>
    <b v="0"/>
    <n v="17"/>
    <b v="0"/>
    <s v="technology/wearables"/>
    <n v="11.328275684711327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21640665"/>
    <d v="2014-12-20T04:11:05"/>
    <n v="1419048665"/>
    <b v="0"/>
    <n v="171"/>
    <b v="0"/>
    <s v="technology/wearables"/>
    <n v="38.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9500155"/>
    <d v="2017-01-31T15:02:35"/>
    <n v="1485874955"/>
    <b v="0"/>
    <n v="188"/>
    <b v="0"/>
    <s v="technology/wearables"/>
    <n v="46.100628930817614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7617200"/>
    <d v="2017-01-05T16:38:55"/>
    <n v="1483634335"/>
    <b v="0"/>
    <n v="110"/>
    <b v="0"/>
    <s v="technology/wearables"/>
    <n v="42.188421052631583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5210353"/>
    <d v="2016-01-04T17:05:53"/>
    <n v="1451927153"/>
    <b v="0"/>
    <n v="37"/>
    <b v="0"/>
    <s v="technology/wearables"/>
    <n v="28.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s v="US"/>
    <s v="USD"/>
    <x v="963"/>
    <n v="1476717319"/>
    <d v="2016-09-12T15:15:19"/>
    <n v="1473693319"/>
    <b v="0"/>
    <n v="9"/>
    <b v="0"/>
    <s v="technology/wearables"/>
    <n v="1.077142857142857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41119919"/>
    <d v="2015-07-23T15:05:19"/>
    <n v="1437663919"/>
    <b v="0"/>
    <n v="29"/>
    <b v="0"/>
    <s v="technology/wearables"/>
    <n v="0.79909090909090907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7454340"/>
    <d v="2016-09-24T00:24:06"/>
    <n v="1474676646"/>
    <b v="0"/>
    <n v="6"/>
    <b v="0"/>
    <s v="technology/wearables"/>
    <n v="1.1919999999999999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5766932"/>
    <d v="2016-09-06T15:15:32"/>
    <n v="1473174932"/>
    <b v="0"/>
    <n v="30"/>
    <b v="0"/>
    <s v="technology/wearables"/>
    <n v="14.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61301574"/>
    <d v="2016-02-22T06:06:14"/>
    <n v="1456121174"/>
    <b v="0"/>
    <n v="81"/>
    <b v="0"/>
    <s v="technology/wearables"/>
    <n v="17.810000000000002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8134034"/>
    <d v="2014-07-16T20:20:34"/>
    <n v="1405542034"/>
    <b v="0"/>
    <n v="4"/>
    <b v="0"/>
    <s v="technology/wearables"/>
    <n v="1.325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6624607"/>
    <d v="2017-01-07T07:16:47"/>
    <n v="1483773407"/>
    <b v="0"/>
    <n v="11"/>
    <b v="0"/>
    <s v="technology/wearables"/>
    <n v="46.666666666666664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5147540"/>
    <d v="2016-12-17T05:17:33"/>
    <n v="1481951853"/>
    <b v="0"/>
    <n v="14"/>
    <b v="0"/>
    <s v="technology/wearables"/>
    <n v="45.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33178060"/>
    <d v="2015-04-17T17:01:00"/>
    <n v="1429290060"/>
    <b v="0"/>
    <n v="5"/>
    <b v="0"/>
    <s v="technology/wearables"/>
    <n v="0.22599999999999998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9813940"/>
    <d v="2014-08-05T20:46:38"/>
    <n v="1407271598"/>
    <b v="0"/>
    <n v="45"/>
    <b v="0"/>
    <s v="technology/wearables"/>
    <n v="34.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7032093"/>
    <d v="2015-09-10T00:21:33"/>
    <n v="1441844493"/>
    <b v="0"/>
    <n v="8"/>
    <b v="0"/>
    <s v="technology/wearables"/>
    <n v="2.0549999999999997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8925156"/>
    <d v="2016-02-24T17:59:16"/>
    <n v="1456336756"/>
    <b v="0"/>
    <n v="3"/>
    <b v="0"/>
    <s v="technology/wearables"/>
    <n v="0.55999999999999994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7132185"/>
    <d v="2016-04-29T16:43:05"/>
    <n v="1461948185"/>
    <b v="0"/>
    <n v="24"/>
    <b v="0"/>
    <s v="technology/wearables"/>
    <n v="2.6069999999999998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9515497"/>
    <d v="2015-06-30T01:24:57"/>
    <n v="1435627497"/>
    <b v="0"/>
    <n v="18"/>
    <b v="0"/>
    <s v="technology/wearables"/>
    <n v="1.9259999999999999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6094197"/>
    <d v="2016-01-22T22:36:37"/>
    <n v="1453502197"/>
    <b v="0"/>
    <n v="12"/>
    <b v="0"/>
    <s v="technology/wearables"/>
    <n v="33.666666666666664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6385101"/>
    <d v="2016-01-26T07:25:01"/>
    <n v="1453793101"/>
    <b v="0"/>
    <n v="123"/>
    <b v="0"/>
    <s v="technology/wearables"/>
    <n v="56.263267182990241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6449140"/>
    <d v="2016-05-16T10:00:28"/>
    <n v="1463392828"/>
    <b v="0"/>
    <n v="96"/>
    <b v="0"/>
    <s v="technology/wearables"/>
    <n v="82.817599999999999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7387322"/>
    <d v="2014-10-16T21:42:02"/>
    <n v="1413495722"/>
    <b v="0"/>
    <n v="31"/>
    <b v="0"/>
    <s v="technology/wearables"/>
    <n v="14.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7624222"/>
    <d v="2014-07-10T22:43:42"/>
    <n v="1405032222"/>
    <b v="0"/>
    <n v="4"/>
    <b v="0"/>
    <s v="technology/wearables"/>
    <n v="1.2375123751237513E-2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5431486"/>
    <d v="2016-09-02T18:04:46"/>
    <n v="1472839486"/>
    <b v="0"/>
    <n v="3"/>
    <b v="0"/>
    <s v="technology/wearables"/>
    <n v="1.7142857142857144E-2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71985640"/>
    <d v="2016-07-23T16:01:25"/>
    <n v="1469289685"/>
    <b v="0"/>
    <n v="179"/>
    <b v="0"/>
    <s v="technology/wearables"/>
    <n v="29.506136117214709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7507208"/>
    <d v="2015-02-26T02:46:48"/>
    <n v="1424918808"/>
    <b v="0"/>
    <n v="3"/>
    <b v="0"/>
    <s v="technology/wearables"/>
    <n v="1.06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51602800"/>
    <d v="2015-12-01T23:13:30"/>
    <n v="1449011610"/>
    <b v="0"/>
    <n v="23"/>
    <b v="0"/>
    <s v="technology/wearables"/>
    <n v="6.293333333333333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52384000"/>
    <d v="2015-11-16T18:25:00"/>
    <n v="1447698300"/>
    <b v="0"/>
    <n v="23"/>
    <b v="0"/>
    <s v="technology/wearables"/>
    <n v="12.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3507050"/>
    <d v="2014-05-14T07:04:10"/>
    <n v="1400051050"/>
    <b v="0"/>
    <n v="41"/>
    <b v="0"/>
    <s v="technology/wearables"/>
    <n v="13.22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5310825"/>
    <d v="2016-09-01T08:33:45"/>
    <n v="1472718825"/>
    <b v="0"/>
    <n v="0"/>
    <b v="0"/>
    <s v="technology/wearables"/>
    <n v="0"/>
    <e v="#DIV/0!"/>
    <x v="2"/>
    <s v="wearables"/>
    <m/>
  </r>
  <r>
    <n v="989"/>
    <s v="Power Rope"/>
    <s v="The most useful phone charger you will ever buy"/>
    <n v="10000"/>
    <n v="1677"/>
    <x v="2"/>
    <s v="US"/>
    <s v="USD"/>
    <x v="989"/>
    <n v="1475101495"/>
    <d v="2016-08-29T22:24:55"/>
    <n v="1472509495"/>
    <b v="0"/>
    <n v="32"/>
    <b v="0"/>
    <s v="technology/wearables"/>
    <n v="16.77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9770164"/>
    <d v="2014-08-04T18:49:24"/>
    <n v="1407178164"/>
    <b v="0"/>
    <n v="2"/>
    <b v="0"/>
    <s v="technology/wearables"/>
    <n v="0.104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8349460"/>
    <d v="2016-06-17T18:09:48"/>
    <n v="1466186988"/>
    <b v="0"/>
    <n v="7"/>
    <b v="0"/>
    <s v="technology/wearables"/>
    <n v="4.24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62655519"/>
    <d v="2016-03-08T22:11:59"/>
    <n v="1457475119"/>
    <b v="0"/>
    <n v="4"/>
    <b v="0"/>
    <s v="technology/wearables"/>
    <n v="0.46699999999999997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8926800"/>
    <d v="2016-10-09T23:09:28"/>
    <n v="1476054568"/>
    <b v="0"/>
    <n v="196"/>
    <b v="0"/>
    <s v="technology/wearables"/>
    <n v="25.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7388340"/>
    <d v="2014-10-09T06:18:50"/>
    <n v="1412835530"/>
    <b v="0"/>
    <n v="11"/>
    <b v="0"/>
    <s v="technology/wearables"/>
    <n v="2.334500000000000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7276800"/>
    <d v="2014-11-04T22:34:40"/>
    <n v="1415140480"/>
    <b v="0"/>
    <n v="9"/>
    <b v="0"/>
    <s v="technology/wearables"/>
    <n v="7.26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6474820"/>
    <d v="2014-06-27T20:47:40"/>
    <n v="1403902060"/>
    <b v="0"/>
    <n v="5"/>
    <b v="0"/>
    <s v="technology/wearables"/>
    <n v="1.625"/>
    <n v="13"/>
    <x v="2"/>
    <s v="wearables"/>
    <m/>
  </r>
  <r>
    <n v="997"/>
    <s v="iPhanny"/>
    <s v="The iPhanny keeps your iPhone 6 safe from bending in those dangerous pants pockets."/>
    <n v="5000"/>
    <n v="65"/>
    <x v="2"/>
    <s v="US"/>
    <s v="USD"/>
    <x v="997"/>
    <n v="1417145297"/>
    <d v="2014-10-29T02:28:17"/>
    <n v="1414549697"/>
    <b v="0"/>
    <n v="8"/>
    <b v="0"/>
    <s v="technology/wearables"/>
    <n v="1.3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7909401"/>
    <d v="2015-10-05T04:03:21"/>
    <n v="1444017801"/>
    <b v="0"/>
    <n v="229"/>
    <b v="0"/>
    <s v="technology/wearables"/>
    <n v="58.558333333333337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5865720"/>
    <d v="2014-10-14T07:11:30"/>
    <n v="1413270690"/>
    <b v="0"/>
    <n v="40"/>
    <b v="0"/>
    <s v="technology/wearables"/>
    <n v="7.7886666666666677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9537560"/>
    <d v="2017-01-14T01:26:00"/>
    <n v="1484357160"/>
    <b v="0"/>
    <n v="6"/>
    <b v="0"/>
    <s v="technology/wearables"/>
    <n v="2.2157147647256061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5796613"/>
    <d v="2016-12-16T17:16:53"/>
    <n v="1481908613"/>
    <b v="0"/>
    <n v="4"/>
    <b v="0"/>
    <s v="technology/wearables"/>
    <n v="1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50331940"/>
    <d v="2015-11-17T16:25:14"/>
    <n v="1447777514"/>
    <b v="0"/>
    <n v="22"/>
    <b v="0"/>
    <s v="technology/wearables"/>
    <n v="29.6029602960296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9680061"/>
    <d v="2017-02-14T17:01:01"/>
    <n v="1487091661"/>
    <b v="0"/>
    <n v="15"/>
    <b v="0"/>
    <s v="technology/wearables"/>
    <n v="16.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5814827"/>
    <d v="2016-01-19T17:00:27"/>
    <n v="1453222827"/>
    <b v="0"/>
    <n v="95"/>
    <b v="0"/>
    <s v="technology/wearables"/>
    <n v="82.207999999999998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6217183"/>
    <d v="2015-09-29T14:59:43"/>
    <n v="1443538783"/>
    <b v="0"/>
    <n v="161"/>
    <b v="0"/>
    <s v="technology/wearables"/>
    <n v="75.051000000000002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8368260"/>
    <d v="2014-12-04T00:57:52"/>
    <n v="1417654672"/>
    <b v="0"/>
    <n v="8"/>
    <b v="0"/>
    <s v="technology/wearables"/>
    <n v="5.8500000000000005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81727623"/>
    <d v="2016-11-02T14:00:23"/>
    <n v="1478095223"/>
    <b v="0"/>
    <n v="76"/>
    <b v="0"/>
    <s v="technology/wearables"/>
    <n v="44.32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2953115"/>
    <d v="2016-11-28T19:25:15"/>
    <n v="1480361115"/>
    <b v="0"/>
    <n v="1"/>
    <b v="0"/>
    <s v="technology/wearables"/>
    <n v="0.26737967914438499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6346646"/>
    <d v="2016-05-20T14:30:46"/>
    <n v="1463754646"/>
    <b v="0"/>
    <n v="101"/>
    <b v="0"/>
    <s v="technology/wearables"/>
    <n v="13.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73044340"/>
    <d v="2016-07-10T19:54:22"/>
    <n v="1468180462"/>
    <b v="0"/>
    <n v="4"/>
    <b v="0"/>
    <s v="technology/wearables"/>
    <n v="0.19088937093275488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8938395"/>
    <d v="2014-11-03T21:33:15"/>
    <n v="1415050395"/>
    <b v="0"/>
    <n v="1"/>
    <b v="0"/>
    <s v="technology/wearables"/>
    <n v="0.375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5254052"/>
    <d v="2016-12-10T10:34:12"/>
    <n v="1481366052"/>
    <b v="0"/>
    <n v="775"/>
    <b v="0"/>
    <s v="technology/wearables"/>
    <n v="21535.02100000000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51419200"/>
    <d v="2015-12-01T20:00:56"/>
    <n v="1449000056"/>
    <b v="0"/>
    <n v="90"/>
    <b v="0"/>
    <s v="technology/wearables"/>
    <n v="34.527999999999999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20070615"/>
    <d v="2014-11-12T00:03:35"/>
    <n v="1415750615"/>
    <b v="0"/>
    <n v="16"/>
    <b v="0"/>
    <s v="technology/wearables"/>
    <n v="30.599999999999998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8489095"/>
    <d v="2015-10-26T21:04:55"/>
    <n v="1445893495"/>
    <b v="0"/>
    <n v="6"/>
    <b v="0"/>
    <s v="technology/wearables"/>
    <n v="2.666666666666667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9992856"/>
    <d v="2016-02-22T02:34:16"/>
    <n v="1456108456"/>
    <b v="0"/>
    <n v="38"/>
    <b v="0"/>
    <s v="technology/wearables"/>
    <n v="2.8420000000000001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8125935"/>
    <d v="2015-10-12T16:12:15"/>
    <n v="1444666335"/>
    <b v="0"/>
    <n v="355"/>
    <b v="0"/>
    <s v="technology/wearables"/>
    <n v="22.878799999999998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8496933"/>
    <d v="2016-06-14T11:48:53"/>
    <n v="1465904933"/>
    <b v="0"/>
    <n v="7"/>
    <b v="0"/>
    <s v="technology/wearables"/>
    <n v="3.105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3092149"/>
    <d v="2015-01-05T23:22:29"/>
    <n v="1420500149"/>
    <b v="0"/>
    <n v="400"/>
    <b v="0"/>
    <s v="technology/wearables"/>
    <n v="47.333333333333336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3206020"/>
    <d v="2015-05-03T01:40:09"/>
    <n v="1430617209"/>
    <b v="0"/>
    <n v="30"/>
    <b v="1"/>
    <s v="music/electronic music"/>
    <n v="205.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5054400"/>
    <d v="2015-09-24T06:02:51"/>
    <n v="1443074571"/>
    <b v="1"/>
    <n v="478"/>
    <b v="1"/>
    <s v="music/electronic music"/>
    <n v="351.80366666666669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31876677"/>
    <d v="2015-04-17T15:31:17"/>
    <n v="1429284677"/>
    <b v="1"/>
    <n v="74"/>
    <b v="1"/>
    <s v="music/electronic music"/>
    <n v="114.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4837861"/>
    <d v="2015-05-21T22:04:21"/>
    <n v="1432245861"/>
    <b v="0"/>
    <n v="131"/>
    <b v="1"/>
    <s v="music/electronic music"/>
    <n v="237.15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4248563"/>
    <d v="2016-01-01T13:56:03"/>
    <n v="1451656563"/>
    <b v="1"/>
    <n v="61"/>
    <b v="1"/>
    <s v="music/electronic music"/>
    <n v="118.63774999999998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6532437"/>
    <d v="2015-02-14T20:00:37"/>
    <n v="1423944037"/>
    <b v="1"/>
    <n v="1071"/>
    <b v="1"/>
    <s v="music/electronic music"/>
    <n v="109.92831428571431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9414016"/>
    <d v="2016-02-26T09:46:56"/>
    <n v="1456480016"/>
    <b v="1"/>
    <n v="122"/>
    <b v="1"/>
    <s v="music/electronic music"/>
    <n v="100.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4025347"/>
    <d v="2014-09-23T00:49:07"/>
    <n v="1411433347"/>
    <b v="1"/>
    <n v="111"/>
    <b v="1"/>
    <s v="music/electronic music"/>
    <n v="103.09292094387415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8830400"/>
    <d v="2017-01-20T15:03:25"/>
    <n v="1484924605"/>
    <b v="1"/>
    <n v="255"/>
    <b v="1"/>
    <s v="music/electronic music"/>
    <n v="117.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8184740"/>
    <d v="2015-02-09T17:05:07"/>
    <n v="1423501507"/>
    <b v="0"/>
    <n v="141"/>
    <b v="1"/>
    <s v="music/electronic music"/>
    <n v="111.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s v="US"/>
    <s v="USD"/>
    <x v="1030"/>
    <n v="1473680149"/>
    <d v="2016-08-29T11:35:49"/>
    <n v="1472470549"/>
    <b v="0"/>
    <n v="159"/>
    <b v="1"/>
    <s v="music/electronic music"/>
    <n v="342.09999999999997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50290010"/>
    <d v="2015-11-16T18:20:10"/>
    <n v="1447698010"/>
    <b v="0"/>
    <n v="99"/>
    <b v="1"/>
    <s v="music/electronic music"/>
    <n v="107.4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s v="US"/>
    <s v="USD"/>
    <x v="1032"/>
    <n v="1466697625"/>
    <d v="2016-05-24T16:00:25"/>
    <n v="1464105625"/>
    <b v="0"/>
    <n v="96"/>
    <b v="1"/>
    <s v="music/electronic music"/>
    <n v="108.49703703703703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81564080"/>
    <d v="2016-11-14T17:34:40"/>
    <n v="1479144880"/>
    <b v="0"/>
    <n v="27"/>
    <b v="1"/>
    <s v="music/electronic music"/>
    <n v="102.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70369540"/>
    <d v="2016-07-04T04:00:04"/>
    <n v="1467604804"/>
    <b v="0"/>
    <n v="166"/>
    <b v="1"/>
    <s v="music/electronic music"/>
    <n v="130.0018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3668220"/>
    <d v="2015-01-12T15:23:40"/>
    <n v="1421076220"/>
    <b v="0"/>
    <n v="76"/>
    <b v="1"/>
    <s v="music/electronic music"/>
    <n v="107.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7545600"/>
    <d v="2012-12-06T10:46:30"/>
    <n v="1354790790"/>
    <b v="0"/>
    <n v="211"/>
    <b v="1"/>
    <s v="music/electronic music"/>
    <n v="112.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31925200"/>
    <d v="2015-04-25T19:44:22"/>
    <n v="1429991062"/>
    <b v="0"/>
    <n v="21"/>
    <b v="1"/>
    <s v="music/electronic music"/>
    <n v="102.1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8362023"/>
    <d v="2016-02-18T05:33:43"/>
    <n v="1455773623"/>
    <b v="0"/>
    <n v="61"/>
    <b v="1"/>
    <s v="music/electronic music"/>
    <n v="145.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81615940"/>
    <d v="2016-11-18T02:37:26"/>
    <n v="1479436646"/>
    <b v="0"/>
    <n v="30"/>
    <b v="1"/>
    <s v="music/electronic music"/>
    <n v="128.19999999999999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72317209"/>
    <d v="2016-07-28T17:00:09"/>
    <n v="1469725209"/>
    <b v="0"/>
    <n v="1"/>
    <b v="0"/>
    <s v="journalism/audio"/>
    <n v="0.29411764705882354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6769992"/>
    <d v="2014-07-11T01:26:32"/>
    <n v="1405041992"/>
    <b v="0"/>
    <n v="0"/>
    <b v="0"/>
    <s v="journalism/audio"/>
    <n v="0"/>
    <e v="#DIV/0!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10516000"/>
    <d v="2014-07-31T16:42:28"/>
    <n v="1406824948"/>
    <b v="0"/>
    <n v="1"/>
    <b v="0"/>
    <s v="journalism/audio"/>
    <n v="1.5384615384615385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32101855"/>
    <d v="2015-04-20T06:04:15"/>
    <n v="1429509855"/>
    <b v="0"/>
    <n v="292"/>
    <b v="0"/>
    <s v="journalism/audio"/>
    <n v="8.5370000000000008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5587220"/>
    <d v="2015-01-07T22:13:21"/>
    <n v="1420668801"/>
    <b v="0"/>
    <n v="2"/>
    <b v="0"/>
    <s v="journalism/audio"/>
    <n v="8.5714285714285715E-2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8827550"/>
    <d v="2014-07-24T20:59:10"/>
    <n v="1406235550"/>
    <b v="0"/>
    <n v="8"/>
    <b v="0"/>
    <s v="journalism/audio"/>
    <n v="2.6599999999999997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51161560"/>
    <d v="2015-11-11T20:26:00"/>
    <n v="1447273560"/>
    <b v="0"/>
    <n v="0"/>
    <b v="0"/>
    <s v="journalism/audio"/>
    <n v="0"/>
    <e v="#DIV/0!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5219915"/>
    <d v="2014-10-06T19:38:35"/>
    <n v="1412624315"/>
    <b v="0"/>
    <n v="1"/>
    <b v="0"/>
    <s v="journalism/audio"/>
    <n v="0.05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4766189"/>
    <d v="2016-08-16T01:16:29"/>
    <n v="1471310189"/>
    <b v="0"/>
    <n v="4"/>
    <b v="0"/>
    <s v="journalism/audio"/>
    <n v="1.4133333333333333"/>
    <n v="53"/>
    <x v="5"/>
    <s v="audio"/>
    <m/>
  </r>
  <r>
    <n v="1049"/>
    <s v="J1 (Canceled)"/>
    <s v="------"/>
    <n v="12000"/>
    <n v="0"/>
    <x v="1"/>
    <s v="US"/>
    <s v="USD"/>
    <x v="1049"/>
    <n v="1455272445"/>
    <d v="2016-01-13T10:20:45"/>
    <n v="1452680445"/>
    <b v="0"/>
    <n v="0"/>
    <b v="0"/>
    <s v="journalism/audio"/>
    <n v="0"/>
    <e v="#DIV/0!"/>
    <x v="5"/>
    <s v="audio"/>
    <m/>
  </r>
  <r>
    <n v="1050"/>
    <s v="The (Secular) Barbershop Podcast (Canceled)"/>
    <s v="Secularism is on the rise and I hear you.Talk to me."/>
    <n v="2500"/>
    <n v="0"/>
    <x v="1"/>
    <s v="US"/>
    <s v="USD"/>
    <x v="1050"/>
    <n v="1442257677"/>
    <d v="2015-08-15T19:07:57"/>
    <n v="1439665677"/>
    <b v="0"/>
    <n v="0"/>
    <b v="0"/>
    <s v="journalism/audio"/>
    <n v="0"/>
    <e v="#DIV/0!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9098825"/>
    <d v="2014-07-30T00:20:25"/>
    <n v="1406679625"/>
    <b v="0"/>
    <n v="0"/>
    <b v="0"/>
    <s v="journalism/audio"/>
    <n v="0"/>
    <e v="#DIV/0!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5243740"/>
    <d v="2016-04-23T19:08:15"/>
    <n v="1461438495"/>
    <b v="0"/>
    <n v="0"/>
    <b v="0"/>
    <s v="journalism/audio"/>
    <n v="0"/>
    <e v="#DIV/0!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8773332"/>
    <d v="2017-02-09T04:08:52"/>
    <n v="1486613332"/>
    <b v="0"/>
    <n v="1"/>
    <b v="0"/>
    <s v="journalism/audio"/>
    <n v="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7708000"/>
    <d v="2014-07-11T20:26:39"/>
    <n v="1405110399"/>
    <b v="0"/>
    <n v="0"/>
    <b v="0"/>
    <s v="journalism/audio"/>
    <n v="0"/>
    <e v="#DIV/0!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7394545"/>
    <d v="2016-02-06T23:49:05"/>
    <n v="1454802545"/>
    <b v="0"/>
    <n v="0"/>
    <b v="0"/>
    <s v="journalism/audio"/>
    <n v="0"/>
    <e v="#DIV/0!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9892177"/>
    <d v="2015-02-23T17:16:17"/>
    <n v="1424711777"/>
    <b v="0"/>
    <n v="0"/>
    <b v="0"/>
    <s v="journalism/audio"/>
    <n v="0"/>
    <e v="#DIV/0!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80888483"/>
    <d v="2016-11-04T20:54:43"/>
    <n v="1478292883"/>
    <b v="0"/>
    <n v="0"/>
    <b v="0"/>
    <s v="journalism/audio"/>
    <n v="0"/>
    <e v="#DIV/0!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7328000"/>
    <d v="2015-02-12T21:37:23"/>
    <n v="1423777043"/>
    <b v="0"/>
    <n v="0"/>
    <b v="0"/>
    <s v="journalism/audio"/>
    <n v="0"/>
    <e v="#DIV/0!"/>
    <x v="5"/>
    <s v="audio"/>
    <m/>
  </r>
  <r>
    <n v="1059"/>
    <s v="Voice Over Artist (Canceled)"/>
    <s v="Turning myself into a vocal artist."/>
    <n v="1100"/>
    <n v="0"/>
    <x v="1"/>
    <s v="US"/>
    <s v="USD"/>
    <x v="1059"/>
    <n v="1426269456"/>
    <d v="2015-02-11T18:57:36"/>
    <n v="1423681056"/>
    <b v="0"/>
    <n v="0"/>
    <b v="0"/>
    <s v="journalism/audio"/>
    <n v="0"/>
    <e v="#DIV/0!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9134893"/>
    <d v="2015-03-16T21:54:53"/>
    <n v="1426542893"/>
    <b v="0"/>
    <n v="1"/>
    <b v="0"/>
    <s v="journalism/audio"/>
    <n v="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62150800"/>
    <d v="2016-03-03T06:38:28"/>
    <n v="1456987108"/>
    <b v="0"/>
    <n v="0"/>
    <b v="0"/>
    <s v="journalism/audio"/>
    <n v="0"/>
    <e v="#DIV/0!"/>
    <x v="5"/>
    <s v="audio"/>
    <m/>
  </r>
  <r>
    <n v="1062"/>
    <s v="RETURNING AT A LATER DATE"/>
    <s v="SEE US ON PATREON www.badgirlartwork.com"/>
    <n v="199"/>
    <n v="190"/>
    <x v="1"/>
    <s v="US"/>
    <s v="USD"/>
    <x v="1062"/>
    <n v="1468351341"/>
    <d v="2016-07-05T19:22:21"/>
    <n v="1467746541"/>
    <b v="0"/>
    <n v="4"/>
    <b v="0"/>
    <s v="journalism/audio"/>
    <n v="95.477386934673376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2604262"/>
    <d v="2016-08-01T00:44:22"/>
    <n v="1470012262"/>
    <b v="0"/>
    <n v="0"/>
    <b v="0"/>
    <s v="journalism/audio"/>
    <n v="0"/>
    <e v="#DIV/0!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73174903"/>
    <d v="2013-05-23T05:28:23"/>
    <n v="1369286903"/>
    <b v="0"/>
    <n v="123"/>
    <b v="0"/>
    <s v="games/video games"/>
    <n v="8.974444444444444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2800922"/>
    <d v="2014-01-22T09:08:42"/>
    <n v="1390381722"/>
    <b v="0"/>
    <n v="5"/>
    <b v="0"/>
    <s v="games/video games"/>
    <n v="2.7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5657582"/>
    <d v="2013-06-20T23:06:22"/>
    <n v="1371769582"/>
    <b v="0"/>
    <n v="148"/>
    <b v="0"/>
    <s v="games/video games"/>
    <n v="3.3673333333333333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7657931"/>
    <d v="2013-11-21T20:32:11"/>
    <n v="1385065931"/>
    <b v="0"/>
    <n v="10"/>
    <b v="0"/>
    <s v="games/video games"/>
    <n v="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60274864"/>
    <d v="2016-03-11T08:54:24"/>
    <n v="1457686464"/>
    <b v="0"/>
    <n v="4"/>
    <b v="0"/>
    <s v="games/video games"/>
    <n v="0.15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5447459"/>
    <d v="2013-10-25T05:30:59"/>
    <n v="1382679059"/>
    <b v="0"/>
    <n v="21"/>
    <b v="0"/>
    <s v="games/video games"/>
    <n v="38.636363636363633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9050622"/>
    <d v="2012-09-11T00:17:02"/>
    <n v="1347322622"/>
    <b v="0"/>
    <n v="2"/>
    <b v="0"/>
    <s v="games/video games"/>
    <n v="0.70000000000000007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7787093"/>
    <d v="2015-10-18T18:04:53"/>
    <n v="1445191493"/>
    <b v="0"/>
    <n v="0"/>
    <b v="0"/>
    <s v="games/video games"/>
    <n v="0"/>
    <e v="#DIV/0!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91630297"/>
    <d v="2014-01-06T19:58:17"/>
    <n v="1389038297"/>
    <b v="0"/>
    <n v="4"/>
    <b v="0"/>
    <s v="games/video games"/>
    <n v="6.8000000000000005E-2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8806541"/>
    <d v="2011-09-16T23:09:01"/>
    <n v="1316214541"/>
    <b v="0"/>
    <n v="1"/>
    <b v="0"/>
    <s v="games/video games"/>
    <n v="1.3333333333333335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8808545"/>
    <d v="2013-12-05T04:09:05"/>
    <n v="1386216545"/>
    <b v="0"/>
    <n v="30"/>
    <b v="0"/>
    <s v="games/video games"/>
    <n v="6.3092592592592585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6340516"/>
    <d v="2012-04-06T21:41:56"/>
    <n v="1333748516"/>
    <b v="0"/>
    <n v="3"/>
    <b v="0"/>
    <s v="games/video games"/>
    <n v="4.5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10426250"/>
    <d v="2014-07-18T09:04:10"/>
    <n v="1405674250"/>
    <b v="0"/>
    <n v="975"/>
    <b v="0"/>
    <s v="games/video games"/>
    <n v="62.765333333333331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2744011"/>
    <d v="2015-12-15T04:00:11"/>
    <n v="1450152011"/>
    <b v="0"/>
    <n v="167"/>
    <b v="0"/>
    <s v="games/video games"/>
    <n v="29.376000000000001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11309721"/>
    <d v="2011-06-07T04:42:01"/>
    <n v="1307421721"/>
    <b v="0"/>
    <n v="5"/>
    <b v="0"/>
    <s v="games/video games"/>
    <n v="7.5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3232936"/>
    <d v="2016-04-19T13:35:36"/>
    <n v="1461072936"/>
    <b v="0"/>
    <n v="18"/>
    <b v="0"/>
    <s v="games/video games"/>
    <n v="2.6076923076923078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9778333"/>
    <d v="2014-04-11T03:18:53"/>
    <n v="1397186333"/>
    <b v="0"/>
    <n v="98"/>
    <b v="0"/>
    <s v="games/video games"/>
    <n v="9.1050000000000004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22483292"/>
    <d v="2014-12-29T22:14:52"/>
    <n v="1419891292"/>
    <b v="0"/>
    <n v="4"/>
    <b v="0"/>
    <s v="games/video games"/>
    <n v="1.7647058823529412E-2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4635088"/>
    <d v="2012-07-11T21:44:48"/>
    <n v="1342043088"/>
    <b v="0"/>
    <n v="3"/>
    <b v="0"/>
    <s v="games/video games"/>
    <n v="0.55999999999999994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6994583"/>
    <d v="2014-06-03T15:49:43"/>
    <n v="1401810583"/>
    <b v="0"/>
    <n v="1"/>
    <b v="0"/>
    <s v="games/video games"/>
    <n v="0.82000000000000006"/>
    <n v="410"/>
    <x v="6"/>
    <s v="video games"/>
    <m/>
  </r>
  <r>
    <n v="1084"/>
    <s v="My own channel"/>
    <s v="I want to start my own channel for gaming"/>
    <n v="550"/>
    <n v="0"/>
    <x v="2"/>
    <s v="US"/>
    <s v="USD"/>
    <x v="1084"/>
    <n v="1407534804"/>
    <d v="2014-07-09T21:53:24"/>
    <n v="1404942804"/>
    <b v="0"/>
    <n v="0"/>
    <b v="0"/>
    <s v="games/video games"/>
    <n v="0"/>
    <e v="#DIV/0!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7967975"/>
    <d v="2016-02-13T16:06:15"/>
    <n v="1455379575"/>
    <b v="0"/>
    <n v="9"/>
    <b v="0"/>
    <s v="games/video games"/>
    <n v="3.42"/>
    <n v="114"/>
    <x v="6"/>
    <s v="video games"/>
    <m/>
  </r>
  <r>
    <n v="1086"/>
    <s v="Cyber Universe Online"/>
    <s v="Humanity's future in the Galaxy"/>
    <n v="18000"/>
    <n v="15"/>
    <x v="2"/>
    <s v="US"/>
    <s v="USD"/>
    <x v="1086"/>
    <n v="1408913291"/>
    <d v="2014-07-25T20:48:11"/>
    <n v="1406321291"/>
    <b v="0"/>
    <n v="2"/>
    <b v="0"/>
    <s v="games/video games"/>
    <n v="8.3333333333333343E-2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2852087"/>
    <d v="2014-05-16T17:08:07"/>
    <n v="1400260087"/>
    <b v="0"/>
    <n v="0"/>
    <b v="0"/>
    <s v="games/video games"/>
    <n v="0"/>
    <e v="#DIV/0!"/>
    <x v="6"/>
    <s v="video games"/>
    <m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8366667"/>
    <d v="2014-03-25T19:11:07"/>
    <n v="1395774667"/>
    <b v="0"/>
    <n v="147"/>
    <b v="0"/>
    <s v="games/video games"/>
    <n v="14.182977777777777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s v="FR"/>
    <s v="EUR"/>
    <x v="1089"/>
    <n v="1435293175"/>
    <d v="2015-05-27T04:32:55"/>
    <n v="1432701175"/>
    <b v="0"/>
    <n v="49"/>
    <b v="0"/>
    <s v="games/video games"/>
    <n v="7.826666666666666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2873653"/>
    <d v="2015-04-29T04:27:33"/>
    <n v="1430281653"/>
    <b v="0"/>
    <n v="1"/>
    <b v="0"/>
    <s v="games/video games"/>
    <n v="3.8464497269020695E-2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60313672"/>
    <d v="2016-03-11T19:41:12"/>
    <n v="1457725272"/>
    <b v="0"/>
    <n v="2"/>
    <b v="0"/>
    <s v="games/video games"/>
    <n v="12.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7432638"/>
    <d v="2012-12-07T00:37:18"/>
    <n v="1354840638"/>
    <b v="0"/>
    <n v="7"/>
    <b v="0"/>
    <s v="games/video games"/>
    <n v="1.05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5232937"/>
    <d v="2016-01-27T23:22:17"/>
    <n v="1453936937"/>
    <b v="0"/>
    <n v="4"/>
    <b v="0"/>
    <s v="games/video games"/>
    <n v="14.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8180033"/>
    <d v="2011-09-09T17:07:13"/>
    <n v="1315588033"/>
    <b v="0"/>
    <n v="27"/>
    <b v="0"/>
    <s v="games/video games"/>
    <n v="18.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7867220"/>
    <d v="2013-07-31T12:53:40"/>
    <n v="1375275220"/>
    <b v="0"/>
    <n v="94"/>
    <b v="0"/>
    <s v="games/video games"/>
    <n v="5.0347999999999997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12393400"/>
    <d v="2014-09-03T12:25:54"/>
    <n v="1409747154"/>
    <b v="0"/>
    <n v="29"/>
    <b v="0"/>
    <s v="games/video games"/>
    <n v="17.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3786877"/>
    <d v="2014-01-21T19:01:17"/>
    <n v="1390330877"/>
    <b v="0"/>
    <n v="7"/>
    <b v="0"/>
    <s v="games/video games"/>
    <n v="4.7E-2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7413095"/>
    <d v="2014-03-14T18:18:15"/>
    <n v="1394821095"/>
    <b v="0"/>
    <n v="22"/>
    <b v="0"/>
    <s v="games/video games"/>
    <n v="7.2120000000000006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31547468"/>
    <d v="2015-04-13T20:04:28"/>
    <n v="1428955468"/>
    <b v="0"/>
    <n v="1"/>
    <b v="0"/>
    <s v="games/video games"/>
    <n v="0.5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5417571"/>
    <d v="2016-01-15T02:39:31"/>
    <n v="1452825571"/>
    <b v="0"/>
    <n v="10"/>
    <b v="0"/>
    <s v="games/video games"/>
    <n v="2.5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8519920"/>
    <d v="2016-06-17T18:32:18"/>
    <n v="1466188338"/>
    <b v="0"/>
    <n v="6"/>
    <b v="0"/>
    <s v="games/video games"/>
    <n v="4.1000000000000002E-2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6568740"/>
    <d v="2013-10-30T01:05:25"/>
    <n v="1383095125"/>
    <b v="0"/>
    <n v="24"/>
    <b v="0"/>
    <s v="games/video games"/>
    <n v="5.3125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6227190"/>
    <d v="2016-04-19T05:19:50"/>
    <n v="1461043190"/>
    <b v="0"/>
    <n v="15"/>
    <b v="0"/>
    <s v="games/video games"/>
    <n v="1.6199999999999999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402480221"/>
    <d v="2014-05-12T09:50:21"/>
    <n v="1399888221"/>
    <b v="0"/>
    <n v="37"/>
    <b v="0"/>
    <s v="games/video games"/>
    <n v="4.9516666666666671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5627327"/>
    <d v="2014-02-22T03:15:27"/>
    <n v="1393038927"/>
    <b v="0"/>
    <n v="20"/>
    <b v="0"/>
    <s v="games/video games"/>
    <n v="0.159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3557975"/>
    <d v="2012-03-05T17:46:15"/>
    <n v="1330969575"/>
    <b v="0"/>
    <n v="7"/>
    <b v="0"/>
    <s v="games/video games"/>
    <n v="41.25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6148024"/>
    <d v="2014-06-23T20:40:24"/>
    <n v="1403556024"/>
    <b v="0"/>
    <n v="0"/>
    <b v="0"/>
    <s v="games/video games"/>
    <n v="0"/>
    <e v="#DIV/0!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34326635"/>
    <d v="2012-02-13T15:17:15"/>
    <n v="1329146235"/>
    <b v="0"/>
    <n v="21"/>
    <b v="0"/>
    <s v="games/video games"/>
    <n v="2.93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9495790"/>
    <d v="2016-10-19T18:03:10"/>
    <n v="1476900190"/>
    <b v="0"/>
    <n v="3"/>
    <b v="0"/>
    <s v="games/video games"/>
    <n v="0.44999999999999996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4919022"/>
    <d v="2012-11-07T22:23:42"/>
    <n v="1352327022"/>
    <b v="0"/>
    <n v="11"/>
    <b v="0"/>
    <s v="games/video games"/>
    <n v="0.51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52228790"/>
    <d v="2015-12-09T04:53:10"/>
    <n v="1449636790"/>
    <b v="0"/>
    <n v="1"/>
    <b v="0"/>
    <s v="games/video games"/>
    <n v="0.0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21656200"/>
    <d v="2014-11-20T18:13:31"/>
    <n v="1416507211"/>
    <b v="0"/>
    <n v="312"/>
    <b v="0"/>
    <s v="games/video games"/>
    <n v="35.537409090909087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8058820"/>
    <d v="2014-07-15T23:27:00"/>
    <n v="1405466820"/>
    <b v="0"/>
    <n v="1"/>
    <b v="0"/>
    <s v="games/video games"/>
    <n v="0.5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81306687"/>
    <d v="2013-09-09T08:18:07"/>
    <n v="1378714687"/>
    <b v="0"/>
    <n v="3"/>
    <b v="0"/>
    <s v="games/video games"/>
    <n v="0.16666666666666669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9352495"/>
    <d v="2016-02-29T16:41:35"/>
    <n v="1456764095"/>
    <b v="0"/>
    <n v="4"/>
    <b v="0"/>
    <s v="games/video games"/>
    <n v="0.13250000000000001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9273208"/>
    <d v="2012-04-10T20:20:08"/>
    <n v="1334089208"/>
    <b v="0"/>
    <n v="10"/>
    <b v="0"/>
    <s v="games/video games"/>
    <n v="3.5704000000000007E-2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51053313"/>
    <d v="2015-11-25T14:21:53"/>
    <n v="1448461313"/>
    <b v="0"/>
    <n v="8"/>
    <b v="0"/>
    <s v="games/video games"/>
    <n v="8.3000000000000007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6666779"/>
    <d v="2014-03-06T03:59:39"/>
    <n v="1394078379"/>
    <b v="0"/>
    <n v="3"/>
    <b v="0"/>
    <s v="games/video games"/>
    <n v="2.4222222222222221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6810864"/>
    <d v="2014-03-24T19:01:04"/>
    <n v="1395687664"/>
    <b v="0"/>
    <n v="1"/>
    <b v="0"/>
    <s v="games/video games"/>
    <n v="0.23809523809523811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9835400"/>
    <d v="2011-09-13T20:56:40"/>
    <n v="1315947400"/>
    <b v="0"/>
    <n v="0"/>
    <b v="0"/>
    <s v="games/video games"/>
    <n v="0"/>
    <e v="#DIV/0!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7904316"/>
    <d v="2016-02-12T22:25:16"/>
    <n v="1455315916"/>
    <b v="0"/>
    <n v="5"/>
    <b v="0"/>
    <s v="games/video games"/>
    <n v="1.1599999999999999E-2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9932825"/>
    <d v="2013-05-16T16:53:45"/>
    <n v="1368723225"/>
    <b v="0"/>
    <n v="0"/>
    <b v="0"/>
    <s v="games/video games"/>
    <n v="0"/>
    <e v="#DIV/0!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7910848"/>
    <d v="2014-03-20T12:34:08"/>
    <n v="1395318848"/>
    <b v="0"/>
    <n v="3"/>
    <b v="0"/>
    <s v="games/video games"/>
    <n v="0.22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30409651"/>
    <d v="2015-03-31T16:00:51"/>
    <n v="1427817651"/>
    <b v="0"/>
    <n v="7"/>
    <b v="0"/>
    <s v="games/mobile games"/>
    <n v="0.47222222222222221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43193130"/>
    <d v="2015-07-27T14:58:50"/>
    <n v="1438009130"/>
    <b v="0"/>
    <n v="0"/>
    <b v="0"/>
    <s v="games/mobile games"/>
    <n v="0"/>
    <e v="#DIV/0!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8482694"/>
    <d v="2016-06-14T07:51:34"/>
    <n v="1465890694"/>
    <b v="0"/>
    <n v="2"/>
    <b v="0"/>
    <s v="games/mobile games"/>
    <n v="0.5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6000600"/>
    <d v="2014-10-14T20:30:00"/>
    <n v="1413318600"/>
    <b v="0"/>
    <n v="23"/>
    <b v="0"/>
    <s v="games/mobile games"/>
    <n v="1.6714285714285713"/>
    <n v="25.434782608695652"/>
    <x v="6"/>
    <s v="mobile games"/>
    <m/>
  </r>
  <r>
    <n v="1128"/>
    <s v="Flying Turds"/>
    <s v="#havingfunFTW"/>
    <n v="1000"/>
    <n v="1"/>
    <x v="2"/>
    <s v="GB"/>
    <s v="GBP"/>
    <x v="1128"/>
    <n v="1407425717"/>
    <d v="2014-07-08T15:35:17"/>
    <n v="1404833717"/>
    <b v="0"/>
    <n v="1"/>
    <b v="0"/>
    <s v="games/mobile games"/>
    <n v="0.1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5107693"/>
    <d v="2016-05-06T06:21:33"/>
    <n v="1462515693"/>
    <b v="0"/>
    <n v="2"/>
    <b v="0"/>
    <s v="games/mobile games"/>
    <n v="0.105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6963300"/>
    <d v="2014-09-26T23:55:00"/>
    <n v="1411775700"/>
    <b v="0"/>
    <n v="3"/>
    <b v="0"/>
    <s v="games/mobile games"/>
    <n v="0.22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50993668"/>
    <d v="2015-11-24T21:47:48"/>
    <n v="1448401668"/>
    <b v="0"/>
    <n v="0"/>
    <b v="0"/>
    <s v="games/mobile games"/>
    <n v="0"/>
    <e v="#DIV/0!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3238771"/>
    <d v="2016-12-02T02:46:11"/>
    <n v="1480646771"/>
    <b v="0"/>
    <n v="13"/>
    <b v="0"/>
    <s v="games/mobile games"/>
    <n v="14.38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6799981"/>
    <d v="2014-07-01T09:46:21"/>
    <n v="1404207981"/>
    <b v="0"/>
    <n v="1"/>
    <b v="0"/>
    <s v="games/mobile games"/>
    <n v="0.66666666666666674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7235580"/>
    <d v="2014-11-15T06:50:28"/>
    <n v="1416034228"/>
    <b v="0"/>
    <n v="1"/>
    <b v="0"/>
    <s v="games/mobile games"/>
    <n v="4.0000000000000001E-3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70527094"/>
    <d v="2016-07-07T23:44:54"/>
    <n v="1467935094"/>
    <b v="0"/>
    <n v="1"/>
    <b v="0"/>
    <s v="games/mobile games"/>
    <n v="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50541229"/>
    <d v="2015-11-19T16:07:09"/>
    <n v="1447949229"/>
    <b v="0"/>
    <n v="6"/>
    <b v="0"/>
    <s v="games/mobile games"/>
    <n v="6.4439140811455857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61440421"/>
    <d v="2016-03-24T19:40:21"/>
    <n v="1458848421"/>
    <b v="0"/>
    <n v="39"/>
    <b v="0"/>
    <s v="games/mobile games"/>
    <n v="39.5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5035131"/>
    <d v="2017-01-01T21:45:31"/>
    <n v="1483307131"/>
    <b v="0"/>
    <n v="4"/>
    <b v="0"/>
    <s v="games/mobile games"/>
    <n v="0.35714285714285715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20100426"/>
    <d v="2014-12-02T08:20:26"/>
    <n v="1417508426"/>
    <b v="0"/>
    <n v="1"/>
    <b v="0"/>
    <s v="games/mobile games"/>
    <n v="6.25E-2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8859121"/>
    <d v="2015-07-07T11:05:21"/>
    <n v="1436267121"/>
    <b v="0"/>
    <n v="0"/>
    <b v="0"/>
    <s v="games/mobile games"/>
    <n v="0"/>
    <e v="#DIV/0!"/>
    <x v="6"/>
    <s v="mobile games"/>
    <m/>
  </r>
  <r>
    <n v="1141"/>
    <s v="Arena Z - Zombie Survival"/>
    <s v="I think this will be a great game!"/>
    <n v="500"/>
    <n v="0"/>
    <x v="2"/>
    <s v="DE"/>
    <s v="EUR"/>
    <x v="1141"/>
    <n v="1436460450"/>
    <d v="2015-06-09T16:47:30"/>
    <n v="1433868450"/>
    <b v="0"/>
    <n v="0"/>
    <b v="0"/>
    <s v="games/mobile games"/>
    <n v="0"/>
    <e v="#DIV/0!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4131727"/>
    <d v="2015-01-18T00:08:47"/>
    <n v="1421539727"/>
    <b v="0"/>
    <n v="0"/>
    <b v="0"/>
    <s v="games/mobile games"/>
    <n v="0"/>
    <e v="#DIV/0!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50327126"/>
    <d v="2015-11-17T04:38:46"/>
    <n v="1447735126"/>
    <b v="0"/>
    <n v="8"/>
    <b v="0"/>
    <s v="games/mobile games"/>
    <n v="0.4133333333333333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30281320"/>
    <d v="2015-03-30T04:22:00"/>
    <n v="1427689320"/>
    <b v="0"/>
    <n v="0"/>
    <b v="0"/>
    <s v="food/food trucks"/>
    <n v="0"/>
    <e v="#DIV/0!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12272592"/>
    <d v="2014-08-03T17:56:32"/>
    <n v="1407088592"/>
    <b v="0"/>
    <n v="1"/>
    <b v="0"/>
    <s v="food/food trucks"/>
    <n v="0.125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9071173"/>
    <d v="2014-03-25T22:52:53"/>
    <n v="1395787973"/>
    <b v="0"/>
    <n v="12"/>
    <b v="0"/>
    <s v="food/food trucks"/>
    <n v="8.8333333333333339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13760783"/>
    <d v="2014-08-20T23:19:43"/>
    <n v="1408576783"/>
    <b v="0"/>
    <n v="0"/>
    <b v="0"/>
    <s v="food/food trucks"/>
    <n v="0"/>
    <e v="#DIV/0!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80568781"/>
    <d v="2016-11-01T04:06:21"/>
    <n v="1477973181"/>
    <b v="0"/>
    <n v="3"/>
    <b v="0"/>
    <s v="food/food trucks"/>
    <n v="0.48666666666666669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s v="US"/>
    <s v="USD"/>
    <x v="1149"/>
    <n v="1466096566"/>
    <d v="2016-05-17T17:02:46"/>
    <n v="1463504566"/>
    <b v="0"/>
    <n v="2"/>
    <b v="0"/>
    <s v="food/food trucks"/>
    <n v="0.15"/>
    <n v="37.5"/>
    <x v="7"/>
    <s v="food trucks"/>
    <m/>
  </r>
  <r>
    <n v="1150"/>
    <s v="Chef Po's Food Truck"/>
    <s v="Bringing delicious authentic and fusion Taiwanese Food to the West Coast."/>
    <n v="2500"/>
    <n v="252"/>
    <x v="2"/>
    <s v="US"/>
    <s v="USD"/>
    <x v="1150"/>
    <n v="1452293675"/>
    <d v="2015-11-09T22:54:35"/>
    <n v="1447109675"/>
    <b v="0"/>
    <n v="6"/>
    <b v="0"/>
    <s v="food/food trucks"/>
    <n v="10.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41592863"/>
    <d v="2015-08-08T02:27:43"/>
    <n v="1439000863"/>
    <b v="0"/>
    <n v="0"/>
    <b v="0"/>
    <s v="food/food trucks"/>
    <n v="0"/>
    <e v="#DIV/0!"/>
    <x v="7"/>
    <s v="food trucks"/>
    <m/>
  </r>
  <r>
    <n v="1152"/>
    <s v="Peruvian King Food Truck"/>
    <s v="Peruvian food truck with an LA twist."/>
    <n v="16000"/>
    <n v="911"/>
    <x v="2"/>
    <s v="US"/>
    <s v="USD"/>
    <x v="1152"/>
    <n v="1431709312"/>
    <d v="2015-04-15T17:01:52"/>
    <n v="1429117312"/>
    <b v="0"/>
    <n v="15"/>
    <b v="0"/>
    <s v="food/food trucks"/>
    <n v="5.6937500000000005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s v="US"/>
    <s v="USD"/>
    <x v="1153"/>
    <n v="1434647305"/>
    <d v="2015-05-19T17:08:25"/>
    <n v="1432055305"/>
    <b v="0"/>
    <n v="1"/>
    <b v="0"/>
    <s v="food/food trucks"/>
    <n v="0.625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41507006"/>
    <d v="2015-08-07T02:36:46"/>
    <n v="1438915006"/>
    <b v="0"/>
    <n v="3"/>
    <b v="0"/>
    <s v="food/food trucks"/>
    <n v="6.5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8040408"/>
    <d v="2014-07-15T18:20:08"/>
    <n v="1405448408"/>
    <b v="0"/>
    <n v="8"/>
    <b v="0"/>
    <s v="food/food trucks"/>
    <n v="0.752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4742162"/>
    <d v="2015-01-25T01:42:42"/>
    <n v="1422150162"/>
    <b v="0"/>
    <n v="0"/>
    <b v="0"/>
    <s v="food/food trucks"/>
    <n v="0"/>
    <e v="#DIV/0!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7795480"/>
    <d v="2014-10-06T15:04:40"/>
    <n v="1412607880"/>
    <b v="0"/>
    <n v="3"/>
    <b v="0"/>
    <s v="food/food trucks"/>
    <n v="1.51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8091128"/>
    <d v="2014-11-09T02:12:08"/>
    <n v="1415499128"/>
    <b v="0"/>
    <n v="3"/>
    <b v="0"/>
    <s v="food/food trucks"/>
    <n v="0.4666666666666667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5679100"/>
    <d v="2015-05-30T17:26:05"/>
    <n v="1433006765"/>
    <b v="0"/>
    <n v="0"/>
    <b v="0"/>
    <s v="food/food trucks"/>
    <n v="0"/>
    <e v="#DIV/0!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7510586"/>
    <d v="2015-02-26T03:43:06"/>
    <n v="1424922186"/>
    <b v="0"/>
    <n v="19"/>
    <b v="0"/>
    <s v="food/food trucks"/>
    <n v="3.85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2047989"/>
    <d v="2015-04-28T15:06:29"/>
    <n v="1430233589"/>
    <b v="0"/>
    <n v="0"/>
    <b v="0"/>
    <s v="food/food trucks"/>
    <n v="0"/>
    <e v="#DIV/0!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11662264"/>
    <d v="2014-08-25T16:24:24"/>
    <n v="1408983864"/>
    <b v="0"/>
    <n v="2"/>
    <b v="0"/>
    <s v="food/food trucks"/>
    <n v="5.8333333333333341E-2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7604920"/>
    <d v="2014-07-10T17:22:00"/>
    <n v="1405012920"/>
    <b v="0"/>
    <n v="0"/>
    <b v="0"/>
    <s v="food/food trucks"/>
    <n v="0"/>
    <e v="#DIV/0!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6270582"/>
    <d v="2016-05-19T17:23:02"/>
    <n v="1463678582"/>
    <b v="0"/>
    <n v="0"/>
    <b v="0"/>
    <s v="food/food trucks"/>
    <n v="0"/>
    <e v="#DIV/0!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4623330"/>
    <d v="2014-06-02T05:08:50"/>
    <n v="1401685730"/>
    <b v="0"/>
    <n v="25"/>
    <b v="0"/>
    <s v="food/food trucks"/>
    <n v="20.705000000000002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5291200"/>
    <d v="2015-05-26T11:39:02"/>
    <n v="1432640342"/>
    <b v="0"/>
    <n v="8"/>
    <b v="0"/>
    <s v="food/food trucks"/>
    <n v="19.139999999999997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10543495"/>
    <d v="2014-08-12T17:38:15"/>
    <n v="1407865095"/>
    <b v="0"/>
    <n v="16"/>
    <b v="0"/>
    <s v="food/food trucks"/>
    <n v="1.6316666666666666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4507065"/>
    <d v="2016-08-23T01:17:45"/>
    <n v="1471915065"/>
    <b v="0"/>
    <n v="3"/>
    <b v="0"/>
    <s v="food/food trucks"/>
    <n v="5.6666666666666661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4593763"/>
    <d v="2015-01-23T08:29:23"/>
    <n v="1422001763"/>
    <b v="0"/>
    <n v="3"/>
    <b v="0"/>
    <s v="food/food trucks"/>
    <n v="0.16999999999999998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3021171"/>
    <d v="2015-04-30T21:26:11"/>
    <n v="1430429171"/>
    <b v="0"/>
    <n v="2"/>
    <b v="0"/>
    <s v="food/food trucks"/>
    <n v="0.4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5909927"/>
    <d v="2014-10-26T19:18:47"/>
    <n v="1414351127"/>
    <b v="0"/>
    <n v="1"/>
    <b v="0"/>
    <s v="food/food trucks"/>
    <n v="0.1"/>
    <n v="25"/>
    <x v="7"/>
    <s v="food trucks"/>
    <m/>
  </r>
  <r>
    <n v="1172"/>
    <s v="let your dayz take you to the dogs."/>
    <s v="Bringing YOUR favorite dog recipes to the streets."/>
    <n v="9000"/>
    <n v="0"/>
    <x v="2"/>
    <s v="US"/>
    <s v="USD"/>
    <x v="1172"/>
    <n v="1408551752"/>
    <d v="2014-07-21T16:22:32"/>
    <n v="1405959752"/>
    <b v="0"/>
    <n v="0"/>
    <b v="0"/>
    <s v="food/food trucks"/>
    <n v="0"/>
    <e v="#DIV/0!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8576057"/>
    <d v="2015-06-29T04:27:37"/>
    <n v="1435552057"/>
    <b v="0"/>
    <n v="1"/>
    <b v="0"/>
    <s v="food/food trucks"/>
    <n v="2.4E-2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2738327"/>
    <d v="2016-04-08T20:12:07"/>
    <n v="1460146327"/>
    <b v="0"/>
    <n v="19"/>
    <b v="0"/>
    <s v="food/food trucks"/>
    <n v="5.906666666666667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6981339"/>
    <d v="2015-06-15T17:28:59"/>
    <n v="1434389339"/>
    <b v="0"/>
    <n v="9"/>
    <b v="0"/>
    <s v="food/food trucks"/>
    <n v="2.9250000000000003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8805200"/>
    <d v="2017-01-11T00:28:18"/>
    <n v="1484094498"/>
    <b v="0"/>
    <n v="1"/>
    <b v="0"/>
    <s v="food/food trucks"/>
    <n v="5.7142857142857143E-3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3388296"/>
    <d v="2014-09-15T15:51:36"/>
    <n v="1410796296"/>
    <b v="0"/>
    <n v="0"/>
    <b v="0"/>
    <s v="food/food trucks"/>
    <n v="0"/>
    <e v="#DIV/0!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8225452"/>
    <d v="2014-07-17T21:44:12"/>
    <n v="1405633452"/>
    <b v="0"/>
    <n v="1"/>
    <b v="0"/>
    <s v="food/food trucks"/>
    <n v="6.6666666666666671E-3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6052627"/>
    <d v="2015-09-28T17:17:07"/>
    <n v="1443460627"/>
    <b v="0"/>
    <n v="5"/>
    <b v="0"/>
    <s v="food/food trucks"/>
    <n v="5.3333333333333339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3983314"/>
    <d v="2014-05-22T19:21:54"/>
    <n v="1400786514"/>
    <b v="0"/>
    <n v="85"/>
    <b v="0"/>
    <s v="food/food trucks"/>
    <n v="11.75"/>
    <n v="69.117647058823536"/>
    <x v="7"/>
    <s v="food trucks"/>
    <m/>
  </r>
  <r>
    <n v="1181"/>
    <s v="Gringo Loco Tacos Food Truck"/>
    <s v="Bringing the best tacos to the streets of Chicago!"/>
    <n v="50000"/>
    <n v="4"/>
    <x v="2"/>
    <s v="US"/>
    <s v="USD"/>
    <x v="1181"/>
    <n v="1425197321"/>
    <d v="2015-01-30T08:08:41"/>
    <n v="1422605321"/>
    <b v="0"/>
    <n v="3"/>
    <b v="0"/>
    <s v="food/food trucks"/>
    <n v="8.0000000000000002E-3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4239320"/>
    <d v="2016-12-24T19:51:28"/>
    <n v="1482609088"/>
    <b v="0"/>
    <n v="4"/>
    <b v="0"/>
    <s v="food/food trucks"/>
    <n v="4.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8059140"/>
    <d v="2016-10-13T20:40:23"/>
    <n v="1476391223"/>
    <b v="0"/>
    <n v="3"/>
    <b v="0"/>
    <s v="food/food trucks"/>
    <n v="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6391011"/>
    <d v="2017-01-06T14:23:31"/>
    <n v="1483712611"/>
    <b v="0"/>
    <n v="375"/>
    <b v="1"/>
    <s v="photography/photobooks"/>
    <n v="104.93636363636362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3736000"/>
    <d v="2015-05-06T20:45:49"/>
    <n v="1430945149"/>
    <b v="0"/>
    <n v="111"/>
    <b v="1"/>
    <s v="photography/photobooks"/>
    <n v="105.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3198520"/>
    <d v="2015-04-29T20:43:15"/>
    <n v="1430340195"/>
    <b v="0"/>
    <n v="123"/>
    <b v="1"/>
    <s v="photography/photobooks"/>
    <n v="106.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31885600"/>
    <d v="2015-04-15T21:28:43"/>
    <n v="1429133323"/>
    <b v="0"/>
    <n v="70"/>
    <b v="1"/>
    <s v="photography/photobooks"/>
    <n v="104.12571428571428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2943740"/>
    <d v="2016-12-07T16:49:00"/>
    <n v="1481129340"/>
    <b v="0"/>
    <n v="85"/>
    <b v="1"/>
    <s v="photography/photobooks"/>
    <n v="160.54999999999998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7242995"/>
    <d v="2016-06-08T23:29:55"/>
    <n v="1465428595"/>
    <b v="0"/>
    <n v="86"/>
    <b v="1"/>
    <s v="photography/photobooks"/>
    <n v="107.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9500725"/>
    <d v="2014-08-01T15:58:45"/>
    <n v="1406908725"/>
    <b v="0"/>
    <n v="13"/>
    <b v="1"/>
    <s v="photography/photobooks"/>
    <n v="1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8480560"/>
    <d v="2016-02-19T14:29:20"/>
    <n v="1455892160"/>
    <b v="0"/>
    <n v="33"/>
    <b v="1"/>
    <s v="photography/photobooks"/>
    <n v="109.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6814978"/>
    <d v="2017-01-12T12:09:38"/>
    <n v="1484222978"/>
    <b v="0"/>
    <n v="15"/>
    <b v="1"/>
    <s v="photography/photobooks"/>
    <n v="290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60223453"/>
    <d v="2016-02-09T18:37:33"/>
    <n v="1455043053"/>
    <b v="0"/>
    <n v="273"/>
    <b v="1"/>
    <s v="photography/photobooks"/>
    <n v="103.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8493379"/>
    <d v="2015-03-09T11:42:59"/>
    <n v="1425901379"/>
    <b v="0"/>
    <n v="714"/>
    <b v="1"/>
    <s v="photography/photobooks"/>
    <n v="322.24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50602000"/>
    <d v="2015-10-21T08:20:53"/>
    <n v="1445415653"/>
    <b v="0"/>
    <n v="170"/>
    <b v="1"/>
    <s v="photography/photobooks"/>
    <n v="1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50467539"/>
    <d v="2015-11-18T19:38:59"/>
    <n v="1447875539"/>
    <b v="0"/>
    <n v="512"/>
    <b v="1"/>
    <s v="photography/photobooks"/>
    <n v="269.91034482758624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5797540"/>
    <d v="2016-05-13T15:57:14"/>
    <n v="1463155034"/>
    <b v="0"/>
    <n v="314"/>
    <b v="1"/>
    <s v="photography/photobooks"/>
    <n v="253.29333333333332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51530800"/>
    <d v="2015-11-25T14:51:26"/>
    <n v="1448463086"/>
    <b v="0"/>
    <n v="167"/>
    <b v="1"/>
    <s v="photography/photobooks"/>
    <n v="260.59999999999997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6380200"/>
    <d v="2015-06-06T18:30:00"/>
    <n v="1433615400"/>
    <b v="0"/>
    <n v="9"/>
    <b v="1"/>
    <s v="photography/photobooks"/>
    <n v="101.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9183656"/>
    <d v="2015-03-26T11:27:36"/>
    <n v="1427369256"/>
    <b v="0"/>
    <n v="103"/>
    <b v="1"/>
    <s v="photography/photobooks"/>
    <n v="125.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8593246"/>
    <d v="2016-06-15T14:34:06"/>
    <n v="1466001246"/>
    <b v="0"/>
    <n v="111"/>
    <b v="1"/>
    <s v="photography/photobooks"/>
    <n v="102.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5388154"/>
    <d v="2015-05-28T06:55:54"/>
    <n v="1432796154"/>
    <b v="0"/>
    <n v="271"/>
    <b v="1"/>
    <s v="photography/photobooks"/>
    <n v="199.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3083527"/>
    <d v="2015-05-01T14:45:27"/>
    <n v="1430491527"/>
    <b v="0"/>
    <n v="101"/>
    <b v="1"/>
    <s v="photography/photobooks"/>
    <n v="102.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9205200"/>
    <d v="2015-10-20T17:57:13"/>
    <n v="1445363833"/>
    <b v="0"/>
    <n v="57"/>
    <b v="1"/>
    <s v="photography/photobooks"/>
    <n v="102.94615384615385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4197351"/>
    <d v="2015-05-14T12:09:11"/>
    <n v="1431605351"/>
    <b v="0"/>
    <n v="62"/>
    <b v="1"/>
    <s v="photography/photobooks"/>
    <n v="100.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9238940"/>
    <d v="2017-02-06T18:37:33"/>
    <n v="1486406253"/>
    <b v="0"/>
    <n v="32"/>
    <b v="1"/>
    <s v="photography/photobooks"/>
    <n v="114.99999999999999"/>
    <n v="32.34375"/>
    <x v="8"/>
    <s v="photobooks"/>
    <m/>
  </r>
  <r>
    <n v="1207"/>
    <s v="ITALIANA"/>
    <s v="A humanistic photo book about ancestral &amp; post-modern Italy."/>
    <n v="16700"/>
    <n v="17396"/>
    <x v="0"/>
    <s v="IT"/>
    <s v="EUR"/>
    <x v="1207"/>
    <n v="1459418400"/>
    <d v="2016-03-01T10:19:33"/>
    <n v="1456827573"/>
    <b v="0"/>
    <n v="141"/>
    <b v="1"/>
    <s v="photography/photobooks"/>
    <n v="104.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8835264"/>
    <d v="2016-02-23T17:01:04"/>
    <n v="1456246864"/>
    <b v="0"/>
    <n v="75"/>
    <b v="1"/>
    <s v="photography/photobooks"/>
    <n v="155.29999999999998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8053905"/>
    <d v="2017-01-26T20:18:25"/>
    <n v="1485461905"/>
    <b v="0"/>
    <n v="46"/>
    <b v="1"/>
    <s v="photography/photobooks"/>
    <n v="1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s v="SE"/>
    <s v="SEK"/>
    <x v="1210"/>
    <n v="1433106000"/>
    <d v="2015-05-08T22:36:12"/>
    <n v="1431124572"/>
    <b v="0"/>
    <n v="103"/>
    <b v="1"/>
    <s v="photography/photobooks"/>
    <n v="254.31499999999997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5505261"/>
    <d v="2016-05-25T20:47:41"/>
    <n v="1464209261"/>
    <b v="0"/>
    <n v="6"/>
    <b v="1"/>
    <s v="photography/photobooks"/>
    <n v="101.1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8586000"/>
    <d v="2015-11-10T22:48:15"/>
    <n v="1447195695"/>
    <b v="0"/>
    <n v="83"/>
    <b v="1"/>
    <s v="photography/photobooks"/>
    <n v="129.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5886100"/>
    <d v="2016-12-27T18:08:20"/>
    <n v="1482862100"/>
    <b v="0"/>
    <n v="108"/>
    <b v="1"/>
    <s v="photography/photobooks"/>
    <n v="102.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33880605"/>
    <d v="2015-04-10T20:10:05"/>
    <n v="1428696605"/>
    <b v="0"/>
    <n v="25"/>
    <b v="1"/>
    <s v="photography/photobooks"/>
    <n v="131.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401487756"/>
    <d v="2014-04-30T22:09:16"/>
    <n v="1398895756"/>
    <b v="0"/>
    <n v="549"/>
    <b v="1"/>
    <s v="photography/photobooks"/>
    <n v="786.0802000000001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3826980"/>
    <d v="2015-08-31T14:47:37"/>
    <n v="1441032457"/>
    <b v="0"/>
    <n v="222"/>
    <b v="1"/>
    <s v="photography/photobooks"/>
    <n v="145.70000000000002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8524340"/>
    <d v="2016-06-14T19:25:40"/>
    <n v="1465932340"/>
    <b v="0"/>
    <n v="183"/>
    <b v="1"/>
    <s v="photography/photobooks"/>
    <n v="102.60000000000001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6346800"/>
    <d v="2015-10-01T15:53:20"/>
    <n v="1443714800"/>
    <b v="0"/>
    <n v="89"/>
    <b v="1"/>
    <s v="photography/photobooks"/>
    <n v="172.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s v="US"/>
    <s v="USD"/>
    <x v="1219"/>
    <n v="1476961513"/>
    <d v="2016-09-20T11:05:13"/>
    <n v="1474369513"/>
    <b v="0"/>
    <n v="253"/>
    <b v="1"/>
    <s v="photography/photobooks"/>
    <n v="159.16819571865443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40515112"/>
    <d v="2015-07-26T15:05:12"/>
    <n v="1437923112"/>
    <b v="0"/>
    <n v="140"/>
    <b v="1"/>
    <s v="photography/photobooks"/>
    <n v="103.76666666666668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80809600"/>
    <d v="2016-11-06T11:24:48"/>
    <n v="1478431488"/>
    <b v="0"/>
    <n v="103"/>
    <b v="1"/>
    <s v="photography/photobooks"/>
    <n v="111.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s v="CA"/>
    <s v="CAD"/>
    <x v="1222"/>
    <n v="1459483200"/>
    <d v="2016-03-01T17:17:27"/>
    <n v="1456852647"/>
    <b v="0"/>
    <n v="138"/>
    <b v="1"/>
    <s v="photography/photobooks"/>
    <n v="280.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8754909"/>
    <d v="2016-10-11T04:15:09"/>
    <n v="1476159309"/>
    <b v="0"/>
    <n v="191"/>
    <b v="1"/>
    <s v="photography/photobooks"/>
    <n v="112.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402060302"/>
    <d v="2014-04-07T13:11:42"/>
    <n v="1396876302"/>
    <b v="0"/>
    <n v="18"/>
    <b v="0"/>
    <s v="music/world music"/>
    <n v="7.0666666666666673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82478278"/>
    <d v="2013-08-23T21:44:38"/>
    <n v="1377294278"/>
    <b v="0"/>
    <n v="3"/>
    <b v="0"/>
    <s v="music/world music"/>
    <n v="4.3999999999999995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8042000"/>
    <d v="2014-03-17T20:59:41"/>
    <n v="1395089981"/>
    <b v="0"/>
    <n v="40"/>
    <b v="0"/>
    <s v="music/world music"/>
    <n v="3.8739999999999997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7394800"/>
    <d v="2014-07-07T22:03:36"/>
    <n v="1404770616"/>
    <b v="0"/>
    <n v="0"/>
    <b v="0"/>
    <s v="music/world music"/>
    <n v="0"/>
    <e v="#DIV/0!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7231008"/>
    <d v="2011-07-30T17:30:08"/>
    <n v="1312047008"/>
    <b v="0"/>
    <n v="24"/>
    <b v="0"/>
    <s v="music/world music"/>
    <n v="29.299999999999997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4592000"/>
    <d v="2012-03-17T11:02:07"/>
    <n v="1331982127"/>
    <b v="0"/>
    <n v="1"/>
    <b v="0"/>
    <s v="music/world music"/>
    <n v="0.90909090909090906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8589630"/>
    <d v="2011-01-25T23:20:30"/>
    <n v="1295997630"/>
    <b v="0"/>
    <n v="0"/>
    <b v="0"/>
    <s v="music/world music"/>
    <n v="0"/>
    <e v="#DIV/0!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40723600"/>
    <d v="2015-07-08T22:36:08"/>
    <n v="1436394968"/>
    <b v="0"/>
    <n v="0"/>
    <b v="0"/>
    <s v="music/world music"/>
    <n v="0"/>
    <e v="#DIV/0!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81090870"/>
    <d v="2013-08-20T20:21:10"/>
    <n v="1377030070"/>
    <b v="0"/>
    <n v="1"/>
    <b v="0"/>
    <s v="music/world music"/>
    <n v="0.8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9864374"/>
    <d v="2012-01-31T22:46:14"/>
    <n v="1328049974"/>
    <b v="0"/>
    <n v="6"/>
    <b v="0"/>
    <s v="music/world music"/>
    <n v="11.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2903342"/>
    <d v="2015-01-03T18:55:42"/>
    <n v="1420311342"/>
    <b v="0"/>
    <n v="0"/>
    <b v="0"/>
    <s v="music/world music"/>
    <n v="0"/>
    <e v="#DIV/0!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7077299"/>
    <d v="2013-11-05T03:14:59"/>
    <n v="1383621299"/>
    <b v="0"/>
    <n v="6"/>
    <b v="0"/>
    <s v="music/world music"/>
    <n v="2.7873639500929119"/>
    <n v="35"/>
    <x v="4"/>
    <s v="world music"/>
    <m/>
  </r>
  <r>
    <n v="1236"/>
    <s v="&quot;Volando&quot; CD Release (Canceled)"/>
    <s v="Raising money to give the musicians their due."/>
    <n v="2500"/>
    <n v="0"/>
    <x v="1"/>
    <s v="US"/>
    <s v="USD"/>
    <x v="1236"/>
    <n v="1343491200"/>
    <d v="2012-07-20T16:19:24"/>
    <n v="1342801164"/>
    <b v="0"/>
    <n v="0"/>
    <b v="0"/>
    <s v="music/world music"/>
    <n v="0"/>
    <e v="#DIV/0!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5790865"/>
    <d v="2012-08-04T06:47:45"/>
    <n v="1344062865"/>
    <b v="0"/>
    <n v="0"/>
    <b v="0"/>
    <s v="music/world music"/>
    <n v="0"/>
    <e v="#DIV/0!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2641536"/>
    <d v="2011-07-07T14:38:56"/>
    <n v="1310049536"/>
    <b v="0"/>
    <n v="3"/>
    <b v="0"/>
    <s v="music/world music"/>
    <n v="17.8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5804767"/>
    <d v="2011-12-06T23:06:07"/>
    <n v="1323212767"/>
    <b v="0"/>
    <n v="0"/>
    <b v="0"/>
    <s v="music/world music"/>
    <n v="0"/>
    <e v="#DIV/0!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73665860"/>
    <d v="2013-05-15T00:57:37"/>
    <n v="1368579457"/>
    <b v="0"/>
    <n v="8"/>
    <b v="0"/>
    <s v="music/world music"/>
    <n v="3.0124999999999997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4994340"/>
    <d v="2014-10-11T20:06:20"/>
    <n v="1413057980"/>
    <b v="0"/>
    <n v="34"/>
    <b v="0"/>
    <s v="music/world music"/>
    <n v="50.739999999999995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5747080"/>
    <d v="2011-08-27T03:58:22"/>
    <n v="1314417502"/>
    <b v="0"/>
    <n v="1"/>
    <b v="0"/>
    <s v="music/world music"/>
    <n v="0.54884742041712409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10158800"/>
    <d v="2011-05-08T21:06:11"/>
    <n v="1304888771"/>
    <b v="0"/>
    <n v="38"/>
    <b v="0"/>
    <s v="music/world music"/>
    <n v="14.091666666666667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6664400"/>
    <d v="2013-03-22T19:48:43"/>
    <n v="1363981723"/>
    <b v="1"/>
    <n v="45"/>
    <b v="1"/>
    <s v="music/rock"/>
    <n v="103.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2755834"/>
    <d v="2014-05-15T14:23:54"/>
    <n v="1400163834"/>
    <b v="1"/>
    <n v="17"/>
    <b v="1"/>
    <s v="music/rock"/>
    <n v="120.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23136949"/>
    <d v="2011-10-22T01:02:29"/>
    <n v="1319245349"/>
    <b v="1"/>
    <n v="31"/>
    <b v="1"/>
    <s v="music/rock"/>
    <n v="1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7823655"/>
    <d v="2013-04-06T07:00:55"/>
    <n v="1365231655"/>
    <b v="1"/>
    <n v="50"/>
    <b v="1"/>
    <s v="music/rock"/>
    <n v="122.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402642740"/>
    <d v="2014-05-08T15:45:53"/>
    <n v="1399563953"/>
    <b v="1"/>
    <n v="59"/>
    <b v="1"/>
    <s v="music/rock"/>
    <n v="151.63999999999999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41683211"/>
    <d v="2012-06-07T17:46:51"/>
    <n v="1339091211"/>
    <b v="1"/>
    <n v="81"/>
    <b v="1"/>
    <s v="music/rock"/>
    <n v="104.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10017131"/>
    <d v="2014-07-23T15:25:31"/>
    <n v="1406129131"/>
    <b v="1"/>
    <n v="508"/>
    <b v="1"/>
    <s v="music/rock"/>
    <n v="200.15333333333331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6979167"/>
    <d v="2011-07-27T19:32:47"/>
    <n v="1311795167"/>
    <b v="1"/>
    <n v="74"/>
    <b v="1"/>
    <s v="music/rock"/>
    <n v="101.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2658169"/>
    <d v="2013-09-26T23:42:49"/>
    <n v="1380238969"/>
    <b v="1"/>
    <n v="141"/>
    <b v="1"/>
    <s v="music/rock"/>
    <n v="137.65714285714284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9770107"/>
    <d v="2014-08-04T18:48:27"/>
    <n v="1407178107"/>
    <b v="1"/>
    <n v="711"/>
    <b v="1"/>
    <s v="music/rock"/>
    <n v="303833.2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93857940"/>
    <d v="2010-11-05T14:54:46"/>
    <n v="1288968886"/>
    <b v="1"/>
    <n v="141"/>
    <b v="1"/>
    <s v="music/rock"/>
    <n v="198.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5932652"/>
    <d v="2013-11-01T20:17:32"/>
    <n v="1383337052"/>
    <b v="1"/>
    <n v="109"/>
    <b v="1"/>
    <s v="music/rock"/>
    <n v="202.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9084231"/>
    <d v="2012-01-13T22:03:51"/>
    <n v="1326492231"/>
    <b v="1"/>
    <n v="361"/>
    <b v="1"/>
    <s v="music/rock"/>
    <n v="117.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301792590"/>
    <d v="2011-02-13T02:03:10"/>
    <n v="1297562590"/>
    <b v="1"/>
    <n v="176"/>
    <b v="1"/>
    <s v="music/rock"/>
    <n v="294.72727272727275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7960012"/>
    <d v="2013-08-01T14:40:12"/>
    <n v="1375368012"/>
    <b v="1"/>
    <n v="670"/>
    <b v="1"/>
    <s v="music/rock"/>
    <n v="213.14633333333336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402286340"/>
    <d v="2014-05-07T23:17:44"/>
    <n v="1399504664"/>
    <b v="1"/>
    <n v="96"/>
    <b v="1"/>
    <s v="music/rock"/>
    <n v="104.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3445620"/>
    <d v="2014-01-27T20:13:40"/>
    <n v="1390853620"/>
    <b v="1"/>
    <n v="74"/>
    <b v="1"/>
    <s v="music/rock"/>
    <n v="113.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90983227"/>
    <d v="2013-12-30T08:13:47"/>
    <n v="1388391227"/>
    <b v="1"/>
    <n v="52"/>
    <b v="1"/>
    <s v="music/rock"/>
    <n v="101.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92574692"/>
    <d v="2014-01-17T18:18:12"/>
    <n v="1389982692"/>
    <b v="1"/>
    <n v="105"/>
    <b v="1"/>
    <s v="music/rock"/>
    <n v="125.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6054800"/>
    <d v="2014-02-22T02:01:10"/>
    <n v="1393034470"/>
    <b v="1"/>
    <n v="41"/>
    <b v="1"/>
    <s v="music/rock"/>
    <n v="1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3062083"/>
    <d v="2013-09-30T15:54:43"/>
    <n v="1380556483"/>
    <b v="1"/>
    <n v="34"/>
    <b v="1"/>
    <s v="music/rock"/>
    <n v="166.46153846153845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91131815"/>
    <d v="2010-10-14T15:43:35"/>
    <n v="1287071015"/>
    <b v="1"/>
    <n v="66"/>
    <b v="1"/>
    <s v="music/rock"/>
    <n v="119.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9474145"/>
    <d v="2013-12-12T21:02:25"/>
    <n v="1386882145"/>
    <b v="1"/>
    <n v="50"/>
    <b v="1"/>
    <s v="music/rock"/>
    <n v="100.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4674558"/>
    <d v="2013-06-24T14:02:38"/>
    <n v="1372082558"/>
    <b v="1"/>
    <n v="159"/>
    <b v="1"/>
    <s v="music/rock"/>
    <n v="101.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9708247"/>
    <d v="2013-08-21T20:17:27"/>
    <n v="1377116247"/>
    <b v="1"/>
    <n v="182"/>
    <b v="1"/>
    <s v="music/rock"/>
    <n v="116.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60764800"/>
    <d v="2016-03-16T19:45:12"/>
    <n v="1458157512"/>
    <b v="1"/>
    <n v="206"/>
    <b v="1"/>
    <s v="music/rock"/>
    <n v="108.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32704042"/>
    <d v="2012-01-25T20:34:02"/>
    <n v="1327523642"/>
    <b v="1"/>
    <n v="169"/>
    <b v="1"/>
    <s v="music/rock"/>
    <n v="114.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4363459"/>
    <d v="2013-10-14T16:24:19"/>
    <n v="1381767859"/>
    <b v="1"/>
    <n v="31"/>
    <b v="1"/>
    <s v="music/rock"/>
    <n v="101.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6574400"/>
    <d v="2010-04-06T17:52:59"/>
    <n v="1270576379"/>
    <b v="1"/>
    <n v="28"/>
    <b v="1"/>
    <s v="music/rock"/>
    <n v="1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9506291"/>
    <d v="2014-08-01T17:31:31"/>
    <n v="1406914291"/>
    <b v="1"/>
    <n v="54"/>
    <b v="1"/>
    <s v="music/rock"/>
    <n v="103.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6344425"/>
    <d v="2012-07-26T16:33:45"/>
    <n v="1343320425"/>
    <b v="1"/>
    <n v="467"/>
    <b v="1"/>
    <s v="music/rock"/>
    <n v="154.97535999999999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5908587"/>
    <d v="2013-07-03T20:49:47"/>
    <n v="1372884587"/>
    <b v="1"/>
    <n v="389"/>
    <b v="1"/>
    <s v="music/rock"/>
    <n v="162.14066666666668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s v="US"/>
    <s v="USD"/>
    <x v="1276"/>
    <n v="1251777600"/>
    <d v="2009-07-13T16:54:07"/>
    <n v="1247504047"/>
    <b v="1"/>
    <n v="68"/>
    <b v="1"/>
    <s v="music/rock"/>
    <n v="104.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6765347"/>
    <d v="2012-07-31T13:29:07"/>
    <n v="1343741347"/>
    <b v="1"/>
    <n v="413"/>
    <b v="1"/>
    <s v="music/rock"/>
    <n v="106.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3661600"/>
    <d v="2014-05-27T13:19:26"/>
    <n v="1401196766"/>
    <b v="1"/>
    <n v="190"/>
    <b v="1"/>
    <s v="music/rock"/>
    <n v="154.93846153846152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5624170"/>
    <d v="2014-02-12T02:22:50"/>
    <n v="1392171770"/>
    <b v="1"/>
    <n v="189"/>
    <b v="1"/>
    <s v="music/rock"/>
    <n v="110.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9003054"/>
    <d v="2010-12-01T18:10:54"/>
    <n v="1291227054"/>
    <b v="1"/>
    <n v="130"/>
    <b v="1"/>
    <s v="music/rock"/>
    <n v="110.91186666666665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5033836"/>
    <d v="2013-07-08T17:50:36"/>
    <n v="1373305836"/>
    <b v="1"/>
    <n v="74"/>
    <b v="1"/>
    <s v="music/rock"/>
    <n v="110.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6565140"/>
    <d v="2013-11-08T11:24:15"/>
    <n v="1383909855"/>
    <b v="1"/>
    <n v="274"/>
    <b v="1"/>
    <s v="music/rock"/>
    <n v="123.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2974400"/>
    <d v="2013-02-15T17:13:09"/>
    <n v="1360948389"/>
    <b v="1"/>
    <n v="22"/>
    <b v="1"/>
    <s v="music/rock"/>
    <n v="211.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3203540"/>
    <d v="2016-12-08T05:38:02"/>
    <n v="1481175482"/>
    <b v="0"/>
    <n v="31"/>
    <b v="1"/>
    <s v="theater/plays"/>
    <n v="1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4808775"/>
    <d v="2015-06-05T13:59:35"/>
    <n v="1433512775"/>
    <b v="0"/>
    <n v="63"/>
    <b v="1"/>
    <s v="theater/plays"/>
    <n v="101.64999999999999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4181600"/>
    <d v="2015-02-04T09:13:47"/>
    <n v="1423041227"/>
    <b v="0"/>
    <n v="20"/>
    <b v="1"/>
    <s v="theater/plays"/>
    <n v="108.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34120856"/>
    <d v="2015-04-13T14:54:16"/>
    <n v="1428936856"/>
    <b v="0"/>
    <n v="25"/>
    <b v="1"/>
    <s v="theater/plays"/>
    <n v="2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70801600"/>
    <d v="2016-07-10T03:42:43"/>
    <n v="1468122163"/>
    <b v="0"/>
    <n v="61"/>
    <b v="1"/>
    <s v="theater/plays"/>
    <n v="100.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3499645"/>
    <d v="2016-12-05T03:14:05"/>
    <n v="1480907645"/>
    <b v="0"/>
    <n v="52"/>
    <b v="1"/>
    <s v="theater/plays"/>
    <n v="125.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s v="US"/>
    <s v="USD"/>
    <x v="1290"/>
    <n v="1429772340"/>
    <d v="2015-03-23T14:45:31"/>
    <n v="1427121931"/>
    <b v="0"/>
    <n v="86"/>
    <b v="1"/>
    <s v="theater/plays"/>
    <n v="108.57142857142857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8390000"/>
    <d v="2015-03-01T15:39:51"/>
    <n v="1425224391"/>
    <b v="0"/>
    <n v="42"/>
    <b v="1"/>
    <s v="theater/plays"/>
    <n v="145.70000000000002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4172340"/>
    <d v="2015-09-09T18:20:28"/>
    <n v="1441822828"/>
    <b v="0"/>
    <n v="52"/>
    <b v="1"/>
    <s v="theater/plays"/>
    <n v="110.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7523371"/>
    <d v="2015-10-15T16:49:31"/>
    <n v="1444927771"/>
    <b v="0"/>
    <n v="120"/>
    <b v="1"/>
    <s v="theater/plays"/>
    <n v="102.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5252400"/>
    <d v="2015-10-01T10:53:17"/>
    <n v="1443696797"/>
    <b v="0"/>
    <n v="22"/>
    <b v="1"/>
    <s v="theater/plays"/>
    <n v="1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8189200"/>
    <d v="2015-06-29T13:44:57"/>
    <n v="1435585497"/>
    <b v="0"/>
    <n v="64"/>
    <b v="1"/>
    <s v="theater/plays"/>
    <n v="101.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7914373"/>
    <d v="2016-02-23T01:12:53"/>
    <n v="1456189973"/>
    <b v="0"/>
    <n v="23"/>
    <b v="1"/>
    <s v="theater/plays"/>
    <n v="141.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62125358"/>
    <d v="2016-04-01T17:55:58"/>
    <n v="1459533358"/>
    <b v="0"/>
    <n v="238"/>
    <b v="1"/>
    <s v="theater/plays"/>
    <n v="109.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61860432"/>
    <d v="2016-03-29T16:20:32"/>
    <n v="1459268432"/>
    <b v="0"/>
    <n v="33"/>
    <b v="1"/>
    <s v="theater/plays"/>
    <n v="104.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6902359"/>
    <d v="2015-06-14T19:32:39"/>
    <n v="1434310359"/>
    <b v="0"/>
    <n v="32"/>
    <b v="1"/>
    <s v="theater/plays"/>
    <n v="1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4807420"/>
    <d v="2016-04-23T16:12:18"/>
    <n v="1461427938"/>
    <b v="0"/>
    <n v="24"/>
    <b v="1"/>
    <s v="theater/plays"/>
    <n v="1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7447600"/>
    <d v="2015-07-10T17:59:38"/>
    <n v="1436551178"/>
    <b v="0"/>
    <n v="29"/>
    <b v="1"/>
    <s v="theater/plays"/>
    <n v="102.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80559011"/>
    <d v="2016-11-01T01:23:31"/>
    <n v="1477963411"/>
    <b v="0"/>
    <n v="50"/>
    <b v="1"/>
    <s v="theater/plays"/>
    <n v="100"/>
    <n v="50"/>
    <x v="1"/>
    <s v="plays"/>
    <m/>
  </r>
  <r>
    <n v="1303"/>
    <s v="Forward Arena Theatre Company: Summer Season"/>
    <s v="Groundbreaking queer theatre."/>
    <n v="3500"/>
    <n v="4559.13"/>
    <x v="0"/>
    <s v="GB"/>
    <s v="GBP"/>
    <x v="1303"/>
    <n v="1469962800"/>
    <d v="2016-07-15T10:35:20"/>
    <n v="1468578920"/>
    <b v="0"/>
    <n v="108"/>
    <b v="1"/>
    <s v="theater/plays"/>
    <n v="130.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9376405"/>
    <d v="2017-01-12T04:40:05"/>
    <n v="1484196005"/>
    <b v="0"/>
    <n v="104"/>
    <b v="0"/>
    <s v="technology/wearables"/>
    <n v="39.627499999999998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9122200"/>
    <d v="2016-06-22T15:58:28"/>
    <n v="1466611108"/>
    <b v="0"/>
    <n v="86"/>
    <b v="0"/>
    <s v="technology/wearables"/>
    <n v="25.976666666666663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7690734"/>
    <d v="2014-11-04T10:58:54"/>
    <n v="1415098734"/>
    <b v="0"/>
    <n v="356"/>
    <b v="0"/>
    <s v="technology/wearables"/>
    <n v="65.24636363636364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5710679"/>
    <d v="2016-01-18T12:04:39"/>
    <n v="1453118679"/>
    <b v="0"/>
    <n v="45"/>
    <b v="0"/>
    <s v="technology/wearables"/>
    <n v="11.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s v="US"/>
    <s v="USD"/>
    <x v="1308"/>
    <n v="1475937812"/>
    <d v="2016-08-29T14:43:32"/>
    <n v="1472481812"/>
    <b v="0"/>
    <n v="38"/>
    <b v="0"/>
    <s v="technology/wearables"/>
    <n v="11.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4943468"/>
    <d v="2015-09-10T21:11:08"/>
    <n v="1441919468"/>
    <b v="0"/>
    <n v="35"/>
    <b v="0"/>
    <s v="technology/wearables"/>
    <n v="111.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71622450"/>
    <d v="2016-07-05T16:00:50"/>
    <n v="1467734450"/>
    <b v="0"/>
    <n v="24"/>
    <b v="0"/>
    <s v="technology/wearables"/>
    <n v="15.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80536919"/>
    <d v="2016-10-26T19:15:19"/>
    <n v="1477509319"/>
    <b v="0"/>
    <n v="100"/>
    <b v="0"/>
    <s v="technology/wearables"/>
    <n v="32.027999999999999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9375922"/>
    <d v="2015-03-19T16:52:02"/>
    <n v="1426783922"/>
    <b v="0"/>
    <n v="1"/>
    <b v="0"/>
    <s v="technology/wearables"/>
    <n v="0.60869565217391308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7024514"/>
    <d v="2016-02-02T17:01:54"/>
    <n v="1454432514"/>
    <b v="0"/>
    <n v="122"/>
    <b v="0"/>
    <s v="technology/wearables"/>
    <n v="31.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7065860"/>
    <d v="2016-08-22T16:04:20"/>
    <n v="1471881860"/>
    <b v="0"/>
    <n v="11"/>
    <b v="0"/>
    <s v="technology/wearables"/>
    <n v="1.1266666666666667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6771600"/>
    <d v="2015-10-01T11:57:28"/>
    <n v="1443700648"/>
    <b v="0"/>
    <n v="248"/>
    <b v="0"/>
    <s v="technology/wearables"/>
    <n v="40.404000000000003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6700709"/>
    <d v="2016-01-24T23:05:09"/>
    <n v="1453676709"/>
    <b v="0"/>
    <n v="1"/>
    <b v="0"/>
    <s v="technology/wearables"/>
    <n v="1.3333333333333333E-3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9109600"/>
    <d v="2016-05-30T05:39:06"/>
    <n v="1464586746"/>
    <b v="0"/>
    <n v="19"/>
    <b v="0"/>
    <s v="technology/wearables"/>
    <n v="5.7334999999999994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20938172"/>
    <d v="2014-12-12T01:02:52"/>
    <n v="1418346172"/>
    <b v="0"/>
    <n v="135"/>
    <b v="0"/>
    <s v="technology/wearables"/>
    <n v="15.324999999999999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5094400"/>
    <d v="2014-06-26T19:29:25"/>
    <n v="1403810965"/>
    <b v="0"/>
    <n v="9"/>
    <b v="0"/>
    <s v="technology/wearables"/>
    <n v="15.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3138800"/>
    <d v="2016-12-01T16:34:06"/>
    <n v="1480610046"/>
    <b v="0"/>
    <n v="3"/>
    <b v="0"/>
    <s v="technology/wearables"/>
    <n v="0.50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82515937"/>
    <d v="2016-11-23T17:58:57"/>
    <n v="1479923937"/>
    <b v="0"/>
    <n v="7"/>
    <b v="0"/>
    <s v="technology/wearables"/>
    <n v="1.3028138528138529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32223125"/>
    <d v="2015-04-21T15:45:25"/>
    <n v="1429631125"/>
    <b v="0"/>
    <n v="4"/>
    <b v="0"/>
    <s v="technology/wearables"/>
    <n v="0.30285714285714288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61653700"/>
    <d v="2016-03-22T16:45:46"/>
    <n v="1458665146"/>
    <b v="0"/>
    <n v="44"/>
    <b v="0"/>
    <s v="technology/wearables"/>
    <n v="8.8800000000000008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6371552"/>
    <d v="2016-09-13T15:12:32"/>
    <n v="1473779552"/>
    <b v="0"/>
    <n v="90"/>
    <b v="0"/>
    <s v="technology/wearables"/>
    <n v="9.84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3063435"/>
    <d v="2016-11-30T02:03:55"/>
    <n v="1480471435"/>
    <b v="0"/>
    <n v="8"/>
    <b v="0"/>
    <s v="technology/wearables"/>
    <n v="2.4299999999999997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21348428"/>
    <d v="2014-12-01T19:00:28"/>
    <n v="1417460428"/>
    <b v="0"/>
    <n v="11"/>
    <b v="0"/>
    <s v="technology/wearables"/>
    <n v="1.1299999999999999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2916235"/>
    <d v="2015-04-29T16:17:15"/>
    <n v="1430324235"/>
    <b v="0"/>
    <n v="41"/>
    <b v="0"/>
    <s v="technology/wearables"/>
    <n v="3.5520833333333335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6458734"/>
    <d v="2016-08-30T15:25:34"/>
    <n v="1472570734"/>
    <b v="0"/>
    <n v="15"/>
    <b v="0"/>
    <s v="technology/wearables"/>
    <n v="2.3306666666666667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7501145"/>
    <d v="2014-10-23T05:19:05"/>
    <n v="1414041545"/>
    <b v="0"/>
    <n v="9"/>
    <b v="0"/>
    <s v="technology/wearables"/>
    <n v="0.81600000000000006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7432000"/>
    <d v="2016-06-01T06:38:29"/>
    <n v="1464763109"/>
    <b v="0"/>
    <n v="50"/>
    <b v="0"/>
    <s v="technology/wearables"/>
    <n v="22.494285714285713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71435554"/>
    <d v="2016-07-18T12:05:54"/>
    <n v="1468843554"/>
    <b v="0"/>
    <n v="34"/>
    <b v="0"/>
    <s v="technology/wearables"/>
    <n v="1.3668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5480408"/>
    <d v="2016-12-28T01:26:48"/>
    <n v="1482888408"/>
    <b v="0"/>
    <n v="0"/>
    <b v="0"/>
    <s v="technology/wearables"/>
    <n v="0"/>
    <e v="#DIV/0!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5478025"/>
    <d v="2014-06-16T02:33:45"/>
    <n v="1402886025"/>
    <b v="0"/>
    <n v="0"/>
    <b v="0"/>
    <s v="technology/wearables"/>
    <n v="0"/>
    <e v="#DIV/0!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7721287"/>
    <d v="2016-02-10T18:34:47"/>
    <n v="1455129287"/>
    <b v="0"/>
    <n v="276"/>
    <b v="0"/>
    <s v="technology/wearables"/>
    <n v="10.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9354502"/>
    <d v="2015-11-05T22:28:22"/>
    <n v="1446762502"/>
    <b v="0"/>
    <n v="16"/>
    <b v="0"/>
    <s v="technology/wearables"/>
    <n v="19.759999999999998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8849028"/>
    <d v="2014-11-12T20:43:48"/>
    <n v="1415825028"/>
    <b v="0"/>
    <n v="224"/>
    <b v="0"/>
    <s v="technology/wearables"/>
    <n v="84.946999999999989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8549079"/>
    <d v="2017-02-01T13:51:19"/>
    <n v="1485957079"/>
    <b v="0"/>
    <n v="140"/>
    <b v="0"/>
    <s v="technology/wearables"/>
    <n v="49.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8543033"/>
    <d v="2015-07-03T19:17:13"/>
    <n v="1435951033"/>
    <b v="0"/>
    <n v="15"/>
    <b v="0"/>
    <s v="technology/wearables"/>
    <n v="3.3033333333333332"/>
    <n v="66.066666666666663"/>
    <x v="2"/>
    <s v="wearables"/>
    <m/>
  </r>
  <r>
    <n v="1339"/>
    <s v="Linkoo (Canceled)"/>
    <s v="World's Smallest customizable Phone &amp; GPS Watch for kids !"/>
    <n v="50000"/>
    <n v="3317"/>
    <x v="1"/>
    <s v="US"/>
    <s v="USD"/>
    <x v="1339"/>
    <n v="1418056315"/>
    <d v="2014-10-24T15:31:55"/>
    <n v="1414164715"/>
    <b v="0"/>
    <n v="37"/>
    <b v="0"/>
    <s v="technology/wearables"/>
    <n v="6.6339999999999995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8112253"/>
    <d v="2014-07-16T14:17:33"/>
    <n v="1405520253"/>
    <b v="0"/>
    <n v="0"/>
    <b v="0"/>
    <s v="technology/wearables"/>
    <n v="0"/>
    <e v="#DIV/0!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5333917"/>
    <d v="2016-08-30T14:58:37"/>
    <n v="1472569117"/>
    <b v="0"/>
    <n v="46"/>
    <b v="0"/>
    <s v="technology/wearables"/>
    <n v="70.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7161739"/>
    <d v="2015-06-17T19:35:39"/>
    <n v="1434569739"/>
    <b v="0"/>
    <n v="1"/>
    <b v="0"/>
    <s v="technology/wearables"/>
    <n v="0.2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71579140"/>
    <d v="2016-06-21T12:38:03"/>
    <n v="1466512683"/>
    <b v="0"/>
    <n v="323"/>
    <b v="0"/>
    <s v="technology/wearables"/>
    <n v="102.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7313039"/>
    <d v="2016-06-01T18:57:19"/>
    <n v="1464807439"/>
    <b v="0"/>
    <n v="139"/>
    <b v="1"/>
    <s v="publishing/nonfiction"/>
    <n v="377.73333333333335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5366359"/>
    <d v="2014-06-09T19:32:39"/>
    <n v="1402342359"/>
    <b v="0"/>
    <n v="7"/>
    <b v="1"/>
    <s v="publishing/nonfiction"/>
    <n v="1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72297751"/>
    <d v="2013-05-28T01:49:11"/>
    <n v="1369705751"/>
    <b v="0"/>
    <n v="149"/>
    <b v="1"/>
    <s v="publishing/nonfiction"/>
    <n v="147.32653061224491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5741525"/>
    <d v="2015-02-05T15:18:45"/>
    <n v="1423149525"/>
    <b v="0"/>
    <n v="31"/>
    <b v="1"/>
    <s v="publishing/nonfiction"/>
    <n v="102.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8904533"/>
    <d v="2014-11-20T12:08:53"/>
    <n v="1416485333"/>
    <b v="0"/>
    <n v="26"/>
    <b v="1"/>
    <s v="publishing/nonfiction"/>
    <n v="101.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50249140"/>
    <d v="2015-11-09T07:58:55"/>
    <n v="1447055935"/>
    <b v="0"/>
    <n v="172"/>
    <b v="1"/>
    <s v="publishing/nonfiction"/>
    <n v="204.2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51089134"/>
    <d v="2015-11-26T00:18:54"/>
    <n v="1448497134"/>
    <b v="0"/>
    <n v="78"/>
    <b v="1"/>
    <s v="publishing/nonfiction"/>
    <n v="104.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5299144"/>
    <d v="2016-01-13T17:45:44"/>
    <n v="1452707144"/>
    <b v="0"/>
    <n v="120"/>
    <b v="1"/>
    <s v="publishing/nonfiction"/>
    <n v="101.265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41425540"/>
    <d v="2015-07-15T13:52:46"/>
    <n v="1436968366"/>
    <b v="0"/>
    <n v="227"/>
    <b v="1"/>
    <s v="publishing/nonfiction"/>
    <n v="136.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62960000"/>
    <d v="2013-02-04T02:49:48"/>
    <n v="1359946188"/>
    <b v="0"/>
    <n v="42"/>
    <b v="1"/>
    <s v="publishing/nonfiction"/>
    <n v="133.6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5672979"/>
    <d v="2016-05-12T19:22:59"/>
    <n v="1463080979"/>
    <b v="0"/>
    <n v="64"/>
    <b v="1"/>
    <s v="publishing/nonfiction"/>
    <n v="130.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4269600"/>
    <d v="2012-10-31T06:06:45"/>
    <n v="1351663605"/>
    <b v="0"/>
    <n v="121"/>
    <b v="1"/>
    <s v="publishing/nonfiction"/>
    <n v="122.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2985760"/>
    <d v="2013-06-05T00:56:00"/>
    <n v="1370393760"/>
    <b v="0"/>
    <n v="87"/>
    <b v="1"/>
    <s v="publishing/nonfiction"/>
    <n v="182.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62117540"/>
    <d v="2013-01-30T23:05:37"/>
    <n v="1359587137"/>
    <b v="0"/>
    <n v="65"/>
    <b v="1"/>
    <s v="publishing/nonfiction"/>
    <n v="125.29999999999998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9009323"/>
    <d v="2011-05-26T13:42:03"/>
    <n v="1306417323"/>
    <b v="0"/>
    <n v="49"/>
    <b v="1"/>
    <s v="publishing/nonfiction"/>
    <n v="111.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9980790"/>
    <d v="2011-05-05T19:33:10"/>
    <n v="1304623990"/>
    <b v="0"/>
    <n v="19"/>
    <b v="1"/>
    <s v="publishing/nonfiction"/>
    <n v="115.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3943420"/>
    <d v="2012-07-05T21:37:00"/>
    <n v="1341524220"/>
    <b v="0"/>
    <n v="81"/>
    <b v="1"/>
    <s v="publishing/nonfiction"/>
    <n v="173.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3370772"/>
    <d v="2014-05-22T17:12:52"/>
    <n v="1400778772"/>
    <b v="0"/>
    <n v="264"/>
    <b v="1"/>
    <s v="publishing/nonfiction"/>
    <n v="125.98333333333333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8592731"/>
    <d v="2013-07-09T22:25:31"/>
    <n v="1373408731"/>
    <b v="0"/>
    <n v="25"/>
    <b v="1"/>
    <s v="publishing/nonfiction"/>
    <n v="109.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5523140"/>
    <d v="2016-01-27T20:15:27"/>
    <n v="1453925727"/>
    <b v="0"/>
    <n v="5"/>
    <b v="1"/>
    <s v="publishing/nonfiction"/>
    <n v="100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20648906"/>
    <d v="2014-11-08T16:41:46"/>
    <n v="1415464906"/>
    <b v="0"/>
    <n v="144"/>
    <b v="1"/>
    <s v="music/rock"/>
    <n v="118.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6523752"/>
    <d v="2015-02-14T17:35:52"/>
    <n v="1423935352"/>
    <b v="0"/>
    <n v="92"/>
    <b v="1"/>
    <s v="music/rock"/>
    <n v="100.26666666666667"/>
    <n v="81.739130434782609"/>
    <x v="4"/>
    <s v="rock"/>
    <m/>
  </r>
  <r>
    <n v="1366"/>
    <s v="Kick It! A Tribute to the A.K.s"/>
    <s v="A musical memorial for Alexi Petersen."/>
    <n v="7500"/>
    <n v="9486.69"/>
    <x v="0"/>
    <s v="US"/>
    <s v="USD"/>
    <x v="1366"/>
    <n v="1417049663"/>
    <d v="2014-10-12T23:54:23"/>
    <n v="1413158063"/>
    <b v="0"/>
    <n v="147"/>
    <b v="1"/>
    <s v="music/rock"/>
    <n v="126.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7463050"/>
    <d v="2015-10-15T00:04:10"/>
    <n v="1444867450"/>
    <b v="0"/>
    <n v="90"/>
    <b v="1"/>
    <s v="music/rock"/>
    <n v="114.26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4342894"/>
    <d v="2015-05-22T04:34:54"/>
    <n v="1432269294"/>
    <b v="0"/>
    <n v="87"/>
    <b v="1"/>
    <s v="music/rock"/>
    <n v="110.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7225746"/>
    <d v="2014-03-12T14:15:46"/>
    <n v="1394633746"/>
    <b v="0"/>
    <n v="406"/>
    <b v="1"/>
    <s v="music/rock"/>
    <n v="105.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1881890"/>
    <d v="2013-10-01T00:04:50"/>
    <n v="1380585890"/>
    <b v="0"/>
    <n v="20"/>
    <b v="1"/>
    <s v="music/rock"/>
    <n v="103.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31022342"/>
    <d v="2015-04-07T18:12:22"/>
    <n v="1428430342"/>
    <b v="0"/>
    <n v="70"/>
    <b v="1"/>
    <s v="music/rock"/>
    <n v="107.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s v="US"/>
    <s v="USD"/>
    <x v="1372"/>
    <n v="1342115132"/>
    <d v="2012-06-12T17:45:32"/>
    <n v="1339523132"/>
    <b v="0"/>
    <n v="16"/>
    <b v="1"/>
    <s v="music/rock"/>
    <n v="1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3138233"/>
    <d v="2016-11-30T22:50:33"/>
    <n v="1480546233"/>
    <b v="0"/>
    <n v="52"/>
    <b v="1"/>
    <s v="music/rock"/>
    <n v="105.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8874388"/>
    <d v="2016-02-24T03:53:08"/>
    <n v="1456285988"/>
    <b v="0"/>
    <n v="66"/>
    <b v="1"/>
    <s v="music/rock"/>
    <n v="189.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4444119"/>
    <d v="2016-12-16T01:35:19"/>
    <n v="1481852119"/>
    <b v="0"/>
    <n v="109"/>
    <b v="1"/>
    <s v="music/rock"/>
    <n v="171.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80784606"/>
    <d v="2016-11-03T16:03:26"/>
    <n v="1478189006"/>
    <b v="0"/>
    <n v="168"/>
    <b v="1"/>
    <s v="music/rock"/>
    <n v="252.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6095060"/>
    <d v="2017-01-12T05:16:10"/>
    <n v="1484198170"/>
    <b v="0"/>
    <n v="31"/>
    <b v="1"/>
    <s v="music/rock"/>
    <n v="116.15384615384616"/>
    <n v="48.70967741935484"/>
    <x v="4"/>
    <s v="rock"/>
    <m/>
  </r>
  <r>
    <n v="1378"/>
    <s v="SIX BY SEVEN"/>
    <s v="A psychedelic post rock masterpiece!"/>
    <n v="2000"/>
    <n v="4067"/>
    <x v="0"/>
    <s v="GB"/>
    <s v="GBP"/>
    <x v="1378"/>
    <n v="1470075210"/>
    <d v="2016-07-17T18:13:30"/>
    <n v="1468779210"/>
    <b v="0"/>
    <n v="133"/>
    <b v="1"/>
    <s v="music/rock"/>
    <n v="203.35000000000002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s v="US"/>
    <s v="USD"/>
    <x v="1379"/>
    <n v="1433504876"/>
    <d v="2015-05-06T11:47:56"/>
    <n v="1430912876"/>
    <b v="0"/>
    <n v="151"/>
    <b v="1"/>
    <s v="music/rock"/>
    <n v="111.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s v="US"/>
    <s v="USD"/>
    <x v="1380"/>
    <n v="1433815200"/>
    <d v="2015-05-17T18:18:26"/>
    <n v="1431886706"/>
    <b v="0"/>
    <n v="5"/>
    <b v="1"/>
    <s v="music/rock"/>
    <n v="4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2988125"/>
    <d v="2016-11-29T05:08:45"/>
    <n v="1480396125"/>
    <b v="0"/>
    <n v="73"/>
    <b v="1"/>
    <s v="music/rock"/>
    <n v="107.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7867536"/>
    <d v="2013-04-06T19:12:16"/>
    <n v="1365275536"/>
    <b v="0"/>
    <n v="148"/>
    <b v="1"/>
    <s v="music/rock"/>
    <n v="104.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2457678"/>
    <d v="2016-12-03T01:47:58"/>
    <n v="1480729678"/>
    <b v="0"/>
    <n v="93"/>
    <b v="1"/>
    <s v="music/rock"/>
    <n v="212.40909090909091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6117922"/>
    <d v="2015-06-05T17:38:42"/>
    <n v="1433525922"/>
    <b v="0"/>
    <n v="63"/>
    <b v="1"/>
    <s v="music/rock"/>
    <n v="124.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61931860"/>
    <d v="2016-03-04T16:32:01"/>
    <n v="1457109121"/>
    <b v="0"/>
    <n v="134"/>
    <b v="1"/>
    <s v="music/rock"/>
    <n v="110.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8183889"/>
    <d v="2015-06-29T15:31:29"/>
    <n v="1435591889"/>
    <b v="0"/>
    <n v="14"/>
    <b v="1"/>
    <s v="music/rock"/>
    <n v="218.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3305800"/>
    <d v="2015-05-02T22:06:35"/>
    <n v="1430604395"/>
    <b v="0"/>
    <n v="78"/>
    <b v="1"/>
    <s v="music/rock"/>
    <n v="136.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6720840"/>
    <d v="2016-09-21T14:45:17"/>
    <n v="1474469117"/>
    <b v="0"/>
    <n v="112"/>
    <b v="1"/>
    <s v="music/rock"/>
    <n v="134.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71087957"/>
    <d v="2016-07-14T11:32:37"/>
    <n v="1468495957"/>
    <b v="0"/>
    <n v="34"/>
    <b v="1"/>
    <s v="music/rock"/>
    <n v="145.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30154720"/>
    <d v="2015-03-24T19:16:46"/>
    <n v="1427224606"/>
    <b v="0"/>
    <n v="19"/>
    <b v="1"/>
    <s v="music/rock"/>
    <n v="109.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40219540"/>
    <d v="2015-07-08T15:36:58"/>
    <n v="1436369818"/>
    <b v="0"/>
    <n v="13"/>
    <b v="1"/>
    <s v="music/rock"/>
    <n v="110.2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6976586"/>
    <d v="2016-02-01T03:43:06"/>
    <n v="1454298186"/>
    <b v="0"/>
    <n v="104"/>
    <b v="1"/>
    <s v="music/rock"/>
    <n v="113.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s v="US"/>
    <s v="USD"/>
    <x v="1393"/>
    <n v="1470068523"/>
    <d v="2016-07-02T16:22:03"/>
    <n v="1467476523"/>
    <b v="0"/>
    <n v="52"/>
    <b v="1"/>
    <s v="music/rock"/>
    <n v="102.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8337200"/>
    <d v="2017-01-17T03:28:46"/>
    <n v="1484623726"/>
    <b v="0"/>
    <n v="17"/>
    <b v="1"/>
    <s v="music/rock"/>
    <n v="122.13333333333334"/>
    <n v="53.882352941176471"/>
    <x v="4"/>
    <s v="rock"/>
    <m/>
  </r>
  <r>
    <n v="1395"/>
    <s v="Quiet Oaks Full Length Album"/>
    <s v="Help Quiet Oaks record their debut album!!!"/>
    <n v="3500"/>
    <n v="3916"/>
    <x v="0"/>
    <s v="US"/>
    <s v="USD"/>
    <x v="1395"/>
    <n v="1484430481"/>
    <d v="2016-12-15T21:48:01"/>
    <n v="1481838481"/>
    <b v="0"/>
    <n v="82"/>
    <b v="1"/>
    <s v="music/rock"/>
    <n v="111.88571428571427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3871882"/>
    <d v="2015-01-14T23:58:02"/>
    <n v="1421279882"/>
    <b v="0"/>
    <n v="73"/>
    <b v="1"/>
    <s v="music/rock"/>
    <n v="107.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7603140"/>
    <d v="2016-09-27T22:01:50"/>
    <n v="1475013710"/>
    <b v="0"/>
    <n v="158"/>
    <b v="1"/>
    <s v="music/rock"/>
    <n v="113.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7752334"/>
    <d v="2016-06-05T20:58:54"/>
    <n v="1465160334"/>
    <b v="0"/>
    <n v="65"/>
    <b v="1"/>
    <s v="music/rock"/>
    <n v="109.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2640373"/>
    <d v="2014-09-07T00:06:13"/>
    <n v="1410048373"/>
    <b v="0"/>
    <n v="184"/>
    <b v="1"/>
    <s v="music/rock"/>
    <n v="126.14444444444443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5709400"/>
    <d v="2016-05-08T08:11:13"/>
    <n v="1462695073"/>
    <b v="0"/>
    <n v="34"/>
    <b v="1"/>
    <s v="music/rock"/>
    <n v="167.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9612474"/>
    <d v="2013-05-05T23:54:34"/>
    <n v="1367798074"/>
    <b v="0"/>
    <n v="240"/>
    <b v="1"/>
    <s v="music/rock"/>
    <n v="496.52000000000004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30439411"/>
    <d v="2015-03-02T01:16:51"/>
    <n v="1425259011"/>
    <b v="0"/>
    <n v="113"/>
    <b v="1"/>
    <s v="music/rock"/>
    <n v="109.16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4802235"/>
    <d v="2013-06-26T01:30:35"/>
    <n v="1372210235"/>
    <b v="0"/>
    <n v="66"/>
    <b v="1"/>
    <s v="music/rock"/>
    <n v="102.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4607285"/>
    <d v="2015-01-28T12:14:45"/>
    <n v="1422447285"/>
    <b v="1"/>
    <n v="5"/>
    <b v="0"/>
    <s v="publishing/translations"/>
    <n v="1.6620689655172414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7195201"/>
    <d v="2014-10-29T16:20:01"/>
    <n v="1414599601"/>
    <b v="1"/>
    <n v="17"/>
    <b v="0"/>
    <s v="publishing/translations"/>
    <n v="0.42"/>
    <n v="6.1764705882352944"/>
    <x v="3"/>
    <s v="translations"/>
    <m/>
  </r>
  <r>
    <n v="1406"/>
    <s v="Man Down! Translation project"/>
    <s v="The White coat and the battle dress uniform"/>
    <n v="12000"/>
    <n v="15"/>
    <x v="2"/>
    <s v="IT"/>
    <s v="EUR"/>
    <x v="1406"/>
    <n v="1449914400"/>
    <d v="2015-10-20T10:23:27"/>
    <n v="1445336607"/>
    <b v="0"/>
    <n v="3"/>
    <b v="0"/>
    <s v="publishing/translations"/>
    <n v="0.125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7847978"/>
    <d v="2014-07-18T12:52:58"/>
    <n v="1405687978"/>
    <b v="0"/>
    <n v="2"/>
    <b v="0"/>
    <s v="publishing/translations"/>
    <n v="0.5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7451756"/>
    <d v="2015-10-14T20:55:56"/>
    <n v="1444856156"/>
    <b v="0"/>
    <n v="6"/>
    <b v="0"/>
    <s v="publishing/translations"/>
    <n v="7.1999999999999993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20085535"/>
    <d v="2014-11-02T03:12:15"/>
    <n v="1414897935"/>
    <b v="0"/>
    <n v="0"/>
    <b v="0"/>
    <s v="publishing/translations"/>
    <n v="0"/>
    <e v="#DIV/0!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4939520"/>
    <d v="2016-04-19T07:38:40"/>
    <n v="1461051520"/>
    <b v="0"/>
    <n v="1"/>
    <b v="0"/>
    <s v="publishing/translations"/>
    <n v="1.6666666666666666E-2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3185900"/>
    <d v="2015-01-09T01:25:00"/>
    <n v="1420766700"/>
    <b v="0"/>
    <n v="3"/>
    <b v="0"/>
    <s v="publishing/translations"/>
    <n v="0.23333333333333336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7656699"/>
    <d v="2014-11-04T01:31:39"/>
    <n v="1415064699"/>
    <b v="0"/>
    <n v="13"/>
    <b v="0"/>
    <s v="publishing/translations"/>
    <n v="4.571428571428571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5964170"/>
    <d v="2015-12-22T10:29:30"/>
    <n v="1450780170"/>
    <b v="0"/>
    <n v="1"/>
    <b v="0"/>
    <s v="publishing/translations"/>
    <n v="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3423467"/>
    <d v="2016-12-04T06:04:27"/>
    <n v="1480831467"/>
    <b v="0"/>
    <n v="1"/>
    <b v="0"/>
    <s v="publishing/translations"/>
    <n v="0.2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9741591"/>
    <d v="2015-07-07T16:13:11"/>
    <n v="1436285591"/>
    <b v="0"/>
    <n v="9"/>
    <b v="0"/>
    <s v="publishing/translations"/>
    <n v="18.181818181818183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8147619"/>
    <d v="2015-10-22T22:13:39"/>
    <n v="1445552019"/>
    <b v="0"/>
    <n v="0"/>
    <b v="0"/>
    <s v="publishing/translations"/>
    <n v="0"/>
    <e v="#DIV/0!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42315460"/>
    <d v="2015-08-16T03:36:14"/>
    <n v="1439696174"/>
    <b v="0"/>
    <n v="2"/>
    <b v="0"/>
    <s v="publishing/translations"/>
    <n v="1.2222222222222223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6397834"/>
    <d v="2016-01-26T10:57:14"/>
    <n v="1453805834"/>
    <b v="0"/>
    <n v="1"/>
    <b v="0"/>
    <s v="publishing/translations"/>
    <n v="0.2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6010619"/>
    <d v="2016-09-09T10:56:59"/>
    <n v="1473418619"/>
    <b v="0"/>
    <n v="10"/>
    <b v="0"/>
    <s v="publishing/translations"/>
    <n v="7.0634920634920633"/>
    <n v="44.5"/>
    <x v="3"/>
    <s v="translations"/>
    <m/>
  </r>
  <r>
    <n v="1420"/>
    <s v="Shakespeare in the Hood - Romeo and Juliet"/>
    <s v="Help me butcher Shakespeare in a satirical fashion."/>
    <n v="110"/>
    <n v="3"/>
    <x v="2"/>
    <s v="US"/>
    <s v="USD"/>
    <x v="1420"/>
    <n v="1467129686"/>
    <d v="2016-06-03T16:01:26"/>
    <n v="1464969686"/>
    <b v="0"/>
    <n v="3"/>
    <b v="0"/>
    <s v="publishing/translations"/>
    <n v="2.7272727272727271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3432709"/>
    <d v="2015-01-09T21:58:29"/>
    <n v="1420840709"/>
    <b v="0"/>
    <n v="2"/>
    <b v="0"/>
    <s v="publishing/translations"/>
    <n v="0.1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4436704"/>
    <d v="2016-08-22T05:45:04"/>
    <n v="1471844704"/>
    <b v="0"/>
    <n v="2"/>
    <b v="0"/>
    <s v="publishing/translations"/>
    <n v="0.104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51637531"/>
    <d v="2015-12-02T08:38:51"/>
    <n v="1449045531"/>
    <b v="0"/>
    <n v="1"/>
    <b v="0"/>
    <s v="publishing/translations"/>
    <n v="0.33333333333333337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9233602"/>
    <d v="2016-11-02T17:13:22"/>
    <n v="1478106802"/>
    <b v="0"/>
    <n v="14"/>
    <b v="0"/>
    <s v="publishing/translations"/>
    <n v="20.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30276959"/>
    <d v="2015-03-30T03:09:19"/>
    <n v="1427684959"/>
    <b v="0"/>
    <n v="0"/>
    <b v="0"/>
    <s v="publishing/translations"/>
    <n v="0"/>
    <e v="#DIV/0!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40408120"/>
    <d v="2015-06-25T09:22:00"/>
    <n v="1435224120"/>
    <b v="0"/>
    <n v="0"/>
    <b v="0"/>
    <s v="publishing/translations"/>
    <n v="0"/>
    <e v="#DIV/0!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4230385"/>
    <d v="2016-08-19T20:26:25"/>
    <n v="1471638385"/>
    <b v="0"/>
    <n v="4"/>
    <b v="0"/>
    <s v="publishing/translations"/>
    <n v="8.3800000000000008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9584417"/>
    <d v="2016-03-03T09:06:57"/>
    <n v="1456996017"/>
    <b v="0"/>
    <n v="3"/>
    <b v="0"/>
    <s v="publishing/translations"/>
    <n v="4.5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8629242"/>
    <d v="2015-03-11T01:27:22"/>
    <n v="1426037242"/>
    <b v="0"/>
    <n v="0"/>
    <b v="0"/>
    <s v="publishing/translations"/>
    <n v="0"/>
    <e v="#DIV/0!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9017488"/>
    <d v="2014-11-18T19:31:28"/>
    <n v="1416339088"/>
    <b v="0"/>
    <n v="5"/>
    <b v="0"/>
    <s v="publishing/translations"/>
    <n v="8.06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8517816"/>
    <d v="2015-10-27T05:03:36"/>
    <n v="1445922216"/>
    <b v="0"/>
    <n v="47"/>
    <b v="0"/>
    <s v="publishing/translations"/>
    <n v="31.94705882352941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7417828"/>
    <d v="2015-06-20T18:43:48"/>
    <n v="1434825828"/>
    <b v="0"/>
    <n v="0"/>
    <b v="0"/>
    <s v="publishing/translations"/>
    <n v="0"/>
    <e v="#DIV/0!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81367600"/>
    <d v="2016-10-30T15:01:15"/>
    <n v="1477839675"/>
    <b v="0"/>
    <n v="10"/>
    <b v="0"/>
    <s v="publishing/translations"/>
    <n v="6.708333333333333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3775600"/>
    <d v="2015-05-18T18:24:38"/>
    <n v="1431973478"/>
    <b v="0"/>
    <n v="11"/>
    <b v="0"/>
    <s v="publishing/translations"/>
    <n v="9.9878048780487809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4589020"/>
    <d v="2015-09-11T18:43:40"/>
    <n v="1441997020"/>
    <b v="0"/>
    <n v="2"/>
    <b v="0"/>
    <s v="publishing/translations"/>
    <n v="0.1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6043057"/>
    <d v="2016-01-22T08:24:17"/>
    <n v="1453451057"/>
    <b v="0"/>
    <n v="2"/>
    <b v="0"/>
    <s v="publishing/translations"/>
    <n v="0.77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5227540"/>
    <d v="2014-06-06T12:45:39"/>
    <n v="1402058739"/>
    <b v="0"/>
    <n v="22"/>
    <b v="0"/>
    <s v="publishing/translations"/>
    <n v="26.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61765300"/>
    <d v="2016-03-28T20:54:59"/>
    <n v="1459198499"/>
    <b v="0"/>
    <n v="8"/>
    <b v="0"/>
    <s v="publishing/translations"/>
    <n v="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5758101"/>
    <d v="2015-02-05T19:55:01"/>
    <n v="1423166101"/>
    <b v="0"/>
    <n v="6"/>
    <b v="0"/>
    <s v="publishing/translations"/>
    <n v="6.6055045871559637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4285463"/>
    <d v="2016-04-26T17:57:43"/>
    <n v="1461693463"/>
    <b v="0"/>
    <n v="1"/>
    <b v="0"/>
    <s v="publishing/translations"/>
    <n v="7.6923076923076927E-3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41995769"/>
    <d v="2015-07-13T18:22:49"/>
    <n v="1436811769"/>
    <b v="0"/>
    <n v="3"/>
    <b v="0"/>
    <s v="publishing/translations"/>
    <n v="1.122222222222222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4190158"/>
    <d v="2016-04-25T15:29:18"/>
    <n v="1461598158"/>
    <b v="0"/>
    <n v="0"/>
    <b v="0"/>
    <s v="publishing/translations"/>
    <n v="0"/>
    <e v="#DIV/0!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3395209"/>
    <d v="2016-12-03T22:13:29"/>
    <n v="1480803209"/>
    <b v="0"/>
    <n v="0"/>
    <b v="0"/>
    <s v="publishing/translations"/>
    <n v="0"/>
    <e v="#DIV/0!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42091462"/>
    <d v="2015-07-14T20:57:42"/>
    <n v="1436907462"/>
    <b v="0"/>
    <n v="0"/>
    <b v="0"/>
    <s v="publishing/translations"/>
    <n v="0"/>
    <e v="#DIV/0!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4286855"/>
    <d v="2015-05-15T13:00:55"/>
    <n v="1431694855"/>
    <b v="0"/>
    <n v="0"/>
    <b v="0"/>
    <s v="publishing/translations"/>
    <n v="0"/>
    <e v="#DIV/0!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61235478"/>
    <d v="2016-04-01T10:44:38"/>
    <n v="1459507478"/>
    <b v="0"/>
    <n v="0"/>
    <b v="0"/>
    <s v="publishing/translations"/>
    <n v="0"/>
    <e v="#DIV/0!"/>
    <x v="3"/>
    <s v="translations"/>
    <m/>
  </r>
  <r>
    <n v="1447"/>
    <s v="Indian Language Dictionary"/>
    <s v="I'm creating a dictionary of multiple Indian languages."/>
    <n v="500000"/>
    <n v="75"/>
    <x v="2"/>
    <s v="US"/>
    <s v="USD"/>
    <x v="1447"/>
    <n v="1467999134"/>
    <d v="2016-06-08T17:32:14"/>
    <n v="1465407134"/>
    <b v="0"/>
    <n v="3"/>
    <b v="0"/>
    <s v="publishing/translations"/>
    <n v="1.4999999999999999E-2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32272300"/>
    <d v="2015-04-21T22:28:38"/>
    <n v="1429655318"/>
    <b v="0"/>
    <n v="0"/>
    <b v="0"/>
    <s v="publishing/translations"/>
    <n v="0"/>
    <e v="#DIV/0!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31286105"/>
    <d v="2015-03-23T19:28:25"/>
    <n v="1427138905"/>
    <b v="0"/>
    <n v="0"/>
    <b v="0"/>
    <s v="publishing/translations"/>
    <n v="0"/>
    <e v="#DIV/0!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5941197"/>
    <d v="2016-01-21T04:06:37"/>
    <n v="1453349197"/>
    <b v="0"/>
    <n v="1"/>
    <b v="0"/>
    <s v="publishing/translations"/>
    <n v="1E-3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6355259"/>
    <d v="2014-10-19T23:00:59"/>
    <n v="1413759659"/>
    <b v="0"/>
    <n v="2"/>
    <b v="0"/>
    <s v="publishing/translations"/>
    <n v="1.0554089709762533E-2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6566363"/>
    <d v="2014-06-28T16:52:43"/>
    <n v="1403974363"/>
    <b v="0"/>
    <n v="0"/>
    <b v="0"/>
    <s v="publishing/translations"/>
    <n v="0"/>
    <e v="#DIV/0!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92270947"/>
    <d v="2017-03-01T16:42:27"/>
    <n v="1488386547"/>
    <b v="0"/>
    <n v="0"/>
    <b v="0"/>
    <s v="publishing/translations"/>
    <n v="0"/>
    <e v="#DIV/0!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61535140"/>
    <d v="2016-04-03T20:48:00"/>
    <n v="1459716480"/>
    <b v="0"/>
    <n v="1"/>
    <b v="0"/>
    <s v="publishing/translations"/>
    <n v="0.85714285714285721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9924340"/>
    <d v="2014-07-12T16:08:40"/>
    <n v="1405181320"/>
    <b v="0"/>
    <n v="7"/>
    <b v="0"/>
    <s v="publishing/translations"/>
    <n v="10.5"/>
    <n v="225"/>
    <x v="3"/>
    <s v="translations"/>
    <m/>
  </r>
  <r>
    <n v="1456"/>
    <s v="Sometimes you don't need love (Canceled)"/>
    <s v="English Version of my auto-published novel"/>
    <n v="5000"/>
    <n v="145"/>
    <x v="1"/>
    <s v="IT"/>
    <s v="EUR"/>
    <x v="1456"/>
    <n v="1483459365"/>
    <d v="2016-12-04T16:02:45"/>
    <n v="1480867365"/>
    <b v="0"/>
    <n v="3"/>
    <b v="0"/>
    <s v="publishing/translations"/>
    <n v="2.9000000000000004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7281044"/>
    <d v="2015-10-12T21:30:44"/>
    <n v="1444685444"/>
    <b v="0"/>
    <n v="0"/>
    <b v="0"/>
    <s v="publishing/translations"/>
    <n v="0"/>
    <e v="#DIV/0!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7729600"/>
    <d v="2014-07-11T16:56:00"/>
    <n v="1405097760"/>
    <b v="0"/>
    <n v="0"/>
    <b v="0"/>
    <s v="publishing/translations"/>
    <n v="0"/>
    <e v="#DIV/0!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9077100"/>
    <d v="2015-11-04T04:54:56"/>
    <n v="1446612896"/>
    <b v="0"/>
    <n v="0"/>
    <b v="0"/>
    <s v="publishing/translations"/>
    <n v="0"/>
    <e v="#DIV/0!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7391100"/>
    <d v="2014-10-03T21:31:38"/>
    <n v="1412371898"/>
    <b v="0"/>
    <n v="0"/>
    <b v="0"/>
    <s v="publishing/translations"/>
    <n v="0"/>
    <e v="#DIV/0!"/>
    <x v="3"/>
    <s v="translations"/>
    <m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3849600"/>
    <d v="2014-09-17T15:29:14"/>
    <n v="1410967754"/>
    <b v="1"/>
    <n v="340"/>
    <b v="1"/>
    <s v="publishing/radio &amp; podcasts"/>
    <n v="101.24459999999999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5609271"/>
    <d v="2013-03-11T15:54:31"/>
    <n v="1363017271"/>
    <b v="1"/>
    <n v="150"/>
    <b v="1"/>
    <s v="publishing/radio &amp; podcasts"/>
    <n v="108.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5367938"/>
    <d v="2013-02-21T21:52:18"/>
    <n v="1361483538"/>
    <b v="1"/>
    <n v="25"/>
    <b v="1"/>
    <s v="publishing/radio &amp; podcasts"/>
    <n v="147.66666666666666"/>
    <n v="35.44"/>
    <x v="3"/>
    <s v="radio &amp; podcasts"/>
    <m/>
  </r>
  <r>
    <n v="1464"/>
    <s v="Science Studio"/>
    <s v="The Best Science Media on the Web"/>
    <n v="5000"/>
    <n v="8160"/>
    <x v="0"/>
    <s v="US"/>
    <s v="USD"/>
    <x v="1464"/>
    <n v="1361029958"/>
    <d v="2013-01-17T15:52:38"/>
    <n v="1358437958"/>
    <b v="1"/>
    <n v="234"/>
    <b v="1"/>
    <s v="publishing/radio &amp; podcasts"/>
    <n v="163.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32385200"/>
    <d v="2012-02-20T17:37:32"/>
    <n v="1329759452"/>
    <b v="1"/>
    <n v="2602"/>
    <b v="1"/>
    <s v="publishing/radio &amp; podcasts"/>
    <n v="456.41449999999998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52574800"/>
    <d v="2015-12-02T04:07:46"/>
    <n v="1449029266"/>
    <b v="1"/>
    <n v="248"/>
    <b v="1"/>
    <s v="publishing/radio &amp; podcasts"/>
    <n v="107.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s v="US"/>
    <s v="USD"/>
    <x v="1467"/>
    <n v="1332699285"/>
    <d v="2012-01-25T19:14:45"/>
    <n v="1327518885"/>
    <b v="1"/>
    <n v="600"/>
    <b v="1"/>
    <s v="publishing/radio &amp; podcasts"/>
    <n v="115.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7838049"/>
    <d v="2011-04-13T00:20:49"/>
    <n v="1302654049"/>
    <b v="1"/>
    <n v="293"/>
    <b v="1"/>
    <s v="publishing/radio &amp; podcasts"/>
    <n v="102.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60938109"/>
    <d v="2013-01-16T14:21:49"/>
    <n v="1358346109"/>
    <b v="1"/>
    <n v="321"/>
    <b v="1"/>
    <s v="publishing/radio &amp; podcasts"/>
    <n v="108.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6724263"/>
    <d v="2012-12-07T19:51:03"/>
    <n v="1354909863"/>
    <b v="1"/>
    <n v="81"/>
    <b v="1"/>
    <s v="publishing/radio &amp; podcasts"/>
    <n v="125.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8620334"/>
    <d v="2015-03-10T22:58:54"/>
    <n v="1426028334"/>
    <b v="1"/>
    <n v="343"/>
    <b v="1"/>
    <s v="publishing/radio &amp; podcasts"/>
    <n v="103.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81928503"/>
    <d v="2013-09-16T13:01:43"/>
    <n v="1379336503"/>
    <b v="1"/>
    <n v="336"/>
    <b v="1"/>
    <s v="publishing/radio &amp; podcasts"/>
    <n v="138.70400000000001"/>
    <n v="103.20238095238095"/>
    <x v="3"/>
    <s v="radio &amp; podcasts"/>
    <m/>
  </r>
  <r>
    <n v="1473"/>
    <s v="ONE LOVES ONLY FORM"/>
    <s v="Public Radio Project"/>
    <n v="1500"/>
    <n v="1807.74"/>
    <x v="0"/>
    <s v="US"/>
    <s v="USD"/>
    <x v="1473"/>
    <n v="1330644639"/>
    <d v="2012-01-31T23:30:39"/>
    <n v="1328052639"/>
    <b v="1"/>
    <n v="47"/>
    <b v="1"/>
    <s v="publishing/radio &amp; podcasts"/>
    <n v="120.51600000000001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9093292"/>
    <d v="2013-08-14T17:28:12"/>
    <n v="1376501292"/>
    <b v="1"/>
    <n v="76"/>
    <b v="1"/>
    <s v="publishing/radio &amp; podcasts"/>
    <n v="112.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9051540"/>
    <d v="2014-11-17T17:21:03"/>
    <n v="1416244863"/>
    <b v="1"/>
    <n v="441"/>
    <b v="1"/>
    <s v="publishing/radio &amp; podcasts"/>
    <n v="188.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5616422"/>
    <d v="2011-08-11T01:00:22"/>
    <n v="1313024422"/>
    <b v="1"/>
    <n v="916"/>
    <b v="1"/>
    <s v="publishing/radio &amp; podcasts"/>
    <n v="661.55466666666666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24609200"/>
    <d v="2011-10-24T14:46:44"/>
    <n v="1319467604"/>
    <b v="1"/>
    <n v="369"/>
    <b v="1"/>
    <s v="publishing/radio &amp; podcasts"/>
    <n v="111.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8564913"/>
    <d v="2013-04-30T20:55:13"/>
    <n v="1367355313"/>
    <b v="1"/>
    <n v="20242"/>
    <b v="1"/>
    <s v="publishing/radio &amp; podcasts"/>
    <n v="1181.6142199999999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9694340"/>
    <d v="2014-04-25T17:53:09"/>
    <n v="1398448389"/>
    <b v="1"/>
    <n v="71"/>
    <b v="1"/>
    <s v="publishing/radio &amp; podcasts"/>
    <n v="137.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4858000"/>
    <d v="2013-07-09T22:24:59"/>
    <n v="1373408699"/>
    <b v="1"/>
    <n v="635"/>
    <b v="1"/>
    <s v="publishing/radio &amp; podcasts"/>
    <n v="117.04040000000001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3430145"/>
    <d v="2013-10-03T22:09:05"/>
    <n v="1380838145"/>
    <b v="0"/>
    <n v="6"/>
    <b v="0"/>
    <s v="publishing/fiction"/>
    <n v="2.1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7004260"/>
    <d v="2012-08-15T20:35:36"/>
    <n v="1345062936"/>
    <b v="0"/>
    <n v="1"/>
    <b v="0"/>
    <s v="publishing/fiction"/>
    <n v="0.1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9162275"/>
    <d v="2016-06-27T04:37:55"/>
    <n v="1467002275"/>
    <b v="0"/>
    <n v="2"/>
    <b v="0"/>
    <s v="publishing/fiction"/>
    <n v="0.7142857142857143"/>
    <n v="25"/>
    <x v="3"/>
    <s v="fiction"/>
    <m/>
  </r>
  <r>
    <n v="1484"/>
    <s v="a book called filtered down thru the stars"/>
    <s v="The mussings of an old wizard"/>
    <n v="2000"/>
    <n v="0"/>
    <x v="2"/>
    <s v="US"/>
    <s v="USD"/>
    <x v="1484"/>
    <n v="1342882260"/>
    <d v="2012-05-24T04:49:23"/>
    <n v="1337834963"/>
    <b v="0"/>
    <n v="0"/>
    <b v="0"/>
    <s v="publishing/fiction"/>
    <n v="0"/>
    <e v="#DIV/0!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4827173"/>
    <d v="2015-05-06T19:06:13"/>
    <n v="1430939173"/>
    <b v="0"/>
    <n v="3"/>
    <b v="0"/>
    <s v="publishing/fiction"/>
    <n v="2.2388059701492535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5009761"/>
    <d v="2015-01-28T04:02:41"/>
    <n v="1422417761"/>
    <b v="0"/>
    <n v="3"/>
    <b v="0"/>
    <s v="publishing/fiction"/>
    <n v="0.24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70175271"/>
    <d v="2016-07-03T22:01:11"/>
    <n v="1467583271"/>
    <b v="0"/>
    <n v="0"/>
    <b v="0"/>
    <s v="publishing/fiction"/>
    <n v="0"/>
    <e v="#DIV/0!"/>
    <x v="3"/>
    <s v="fiction"/>
    <m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8928660"/>
    <d v="2013-12-06T13:31:00"/>
    <n v="1386336660"/>
    <b v="0"/>
    <n v="6"/>
    <b v="0"/>
    <s v="publishing/fiction"/>
    <n v="2.4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2994052"/>
    <d v="2012-10-16T14:40:52"/>
    <n v="1350398452"/>
    <b v="0"/>
    <n v="0"/>
    <b v="0"/>
    <s v="publishing/fiction"/>
    <n v="0"/>
    <e v="#DIV/0!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80720474"/>
    <d v="2013-09-03T13:27:54"/>
    <n v="1378214874"/>
    <b v="0"/>
    <n v="19"/>
    <b v="0"/>
    <s v="publishing/fiction"/>
    <n v="30.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24014680"/>
    <d v="2014-12-18T17:07:23"/>
    <n v="1418922443"/>
    <b v="0"/>
    <n v="1"/>
    <b v="0"/>
    <s v="publishing/fiction"/>
    <n v="8.3333333333333321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8431646"/>
    <d v="2011-05-19T21:14:06"/>
    <n v="1305839646"/>
    <b v="0"/>
    <n v="2"/>
    <b v="0"/>
    <s v="publishing/fiction"/>
    <n v="0.75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71415675"/>
    <d v="2013-05-17T20:47:55"/>
    <n v="1368823675"/>
    <b v="0"/>
    <n v="0"/>
    <b v="0"/>
    <s v="publishing/fiction"/>
    <n v="0"/>
    <e v="#DIV/0!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8075480"/>
    <d v="2015-03-04T17:20:13"/>
    <n v="1425489613"/>
    <b v="0"/>
    <n v="11"/>
    <b v="0"/>
    <s v="publishing/fiction"/>
    <n v="8.9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4471431"/>
    <d v="2011-07-28T18:57:11"/>
    <n v="1311879431"/>
    <b v="0"/>
    <n v="0"/>
    <b v="0"/>
    <s v="publishing/fiction"/>
    <n v="0"/>
    <e v="#DIV/0!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10866659"/>
    <d v="2014-07-18T11:24:19"/>
    <n v="1405682659"/>
    <b v="0"/>
    <n v="0"/>
    <b v="0"/>
    <s v="publishing/fiction"/>
    <n v="0"/>
    <e v="#DIV/0!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5299780"/>
    <d v="2013-06-19T15:25:22"/>
    <n v="1371655522"/>
    <b v="0"/>
    <n v="1"/>
    <b v="0"/>
    <s v="publishing/fiction"/>
    <n v="6.6666666666666671E-3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9787378"/>
    <d v="2014-07-20T23:36:18"/>
    <n v="1405899378"/>
    <b v="0"/>
    <n v="3"/>
    <b v="0"/>
    <s v="publishing/fiction"/>
    <n v="1.9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70355833"/>
    <d v="2016-06-06T00:10:33"/>
    <n v="1465171833"/>
    <b v="0"/>
    <n v="1"/>
    <b v="0"/>
    <s v="publishing/fiction"/>
    <n v="0.25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7444557"/>
    <d v="2013-04-01T21:42:37"/>
    <n v="1364852557"/>
    <b v="0"/>
    <n v="15"/>
    <b v="0"/>
    <s v="publishing/fiction"/>
    <n v="25.035714285714285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s v="CA"/>
    <s v="CAD"/>
    <x v="1501"/>
    <n v="1436364023"/>
    <d v="2015-06-08T14:00:23"/>
    <n v="1433772023"/>
    <b v="1"/>
    <n v="885"/>
    <b v="1"/>
    <s v="photography/photobooks"/>
    <n v="166.33076923076925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8943200"/>
    <d v="2016-02-26T13:01:20"/>
    <n v="1456491680"/>
    <b v="1"/>
    <n v="329"/>
    <b v="1"/>
    <s v="photography/photobooks"/>
    <n v="101.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7210801"/>
    <d v="2016-08-24T08:20:01"/>
    <n v="1472026801"/>
    <b v="1"/>
    <n v="71"/>
    <b v="1"/>
    <s v="photography/photobooks"/>
    <n v="107.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s v="GB"/>
    <s v="GBP"/>
    <x v="1504"/>
    <n v="1402389180"/>
    <d v="2014-05-13T15:47:04"/>
    <n v="1399996024"/>
    <b v="1"/>
    <n v="269"/>
    <b v="1"/>
    <s v="photography/photobooks"/>
    <n v="277.93846153846158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8676860"/>
    <d v="2016-02-14T10:38:23"/>
    <n v="1455446303"/>
    <b v="1"/>
    <n v="345"/>
    <b v="1"/>
    <s v="photography/photobooks"/>
    <n v="103.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6227904"/>
    <d v="2014-06-24T18:51:44"/>
    <n v="1403635904"/>
    <b v="1"/>
    <n v="43"/>
    <b v="1"/>
    <s v="photography/photobooks"/>
    <n v="111.4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73911000"/>
    <d v="2010-03-17T10:48:29"/>
    <n v="1268822909"/>
    <b v="1"/>
    <n v="33"/>
    <b v="1"/>
    <s v="photography/photobooks"/>
    <n v="2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3880281"/>
    <d v="2014-05-27T14:44:41"/>
    <n v="1401201881"/>
    <b v="1"/>
    <n v="211"/>
    <b v="1"/>
    <s v="photography/photobooks"/>
    <n v="110.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7113140"/>
    <d v="2017-01-16T12:48:05"/>
    <n v="1484570885"/>
    <b v="1"/>
    <n v="196"/>
    <b v="1"/>
    <s v="photography/photobooks"/>
    <n v="123.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5761278"/>
    <d v="2014-06-19T09:14:38"/>
    <n v="1403169278"/>
    <b v="1"/>
    <n v="405"/>
    <b v="1"/>
    <s v="photography/photobooks"/>
    <n v="101.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7858804"/>
    <d v="2015-10-19T14:00:04"/>
    <n v="1445263204"/>
    <b v="1"/>
    <n v="206"/>
    <b v="1"/>
    <s v="photography/photobooks"/>
    <n v="111.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6311939"/>
    <d v="2017-01-06T16:25:39"/>
    <n v="1483719939"/>
    <b v="1"/>
    <n v="335"/>
    <b v="1"/>
    <s v="photography/photobooks"/>
    <n v="558.7714285714286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5523866"/>
    <d v="2014-06-16T15:17:46"/>
    <n v="1402931866"/>
    <b v="1"/>
    <n v="215"/>
    <b v="1"/>
    <s v="photography/photobooks"/>
    <n v="150.01875000000001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43363640"/>
    <d v="2015-08-18T14:20:40"/>
    <n v="1439907640"/>
    <b v="1"/>
    <n v="176"/>
    <b v="1"/>
    <s v="photography/photobooks"/>
    <n v="106.476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8104697"/>
    <d v="2016-02-15T06:04:57"/>
    <n v="1455516297"/>
    <b v="1"/>
    <n v="555"/>
    <b v="1"/>
    <s v="photography/photobooks"/>
    <n v="157.1889999999999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5762400"/>
    <d v="2016-09-06T11:11:32"/>
    <n v="1473160292"/>
    <b v="1"/>
    <n v="116"/>
    <b v="1"/>
    <s v="photography/photobooks"/>
    <n v="108.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7845600"/>
    <d v="2014-11-05T13:35:53"/>
    <n v="1415194553"/>
    <b v="1"/>
    <n v="615"/>
    <b v="1"/>
    <s v="photography/photobooks"/>
    <n v="161.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401565252"/>
    <d v="2014-05-01T19:40:52"/>
    <n v="1398973252"/>
    <b v="1"/>
    <n v="236"/>
    <b v="1"/>
    <s v="photography/photobooks"/>
    <n v="205.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3301540"/>
    <d v="2014-05-23T17:48:03"/>
    <n v="1400867283"/>
    <b v="1"/>
    <n v="145"/>
    <b v="1"/>
    <s v="photography/photobooks"/>
    <n v="103.3638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s v="US"/>
    <s v="USD"/>
    <x v="1520"/>
    <n v="1418961600"/>
    <d v="2014-11-12T20:35:13"/>
    <n v="1415824513"/>
    <b v="1"/>
    <n v="167"/>
    <b v="1"/>
    <s v="photography/photobooks"/>
    <n v="103.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5272091"/>
    <d v="2016-05-03T04:01:31"/>
    <n v="1462248091"/>
    <b v="1"/>
    <n v="235"/>
    <b v="1"/>
    <s v="photography/photobooks"/>
    <n v="106.81333333333333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3575739"/>
    <d v="2014-09-17T19:55:39"/>
    <n v="1410983739"/>
    <b v="1"/>
    <n v="452"/>
    <b v="1"/>
    <s v="photography/photobooks"/>
    <n v="138.96574712643678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9292800"/>
    <d v="2014-11-21T18:01:56"/>
    <n v="1416592916"/>
    <b v="1"/>
    <n v="241"/>
    <b v="1"/>
    <s v="photography/photobooks"/>
    <n v="124.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7592090"/>
    <d v="2017-01-21T12:01:30"/>
    <n v="1485000090"/>
    <b v="1"/>
    <n v="28"/>
    <b v="1"/>
    <s v="photography/photobooks"/>
    <n v="206.99999999999997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71539138"/>
    <d v="2016-07-19T16:52:18"/>
    <n v="1468947138"/>
    <b v="1"/>
    <n v="140"/>
    <b v="1"/>
    <s v="photography/photobooks"/>
    <n v="174.00576923076923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53185447"/>
    <d v="2015-12-01T06:37:27"/>
    <n v="1448951847"/>
    <b v="1"/>
    <n v="280"/>
    <b v="1"/>
    <s v="photography/photobooks"/>
    <n v="120.32608695652173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9497886"/>
    <d v="2017-02-14T14:24:46"/>
    <n v="1487082286"/>
    <b v="1"/>
    <n v="70"/>
    <b v="1"/>
    <s v="photography/photobooks"/>
    <n v="110.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5907200"/>
    <d v="2017-01-01T17:35:22"/>
    <n v="1483292122"/>
    <b v="1"/>
    <n v="160"/>
    <b v="1"/>
    <s v="photography/photobooks"/>
    <n v="281.56666666666666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6773920"/>
    <d v="2015-02-17T15:05:20"/>
    <n v="1424185520"/>
    <b v="1"/>
    <n v="141"/>
    <b v="1"/>
    <s v="photography/photobooks"/>
    <n v="100.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5624695"/>
    <d v="2015-09-28T18:24:55"/>
    <n v="1443464695"/>
    <b v="1"/>
    <n v="874"/>
    <b v="1"/>
    <s v="photography/photobooks"/>
    <n v="134.82571428571427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7402800"/>
    <d v="2014-10-29T19:15:26"/>
    <n v="1414610126"/>
    <b v="1"/>
    <n v="73"/>
    <b v="1"/>
    <s v="photography/photobooks"/>
    <n v="175.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5548400"/>
    <d v="2016-01-22T11:24:25"/>
    <n v="1453461865"/>
    <b v="1"/>
    <n v="294"/>
    <b v="1"/>
    <s v="photography/photobooks"/>
    <n v="484.02000000000004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62161540"/>
    <d v="2016-03-14T00:02:57"/>
    <n v="1457913777"/>
    <b v="1"/>
    <n v="740"/>
    <b v="1"/>
    <s v="photography/photobooks"/>
    <n v="145.14000000000001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41383062"/>
    <d v="2015-08-05T16:11:02"/>
    <n v="1438791062"/>
    <b v="1"/>
    <n v="369"/>
    <b v="1"/>
    <s v="photography/photobooks"/>
    <n v="417.73333333333335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4040800"/>
    <d v="2016-04-24T19:53:51"/>
    <n v="1461527631"/>
    <b v="1"/>
    <n v="110"/>
    <b v="1"/>
    <s v="photography/photobooks"/>
    <n v="132.42499999999998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40702910"/>
    <d v="2015-07-28T19:15:10"/>
    <n v="1438110910"/>
    <b v="1"/>
    <n v="455"/>
    <b v="1"/>
    <s v="photography/photobooks"/>
    <n v="250.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70506400"/>
    <d v="2016-07-01T07:33:47"/>
    <n v="1467358427"/>
    <b v="1"/>
    <n v="224"/>
    <b v="1"/>
    <s v="photography/photobooks"/>
    <n v="179.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21952370"/>
    <d v="2014-12-08T18:46:10"/>
    <n v="1418064370"/>
    <b v="1"/>
    <n v="46"/>
    <b v="1"/>
    <s v="photography/photobooks"/>
    <n v="102.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3481019"/>
    <d v="2016-12-01T22:03:39"/>
    <n v="1480629819"/>
    <b v="0"/>
    <n v="284"/>
    <b v="1"/>
    <s v="photography/photobooks"/>
    <n v="135.98609999999999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6964500"/>
    <d v="2014-10-27T00:10:16"/>
    <n v="1414368616"/>
    <b v="1"/>
    <n v="98"/>
    <b v="1"/>
    <s v="photography/photobooks"/>
    <n v="117.86666666666667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20045538"/>
    <d v="2014-12-01T17:05:38"/>
    <n v="1417453538"/>
    <b v="0"/>
    <n v="2"/>
    <b v="0"/>
    <s v="photography/nature"/>
    <n v="3.3333333333333333E-2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5708500"/>
    <d v="2015-06-15T23:55:00"/>
    <n v="1434412500"/>
    <b v="0"/>
    <n v="1"/>
    <b v="0"/>
    <s v="photography/nature"/>
    <n v="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6662034"/>
    <d v="2014-10-23T12:13:54"/>
    <n v="1414066434"/>
    <b v="0"/>
    <n v="1"/>
    <b v="0"/>
    <s v="photography/nature"/>
    <n v="0.44444444444444442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7847480"/>
    <d v="2015-02-18T01:13:44"/>
    <n v="1424222024"/>
    <b v="0"/>
    <n v="0"/>
    <b v="0"/>
    <s v="photography/nature"/>
    <n v="0"/>
    <e v="#DIV/0!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5330960"/>
    <d v="2015-01-27T21:13:54"/>
    <n v="1422393234"/>
    <b v="0"/>
    <n v="1"/>
    <b v="0"/>
    <s v="photography/nature"/>
    <n v="3.3333333333333333E-2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10930399"/>
    <d v="2014-07-19T05:06:39"/>
    <n v="1405746399"/>
    <b v="0"/>
    <n v="11"/>
    <b v="0"/>
    <s v="photography/nature"/>
    <n v="28.9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844882"/>
    <d v="2017-02-16T10:14:42"/>
    <n v="1487240082"/>
    <b v="0"/>
    <n v="0"/>
    <b v="0"/>
    <s v="photography/nature"/>
    <n v="0"/>
    <e v="#DIV/0!"/>
    <x v="8"/>
    <s v="nature"/>
    <m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7020620"/>
    <d v="2015-10-09T21:10:20"/>
    <n v="1444425020"/>
    <b v="0"/>
    <n v="1"/>
    <b v="0"/>
    <s v="photography/nature"/>
    <n v="8.571428571428571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6524159"/>
    <d v="2015-10-04T03:15:59"/>
    <n v="1443928559"/>
    <b v="0"/>
    <n v="6"/>
    <b v="0"/>
    <s v="photography/nature"/>
    <n v="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3050034"/>
    <d v="2016-04-12T10:47:14"/>
    <n v="1460458034"/>
    <b v="0"/>
    <n v="7"/>
    <b v="0"/>
    <s v="photography/nature"/>
    <n v="13.466666666666665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2756039"/>
    <d v="2015-04-27T19:47:19"/>
    <n v="1430164039"/>
    <b v="0"/>
    <n v="0"/>
    <b v="0"/>
    <s v="photography/nature"/>
    <n v="0"/>
    <e v="#DIV/0!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2135940"/>
    <d v="2014-09-10T16:31:48"/>
    <n v="1410366708"/>
    <b v="0"/>
    <n v="16"/>
    <b v="0"/>
    <s v="photography/nature"/>
    <n v="49.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41176447"/>
    <d v="2015-08-03T06:47:27"/>
    <n v="1438584447"/>
    <b v="0"/>
    <n v="0"/>
    <b v="0"/>
    <s v="photography/nature"/>
    <n v="0"/>
    <e v="#DIV/0!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8495390"/>
    <d v="2015-07-03T06:03:10"/>
    <n v="1435903390"/>
    <b v="0"/>
    <n v="0"/>
    <b v="0"/>
    <s v="photography/nature"/>
    <n v="0"/>
    <e v="#DIV/0!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2509200"/>
    <d v="2015-08-25T14:43:52"/>
    <n v="1440513832"/>
    <b v="0"/>
    <n v="0"/>
    <b v="0"/>
    <s v="photography/nature"/>
    <n v="0"/>
    <e v="#DIV/0!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7603624"/>
    <d v="2016-06-04T03:40:24"/>
    <n v="1465011624"/>
    <b v="0"/>
    <n v="12"/>
    <b v="0"/>
    <s v="photography/nature"/>
    <n v="45.133333333333333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11227633"/>
    <d v="2014-08-20T15:40:33"/>
    <n v="1408549233"/>
    <b v="0"/>
    <n v="1"/>
    <b v="0"/>
    <s v="photography/nature"/>
    <n v="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40763920"/>
    <d v="2015-06-30T09:32:39"/>
    <n v="1435656759"/>
    <b v="0"/>
    <n v="3"/>
    <b v="0"/>
    <s v="photography/nature"/>
    <n v="4.666666666666667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30270199"/>
    <d v="2015-04-14T01:16:39"/>
    <n v="1428974199"/>
    <b v="0"/>
    <n v="1"/>
    <b v="0"/>
    <s v="photography/nature"/>
    <n v="0.33333333333333337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5842193"/>
    <d v="2014-10-24T00:29:53"/>
    <n v="1414110593"/>
    <b v="0"/>
    <n v="4"/>
    <b v="0"/>
    <s v="photography/nature"/>
    <n v="3.760000000000000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3789603"/>
    <d v="2013-10-08T01:00:03"/>
    <n v="1381194003"/>
    <b v="0"/>
    <n v="1"/>
    <b v="0"/>
    <s v="publishing/art books"/>
    <n v="0.67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9715000"/>
    <d v="2009-09-23T13:35:16"/>
    <n v="1253712916"/>
    <b v="0"/>
    <n v="0"/>
    <b v="0"/>
    <s v="publishing/art books"/>
    <n v="0"/>
    <e v="#DIV/0!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94815751"/>
    <d v="2014-01-13T17:49:11"/>
    <n v="1389635351"/>
    <b v="0"/>
    <n v="2"/>
    <b v="0"/>
    <s v="publishing/art books"/>
    <n v="1.4166666666666665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2843500"/>
    <d v="2015-04-27T08:48:29"/>
    <n v="1430124509"/>
    <b v="0"/>
    <n v="1"/>
    <b v="0"/>
    <s v="publishing/art books"/>
    <n v="0.1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7554261"/>
    <d v="2011-05-09T17:31:01"/>
    <n v="1304962261"/>
    <b v="0"/>
    <n v="1"/>
    <b v="0"/>
    <s v="publishing/art books"/>
    <n v="2.5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9656800"/>
    <d v="2016-06-28T22:00:04"/>
    <n v="1467151204"/>
    <b v="0"/>
    <n v="59"/>
    <b v="0"/>
    <s v="publishing/art books"/>
    <n v="21.25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2595200"/>
    <d v="2014-02-01T22:29:05"/>
    <n v="1391293745"/>
    <b v="0"/>
    <n v="13"/>
    <b v="0"/>
    <s v="publishing/art books"/>
    <n v="4.117647058823529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9384585"/>
    <d v="2014-11-19T01:29:45"/>
    <n v="1416360585"/>
    <b v="0"/>
    <n v="22"/>
    <b v="0"/>
    <s v="publishing/art books"/>
    <n v="13.639999999999999"/>
    <n v="155"/>
    <x v="3"/>
    <s v="art books"/>
    <m/>
  </r>
  <r>
    <n v="1569"/>
    <s v="to be removed (Canceled)"/>
    <s v="to be removed"/>
    <n v="30000"/>
    <n v="0"/>
    <x v="1"/>
    <s v="US"/>
    <s v="USD"/>
    <x v="1568"/>
    <n v="1369498714"/>
    <d v="2013-04-25T16:18:34"/>
    <n v="1366906714"/>
    <b v="0"/>
    <n v="0"/>
    <b v="0"/>
    <s v="publishing/art books"/>
    <n v="0"/>
    <e v="#DIV/0!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60140282"/>
    <d v="2016-03-09T19:31:22"/>
    <n v="1457551882"/>
    <b v="0"/>
    <n v="52"/>
    <b v="0"/>
    <s v="publishing/art books"/>
    <n v="41.4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4738483"/>
    <d v="2015-05-20T18:28:03"/>
    <n v="1432146483"/>
    <b v="0"/>
    <n v="4"/>
    <b v="0"/>
    <s v="publishing/art books"/>
    <n v="0.66115702479338845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6703940"/>
    <d v="2016-02-04T00:47:39"/>
    <n v="1454546859"/>
    <b v="0"/>
    <n v="3"/>
    <b v="0"/>
    <s v="publishing/art books"/>
    <n v="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91019140"/>
    <d v="2017-02-20T00:00:02"/>
    <n v="1487548802"/>
    <b v="0"/>
    <n v="3"/>
    <b v="0"/>
    <s v="publishing/art books"/>
    <n v="2.4777777777777779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4211329"/>
    <d v="2015-01-13T22:15:29"/>
    <n v="1421187329"/>
    <b v="0"/>
    <n v="6"/>
    <b v="0"/>
    <s v="publishing/art books"/>
    <n v="5.0599999999999996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4909296"/>
    <d v="2014-06-09T12:34:56"/>
    <n v="1402317296"/>
    <b v="0"/>
    <n v="35"/>
    <b v="0"/>
    <s v="publishing/art books"/>
    <n v="22.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5698368"/>
    <d v="2015-05-16T21:06:08"/>
    <n v="1431810368"/>
    <b v="0"/>
    <n v="10"/>
    <b v="0"/>
    <s v="publishing/art books"/>
    <n v="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43161248"/>
    <d v="2012-05-25T20:20:48"/>
    <n v="1337977248"/>
    <b v="0"/>
    <n v="2"/>
    <b v="0"/>
    <s v="publishing/art books"/>
    <n v="0.5499999999999999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3392800"/>
    <d v="2010-08-09T01:34:51"/>
    <n v="1281317691"/>
    <b v="0"/>
    <n v="4"/>
    <b v="0"/>
    <s v="publishing/art books"/>
    <n v="10.806536636794938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7734091"/>
    <d v="2013-07-26T23:54:51"/>
    <n v="1374882891"/>
    <b v="0"/>
    <n v="2"/>
    <b v="0"/>
    <s v="publishing/art books"/>
    <n v="0.84008400840084008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7562726"/>
    <d v="2012-03-22T01:12:06"/>
    <n v="1332378726"/>
    <b v="0"/>
    <n v="0"/>
    <b v="0"/>
    <s v="publishing/art books"/>
    <n v="0"/>
    <e v="#DIV/0!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50521990"/>
    <d v="2015-11-17T10:46:30"/>
    <n v="1447757190"/>
    <b v="0"/>
    <n v="1"/>
    <b v="0"/>
    <s v="photography/places"/>
    <n v="0.5"/>
    <n v="5"/>
    <x v="8"/>
    <s v="places"/>
    <m/>
  </r>
  <r>
    <n v="1582"/>
    <s v="Scenes from New Orleans"/>
    <s v="I create canvas prints of images from in and around New Orleans"/>
    <n v="1000"/>
    <n v="93"/>
    <x v="2"/>
    <s v="US"/>
    <s v="USD"/>
    <x v="1581"/>
    <n v="1445894400"/>
    <d v="2015-08-30T18:57:33"/>
    <n v="1440961053"/>
    <b v="0"/>
    <n v="3"/>
    <b v="0"/>
    <s v="photography/places"/>
    <n v="9.3000000000000007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11681391"/>
    <d v="2014-08-26T21:43:11"/>
    <n v="1409089391"/>
    <b v="0"/>
    <n v="1"/>
    <b v="0"/>
    <s v="photography/places"/>
    <n v="7.4999999999999997E-2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1464101"/>
    <d v="2014-05-20T15:35:01"/>
    <n v="1400600101"/>
    <b v="0"/>
    <n v="0"/>
    <b v="0"/>
    <s v="photography/places"/>
    <n v="0"/>
    <e v="#DIV/0!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2663600"/>
    <d v="2016-12-03T21:29:28"/>
    <n v="1480800568"/>
    <b v="0"/>
    <n v="12"/>
    <b v="0"/>
    <s v="photography/places"/>
    <n v="79"/>
    <n v="131.66666666666666"/>
    <x v="8"/>
    <s v="places"/>
    <m/>
  </r>
  <r>
    <n v="1586"/>
    <s v="Missouri In Pictures"/>
    <s v="Show the world the beauty that is in all of our back yards!"/>
    <n v="1500"/>
    <n v="0"/>
    <x v="2"/>
    <s v="US"/>
    <s v="USD"/>
    <x v="1585"/>
    <n v="1428197422"/>
    <d v="2015-03-06T02:30:22"/>
    <n v="1425609022"/>
    <b v="0"/>
    <n v="0"/>
    <b v="0"/>
    <s v="photography/places"/>
    <n v="0"/>
    <e v="#DIV/0!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8510965"/>
    <d v="2014-11-13T22:49:25"/>
    <n v="1415918965"/>
    <b v="0"/>
    <n v="1"/>
    <b v="0"/>
    <s v="photography/places"/>
    <n v="1.3333333333333334E-2"/>
    <n v="1"/>
    <x v="8"/>
    <s v="places"/>
    <m/>
  </r>
  <r>
    <n v="1588"/>
    <s v="The Right Side of Texas"/>
    <s v="Southeast Texas as seen through the lens of a cell phone camera"/>
    <n v="516"/>
    <n v="0"/>
    <x v="2"/>
    <s v="US"/>
    <s v="USD"/>
    <x v="1587"/>
    <n v="1422735120"/>
    <d v="2015-01-01T05:59:59"/>
    <n v="1420091999"/>
    <b v="0"/>
    <n v="0"/>
    <b v="0"/>
    <s v="photography/places"/>
    <n v="0"/>
    <e v="#DIV/0!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4433886"/>
    <d v="2015-09-09T23:38:06"/>
    <n v="1441841886"/>
    <b v="0"/>
    <n v="0"/>
    <b v="0"/>
    <s v="photography/places"/>
    <n v="0"/>
    <e v="#DIV/0!"/>
    <x v="8"/>
    <s v="places"/>
    <m/>
  </r>
  <r>
    <n v="1590"/>
    <s v="An Italian Adventure"/>
    <s v="Discover Italy through photography."/>
    <n v="60000"/>
    <n v="1020"/>
    <x v="2"/>
    <s v="IT"/>
    <s v="EUR"/>
    <x v="1589"/>
    <n v="1443040464"/>
    <d v="2015-08-24T20:34:24"/>
    <n v="1440448464"/>
    <b v="0"/>
    <n v="2"/>
    <b v="0"/>
    <s v="photography/places"/>
    <n v="1.700000000000000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9700741"/>
    <d v="2016-03-04T17:25:41"/>
    <n v="1457112341"/>
    <b v="0"/>
    <n v="92"/>
    <b v="0"/>
    <s v="photography/places"/>
    <n v="29.228571428571428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7503485"/>
    <d v="2015-02-11T01:44:45"/>
    <n v="1423619085"/>
    <b v="0"/>
    <n v="0"/>
    <b v="0"/>
    <s v="photography/places"/>
    <n v="0"/>
    <e v="#DIV/0!"/>
    <x v="8"/>
    <s v="places"/>
    <m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5154655"/>
    <d v="2015-01-29T20:17:35"/>
    <n v="1422562655"/>
    <b v="0"/>
    <n v="3"/>
    <b v="0"/>
    <s v="photography/places"/>
    <n v="1.3636363636363637E-2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63329260"/>
    <d v="2016-03-16T17:06:22"/>
    <n v="1458147982"/>
    <b v="0"/>
    <n v="10"/>
    <b v="0"/>
    <s v="photography/places"/>
    <n v="20.5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3122380"/>
    <d v="2014-05-21T01:12:08"/>
    <n v="1400634728"/>
    <b v="0"/>
    <n v="7"/>
    <b v="0"/>
    <s v="photography/places"/>
    <n v="0.27999999999999997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8469569"/>
    <d v="2014-10-29T10:19:29"/>
    <n v="1414577969"/>
    <b v="0"/>
    <n v="3"/>
    <b v="0"/>
    <s v="photography/places"/>
    <n v="2.3076923076923079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4360197"/>
    <d v="2016-08-21T08:29:57"/>
    <n v="1471768197"/>
    <b v="0"/>
    <n v="0"/>
    <b v="0"/>
    <s v="photography/places"/>
    <n v="0"/>
    <e v="#DIV/0!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7926458"/>
    <d v="2015-05-27T16:00:58"/>
    <n v="1432742458"/>
    <b v="0"/>
    <n v="1"/>
    <b v="0"/>
    <s v="photography/places"/>
    <n v="0.125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60116576"/>
    <d v="2016-03-09T12:56:16"/>
    <n v="1457528176"/>
    <b v="0"/>
    <n v="0"/>
    <b v="0"/>
    <s v="photography/places"/>
    <n v="0"/>
    <e v="#DIV/0!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5401060"/>
    <d v="2014-06-01T01:22:32"/>
    <n v="1401585752"/>
    <b v="0"/>
    <n v="9"/>
    <b v="0"/>
    <s v="photography/places"/>
    <n v="7.3400000000000007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4561633"/>
    <d v="2011-04-05T02:13:53"/>
    <n v="1301969633"/>
    <b v="0"/>
    <n v="56"/>
    <b v="1"/>
    <s v="music/rock"/>
    <n v="108.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8633200"/>
    <d v="2011-09-02T07:08:37"/>
    <n v="1314947317"/>
    <b v="0"/>
    <n v="32"/>
    <b v="1"/>
    <s v="music/rock"/>
    <n v="100.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7723459"/>
    <d v="2011-11-29T04:04:19"/>
    <n v="1322539459"/>
    <b v="0"/>
    <n v="30"/>
    <b v="1"/>
    <s v="music/rock"/>
    <n v="100.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32011835"/>
    <d v="2012-02-06T20:17:15"/>
    <n v="1328559435"/>
    <b v="0"/>
    <n v="70"/>
    <b v="1"/>
    <s v="music/rock"/>
    <n v="122.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2182000"/>
    <d v="2011-07-23T00:18:33"/>
    <n v="1311380313"/>
    <b v="0"/>
    <n v="44"/>
    <b v="1"/>
    <s v="music/rock"/>
    <n v="100.69333333333334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300930838"/>
    <d v="2010-12-24T02:40:38"/>
    <n v="1293158438"/>
    <b v="0"/>
    <n v="92"/>
    <b v="1"/>
    <s v="music/rock"/>
    <n v="101.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9701851"/>
    <d v="2012-05-24T19:24:11"/>
    <n v="1337887451"/>
    <b v="0"/>
    <n v="205"/>
    <b v="1"/>
    <s v="music/rock"/>
    <n v="145.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8553960"/>
    <d v="2013-11-29T19:56:26"/>
    <n v="1385754986"/>
    <b v="0"/>
    <n v="23"/>
    <b v="1"/>
    <s v="music/rock"/>
    <n v="101.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20220800"/>
    <d v="2011-09-10T00:01:49"/>
    <n v="1315612909"/>
    <b v="0"/>
    <n v="4"/>
    <b v="1"/>
    <s v="music/rock"/>
    <n v="118.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5609510"/>
    <d v="2012-11-15T22:11:50"/>
    <n v="1353017510"/>
    <b v="0"/>
    <n v="112"/>
    <b v="1"/>
    <s v="music/rock"/>
    <n v="271.85000000000002"/>
    <n v="48.544642857142854"/>
    <x v="4"/>
    <s v="rock"/>
    <m/>
  </r>
  <r>
    <n v="1611"/>
    <s v="Skelton-Luns CD/7&quot;             No Big Deal."/>
    <s v="Skelton-Luns CD/7&quot; No Big Deal."/>
    <n v="800"/>
    <n v="1001"/>
    <x v="0"/>
    <s v="US"/>
    <s v="USD"/>
    <x v="1610"/>
    <n v="1370390432"/>
    <d v="2013-05-15T00:00:32"/>
    <n v="1368576032"/>
    <b v="0"/>
    <n v="27"/>
    <b v="1"/>
    <s v="music/rock"/>
    <n v="125.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7160384"/>
    <d v="2012-12-03T20:59:44"/>
    <n v="1354568384"/>
    <b v="0"/>
    <n v="11"/>
    <b v="1"/>
    <s v="music/rock"/>
    <n v="110.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2921202"/>
    <d v="2012-06-22T01:40:02"/>
    <n v="1340329202"/>
    <b v="0"/>
    <n v="26"/>
    <b v="1"/>
    <s v="music/rock"/>
    <n v="101.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7085200"/>
    <d v="2014-06-04T23:32:49"/>
    <n v="1401924769"/>
    <b v="0"/>
    <n v="77"/>
    <b v="1"/>
    <s v="music/rock"/>
    <n v="102.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23742396"/>
    <d v="2011-10-29T01:13:16"/>
    <n v="1319850796"/>
    <b v="0"/>
    <n v="136"/>
    <b v="1"/>
    <s v="music/rock"/>
    <n v="114.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3621600"/>
    <d v="2012-10-12T17:10:21"/>
    <n v="1350061821"/>
    <b v="0"/>
    <n v="157"/>
    <b v="1"/>
    <s v="music/rock"/>
    <n v="104.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3332400"/>
    <d v="2013-09-29T15:56:28"/>
    <n v="1380470188"/>
    <b v="0"/>
    <n v="158"/>
    <b v="1"/>
    <s v="music/rock"/>
    <n v="145.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62757335"/>
    <d v="2013-01-27T15:42:15"/>
    <n v="1359301335"/>
    <b v="0"/>
    <n v="27"/>
    <b v="1"/>
    <s v="music/rock"/>
    <n v="105.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10755286"/>
    <d v="2014-08-25T04:28:06"/>
    <n v="1408940886"/>
    <b v="0"/>
    <n v="23"/>
    <b v="1"/>
    <s v="music/rock"/>
    <n v="133.33333333333331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606940"/>
    <d v="2013-02-16T08:09:00"/>
    <n v="1361002140"/>
    <b v="0"/>
    <n v="17"/>
    <b v="1"/>
    <s v="music/rock"/>
    <n v="112.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8177540"/>
    <d v="2012-04-04T14:33:35"/>
    <n v="1333550015"/>
    <b v="0"/>
    <n v="37"/>
    <b v="1"/>
    <s v="music/rock"/>
    <n v="121.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8803140"/>
    <d v="2014-11-07T07:04:34"/>
    <n v="1415343874"/>
    <b v="0"/>
    <n v="65"/>
    <b v="1"/>
    <s v="music/rock"/>
    <n v="101.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7621089"/>
    <d v="2013-06-28T16:31:29"/>
    <n v="1372437089"/>
    <b v="0"/>
    <n v="18"/>
    <b v="1"/>
    <s v="music/rock"/>
    <n v="101.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7721335"/>
    <d v="2012-11-30T08:48:55"/>
    <n v="1354265335"/>
    <b v="0"/>
    <n v="25"/>
    <b v="1"/>
    <s v="music/rock"/>
    <n v="1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7382053"/>
    <d v="2012-08-14T16:47:33"/>
    <n v="1344962853"/>
    <b v="0"/>
    <n v="104"/>
    <b v="1"/>
    <s v="music/rock"/>
    <n v="155.33333333333331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5932867"/>
    <d v="2013-11-01T20:21:07"/>
    <n v="1383337267"/>
    <b v="0"/>
    <n v="108"/>
    <b v="1"/>
    <s v="music/rock"/>
    <n v="101.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3905940"/>
    <d v="2012-10-23T16:58:09"/>
    <n v="1351011489"/>
    <b v="0"/>
    <n v="38"/>
    <b v="1"/>
    <s v="music/rock"/>
    <n v="1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3026882"/>
    <d v="2014-05-15T17:41:22"/>
    <n v="1400175682"/>
    <b v="0"/>
    <n v="88"/>
    <b v="1"/>
    <s v="music/rock"/>
    <n v="100.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92929333"/>
    <d v="2014-01-06T20:48:53"/>
    <n v="1389041333"/>
    <b v="0"/>
    <n v="82"/>
    <b v="1"/>
    <s v="music/rock"/>
    <n v="103.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30671540"/>
    <d v="2012-01-31T20:06:15"/>
    <n v="1328040375"/>
    <b v="0"/>
    <n v="126"/>
    <b v="1"/>
    <s v="music/rock"/>
    <n v="265.25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50074261"/>
    <d v="2012-09-12T20:37:41"/>
    <n v="1347482261"/>
    <b v="0"/>
    <n v="133"/>
    <b v="1"/>
    <s v="music/rock"/>
    <n v="155.91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6851854"/>
    <d v="2011-07-26T08:10:54"/>
    <n v="1311667854"/>
    <b v="0"/>
    <n v="47"/>
    <b v="1"/>
    <s v="music/rock"/>
    <n v="101.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6690000"/>
    <d v="2011-12-19T21:12:36"/>
    <n v="1324329156"/>
    <b v="0"/>
    <n v="58"/>
    <b v="1"/>
    <s v="music/rock"/>
    <n v="100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6994340"/>
    <d v="2011-04-25T04:33:21"/>
    <n v="1303706001"/>
    <b v="0"/>
    <n v="32"/>
    <b v="1"/>
    <s v="music/rock"/>
    <n v="100.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8270261"/>
    <d v="2016-05-12T20:51:01"/>
    <n v="1463086261"/>
    <b v="0"/>
    <n v="37"/>
    <b v="1"/>
    <s v="music/rock"/>
    <n v="125.29999999999998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7851200"/>
    <d v="2011-04-30T02:04:48"/>
    <n v="1304129088"/>
    <b v="0"/>
    <n v="87"/>
    <b v="1"/>
    <s v="music/rock"/>
    <n v="103.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62302740"/>
    <d v="2009-11-05T18:02:20"/>
    <n v="1257444140"/>
    <b v="0"/>
    <n v="15"/>
    <b v="1"/>
    <s v="music/rock"/>
    <n v="103.8"/>
    <n v="34.6"/>
    <x v="4"/>
    <s v="rock"/>
    <m/>
  </r>
  <r>
    <n v="1638"/>
    <s v="Avenues EP 2013"/>
    <s v="Avenues will be going in to the studio to record a new EP with Matt Allison!"/>
    <n v="1000"/>
    <n v="1050"/>
    <x v="0"/>
    <s v="US"/>
    <s v="USD"/>
    <x v="1637"/>
    <n v="1362086700"/>
    <d v="2013-01-14T16:29:28"/>
    <n v="1358180968"/>
    <b v="0"/>
    <n v="27"/>
    <b v="1"/>
    <s v="music/rock"/>
    <n v="1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30789165"/>
    <d v="2012-02-02T15:39:25"/>
    <n v="1328197165"/>
    <b v="0"/>
    <n v="19"/>
    <b v="1"/>
    <s v="music/rock"/>
    <n v="100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80800740"/>
    <d v="2010-07-20T05:32:35"/>
    <n v="1279603955"/>
    <b v="0"/>
    <n v="17"/>
    <b v="1"/>
    <s v="music/rock"/>
    <n v="169.86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8998744"/>
    <d v="2014-11-19T14:19:04"/>
    <n v="1416406744"/>
    <b v="0"/>
    <n v="26"/>
    <b v="1"/>
    <s v="music/pop"/>
    <n v="101.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8011727"/>
    <d v="2011-05-25T00:35:27"/>
    <n v="1306283727"/>
    <b v="0"/>
    <n v="28"/>
    <b v="1"/>
    <s v="music/pop"/>
    <n v="100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8516012"/>
    <d v="2012-08-25T19:46:52"/>
    <n v="1345924012"/>
    <b v="0"/>
    <n v="37"/>
    <b v="1"/>
    <s v="music/pop"/>
    <n v="124.70000000000002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53551160"/>
    <d v="2012-09-23T01:26:00"/>
    <n v="1348363560"/>
    <b v="0"/>
    <n v="128"/>
    <b v="1"/>
    <s v="music/pop"/>
    <n v="109.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9515740"/>
    <d v="2013-09-04T14:49:00"/>
    <n v="1378306140"/>
    <b v="0"/>
    <n v="10"/>
    <b v="1"/>
    <s v="music/pop"/>
    <n v="110.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8039860"/>
    <d v="2014-07-13T10:48:23"/>
    <n v="1405248503"/>
    <b v="0"/>
    <n v="83"/>
    <b v="1"/>
    <s v="music/pop"/>
    <n v="110.2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9235377"/>
    <d v="2012-05-10T09:49:37"/>
    <n v="1336643377"/>
    <b v="0"/>
    <n v="46"/>
    <b v="1"/>
    <s v="music/pop"/>
    <n v="104.71999999999998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300636482"/>
    <d v="2011-02-18T16:54:42"/>
    <n v="1298048082"/>
    <b v="0"/>
    <n v="90"/>
    <b v="1"/>
    <s v="music/pop"/>
    <n v="125.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400862355"/>
    <d v="2014-04-08T16:25:55"/>
    <n v="1396974355"/>
    <b v="0"/>
    <n v="81"/>
    <b v="1"/>
    <s v="music/pop"/>
    <n v="100.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81314437"/>
    <d v="2013-09-09T10:27:17"/>
    <n v="1378722437"/>
    <b v="0"/>
    <n v="32"/>
    <b v="1"/>
    <s v="music/pop"/>
    <n v="141.55000000000001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3801140"/>
    <d v="2011-03-23T21:37:00"/>
    <n v="1300916220"/>
    <b v="0"/>
    <n v="20"/>
    <b v="1"/>
    <s v="music/pop"/>
    <n v="100.75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5297393"/>
    <d v="2013-10-25T11:49:53"/>
    <n v="1382701793"/>
    <b v="0"/>
    <n v="70"/>
    <b v="1"/>
    <s v="music/pop"/>
    <n v="100.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3675296"/>
    <d v="2011-03-24T20:01:36"/>
    <n v="1300996896"/>
    <b v="0"/>
    <n v="168"/>
    <b v="1"/>
    <s v="music/pop"/>
    <n v="174.2304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4784160"/>
    <d v="2012-03-19T21:22:40"/>
    <n v="1332192160"/>
    <b v="0"/>
    <n v="34"/>
    <b v="1"/>
    <s v="music/pop"/>
    <n v="119.9090909090908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3648820"/>
    <d v="2012-03-06T19:00:20"/>
    <n v="1331060420"/>
    <b v="0"/>
    <n v="48"/>
    <b v="1"/>
    <s v="music/pop"/>
    <n v="142.86666666666667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5437052"/>
    <d v="2012-11-13T22:17:32"/>
    <n v="1352845052"/>
    <b v="0"/>
    <n v="48"/>
    <b v="1"/>
    <s v="music/pop"/>
    <n v="100.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7885168"/>
    <d v="2012-04-24T18:46:08"/>
    <n v="1335293168"/>
    <b v="0"/>
    <n v="221"/>
    <b v="1"/>
    <s v="music/pop"/>
    <n v="104.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5840400"/>
    <d v="2012-11-10T05:19:27"/>
    <n v="1352524767"/>
    <b v="0"/>
    <n v="107"/>
    <b v="1"/>
    <s v="music/pop"/>
    <n v="132.23333333333335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7281600"/>
    <d v="2013-11-18T21:55:21"/>
    <n v="1384811721"/>
    <b v="0"/>
    <n v="45"/>
    <b v="1"/>
    <s v="music/pop"/>
    <n v="112.79999999999998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62053540"/>
    <d v="2016-03-30T16:39:10"/>
    <n v="1459355950"/>
    <b v="0"/>
    <n v="36"/>
    <b v="1"/>
    <s v="music/pop"/>
    <n v="1253.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53064400"/>
    <d v="2015-12-05T23:57:11"/>
    <n v="1449359831"/>
    <b v="0"/>
    <n v="101"/>
    <b v="1"/>
    <s v="music/pop"/>
    <n v="102.50632911392405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5310336"/>
    <d v="2011-11-01T04:45:36"/>
    <n v="1320122736"/>
    <b v="0"/>
    <n v="62"/>
    <b v="1"/>
    <s v="music/pop"/>
    <n v="102.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2750707"/>
    <d v="2015-01-02T00:31:47"/>
    <n v="1420158707"/>
    <b v="0"/>
    <n v="32"/>
    <b v="1"/>
    <s v="music/pop"/>
    <n v="1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31870340"/>
    <d v="2012-01-31T18:16:58"/>
    <n v="1328033818"/>
    <b v="0"/>
    <n v="89"/>
    <b v="1"/>
    <s v="music/pop"/>
    <n v="122.40879999999999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8343600"/>
    <d v="2011-01-21T15:35:13"/>
    <n v="1295624113"/>
    <b v="0"/>
    <n v="93"/>
    <b v="1"/>
    <s v="music/pop"/>
    <n v="119.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4447073"/>
    <d v="2013-02-26T06:04:33"/>
    <n v="1361858673"/>
    <b v="0"/>
    <n v="98"/>
    <b v="1"/>
    <s v="music/pop"/>
    <n v="160.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4521140"/>
    <d v="2014-02-12T01:41:38"/>
    <n v="1392169298"/>
    <b v="0"/>
    <n v="82"/>
    <b v="1"/>
    <s v="music/pop"/>
    <n v="126.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22454939"/>
    <d v="2011-10-29T03:35:39"/>
    <n v="1319859339"/>
    <b v="0"/>
    <n v="116"/>
    <b v="1"/>
    <s v="music/pop"/>
    <n v="102.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64729276"/>
    <d v="2016-04-01T21:14:36"/>
    <n v="1459545276"/>
    <b v="0"/>
    <n v="52"/>
    <b v="1"/>
    <s v="music/pop"/>
    <n v="139.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8302400"/>
    <d v="2010-05-15T22:19:59"/>
    <n v="1273961999"/>
    <b v="0"/>
    <n v="23"/>
    <b v="1"/>
    <s v="music/pop"/>
    <n v="102.60000000000001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70056614"/>
    <d v="2016-07-02T13:03:34"/>
    <n v="1467464614"/>
    <b v="0"/>
    <n v="77"/>
    <b v="1"/>
    <s v="music/pop"/>
    <n v="100.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8824730"/>
    <d v="2012-05-05T15:45:30"/>
    <n v="1336232730"/>
    <b v="0"/>
    <n v="49"/>
    <b v="1"/>
    <s v="music/pop"/>
    <n v="112.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5675892"/>
    <d v="2015-02-04T21:04:52"/>
    <n v="1423083892"/>
    <b v="0"/>
    <n v="59"/>
    <b v="1"/>
    <s v="music/pop"/>
    <n v="128.09523809523807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71503540"/>
    <d v="2016-07-18T14:31:46"/>
    <n v="1468852306"/>
    <b v="0"/>
    <n v="113"/>
    <b v="1"/>
    <s v="music/pop"/>
    <n v="201.7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8802580"/>
    <d v="2011-09-16T17:35:40"/>
    <n v="1316194540"/>
    <b v="0"/>
    <n v="34"/>
    <b v="1"/>
    <s v="music/pop"/>
    <n v="137.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4980740"/>
    <d v="2012-03-05T17:25:47"/>
    <n v="1330968347"/>
    <b v="0"/>
    <n v="42"/>
    <b v="1"/>
    <s v="music/pop"/>
    <n v="115.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60786340"/>
    <d v="2016-02-16T09:46:16"/>
    <n v="1455615976"/>
    <b v="0"/>
    <n v="42"/>
    <b v="1"/>
    <s v="music/pop"/>
    <n v="111.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1718671"/>
    <d v="2014-01-23T20:31:11"/>
    <n v="1390509071"/>
    <b v="0"/>
    <n v="49"/>
    <b v="1"/>
    <s v="music/pop"/>
    <n v="118.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11298745"/>
    <d v="2011-06-29T01:39:05"/>
    <n v="1309311545"/>
    <b v="0"/>
    <n v="56"/>
    <b v="1"/>
    <s v="music/pop"/>
    <n v="175"/>
    <n v="62.5"/>
    <x v="4"/>
    <s v="pop"/>
    <m/>
  </r>
  <r>
    <n v="1680"/>
    <s v="Kick Out a Record"/>
    <s v="Working Musician dilemma #164: how the taxman put Kick the Record 2.0 on hold"/>
    <n v="1000"/>
    <n v="1175"/>
    <x v="0"/>
    <s v="US"/>
    <s v="USD"/>
    <x v="1679"/>
    <n v="1405188667"/>
    <d v="2014-06-12T18:11:07"/>
    <n v="1402596667"/>
    <b v="0"/>
    <n v="25"/>
    <b v="1"/>
    <s v="music/pop"/>
    <n v="117.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90752800"/>
    <d v="2017-02-08T02:54:44"/>
    <n v="1486522484"/>
    <b v="0"/>
    <n v="884"/>
    <b v="0"/>
    <s v="music/faith"/>
    <n v="101.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92142860"/>
    <d v="2017-02-13T05:07:40"/>
    <n v="1486962460"/>
    <b v="0"/>
    <n v="0"/>
    <b v="0"/>
    <s v="music/faith"/>
    <n v="0"/>
    <e v="#DIV/0!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91590738"/>
    <d v="2017-03-14T18:45:38"/>
    <n v="1489517138"/>
    <b v="0"/>
    <n v="10"/>
    <b v="0"/>
    <s v="music/faith"/>
    <n v="21.714285714285715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9775641"/>
    <d v="2017-02-17T19:34:01"/>
    <n v="1487360041"/>
    <b v="0"/>
    <n v="101"/>
    <b v="0"/>
    <s v="music/faith"/>
    <n v="109.125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90331623"/>
    <d v="2017-02-22T06:00:23"/>
    <n v="1487743223"/>
    <b v="0"/>
    <n v="15"/>
    <b v="0"/>
    <s v="music/faith"/>
    <n v="102.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93320519"/>
    <d v="2017-02-26T20:15:19"/>
    <n v="1488140119"/>
    <b v="0"/>
    <n v="1"/>
    <b v="0"/>
    <s v="music/faith"/>
    <n v="0.36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91855300"/>
    <d v="2017-03-08T01:07:25"/>
    <n v="1488935245"/>
    <b v="0"/>
    <n v="39"/>
    <b v="0"/>
    <s v="music/faith"/>
    <n v="31.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91738594"/>
    <d v="2017-03-10T12:49:54"/>
    <n v="1489150194"/>
    <b v="0"/>
    <n v="7"/>
    <b v="0"/>
    <s v="music/faith"/>
    <n v="44.3"/>
    <n v="253.14285714285714"/>
    <x v="4"/>
    <s v="faith"/>
    <m/>
  </r>
  <r>
    <n v="1689"/>
    <s v="Fly Away"/>
    <s v="Praising the Living God in the second half of life."/>
    <n v="2400"/>
    <n v="2400"/>
    <x v="3"/>
    <s v="US"/>
    <s v="USD"/>
    <x v="1688"/>
    <n v="1489700230"/>
    <d v="2017-02-14T22:37:10"/>
    <n v="1487111830"/>
    <b v="0"/>
    <n v="14"/>
    <b v="0"/>
    <s v="music/faith"/>
    <n v="100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91470442"/>
    <d v="2017-03-07T10:20:42"/>
    <n v="1488882042"/>
    <b v="0"/>
    <n v="11"/>
    <b v="0"/>
    <s v="music/faith"/>
    <n v="25.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91181200"/>
    <d v="2017-03-01T16:50:08"/>
    <n v="1488387008"/>
    <b v="0"/>
    <n v="38"/>
    <b v="0"/>
    <s v="music/faith"/>
    <n v="33.473333333333329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90572740"/>
    <d v="2017-02-22T03:37:47"/>
    <n v="1487734667"/>
    <b v="0"/>
    <n v="15"/>
    <b v="0"/>
    <s v="music/faith"/>
    <n v="47.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91768000"/>
    <d v="2017-03-09T22:05:12"/>
    <n v="1489097112"/>
    <b v="0"/>
    <n v="8"/>
    <b v="0"/>
    <s v="music/faith"/>
    <n v="9.3333333333333339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90589360"/>
    <d v="2017-02-25T16:04:34"/>
    <n v="1488038674"/>
    <b v="0"/>
    <n v="1"/>
    <b v="0"/>
    <s v="music/faith"/>
    <n v="0.05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91786000"/>
    <d v="2017-03-07T00:45:14"/>
    <n v="1488847514"/>
    <b v="0"/>
    <n v="23"/>
    <b v="0"/>
    <s v="music/faith"/>
    <n v="11.708333333333334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91007211"/>
    <d v="2017-03-02T01:40:11"/>
    <n v="1488418811"/>
    <b v="0"/>
    <n v="0"/>
    <b v="0"/>
    <s v="music/faith"/>
    <n v="0"/>
    <e v="#DIV/0!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91781648"/>
    <d v="2017-03-11T00:47:28"/>
    <n v="1489193248"/>
    <b v="0"/>
    <n v="22"/>
    <b v="0"/>
    <s v="music/faith"/>
    <n v="20.208000000000002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90499180"/>
    <d v="2017-03-02T04:59:20"/>
    <n v="1488430760"/>
    <b v="0"/>
    <n v="0"/>
    <b v="0"/>
    <s v="music/faith"/>
    <n v="0"/>
    <e v="#DIV/0!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91943445"/>
    <d v="2017-03-12T20:44:05"/>
    <n v="1489351445"/>
    <b v="0"/>
    <n v="4"/>
    <b v="0"/>
    <s v="music/faith"/>
    <n v="4.2311459353574925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91019200"/>
    <d v="2017-03-02T01:43:10"/>
    <n v="1488418990"/>
    <b v="0"/>
    <n v="79"/>
    <b v="0"/>
    <s v="music/faith"/>
    <n v="26.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21337405"/>
    <d v="2014-12-16T15:56:45"/>
    <n v="1418745405"/>
    <b v="0"/>
    <n v="2"/>
    <b v="0"/>
    <s v="music/faith"/>
    <n v="0.19801980198019803"/>
    <n v="5"/>
    <x v="4"/>
    <s v="faith"/>
    <m/>
  </r>
  <r>
    <n v="1702"/>
    <s v="lyndale lewis and new vision prosper cd release"/>
    <s v="I can do all things through christ jesus"/>
    <n v="16500"/>
    <n v="1"/>
    <x v="2"/>
    <s v="US"/>
    <s v="USD"/>
    <x v="1701"/>
    <n v="1427745150"/>
    <d v="2015-02-28T20:52:30"/>
    <n v="1425156750"/>
    <b v="0"/>
    <n v="1"/>
    <b v="0"/>
    <s v="music/faith"/>
    <n v="6.0606060606060606E-3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41003537"/>
    <d v="2015-07-02T06:45:37"/>
    <n v="1435819537"/>
    <b v="0"/>
    <n v="2"/>
    <b v="0"/>
    <s v="music/faith"/>
    <n v="1.0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4056873"/>
    <d v="2015-01-17T03:21:13"/>
    <n v="1421464873"/>
    <b v="0"/>
    <n v="11"/>
    <b v="0"/>
    <s v="music/faith"/>
    <n v="65.100000000000009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1814400"/>
    <d v="2015-08-29T00:24:06"/>
    <n v="1440807846"/>
    <b v="0"/>
    <n v="0"/>
    <b v="0"/>
    <s v="music/faith"/>
    <n v="0"/>
    <e v="#DIV/0!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40314472"/>
    <d v="2015-06-24T07:21:12"/>
    <n v="1435130472"/>
    <b v="0"/>
    <n v="0"/>
    <b v="0"/>
    <s v="music/faith"/>
    <n v="0"/>
    <e v="#DIV/0!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9181895"/>
    <d v="2016-02-27T17:18:15"/>
    <n v="1456593495"/>
    <b v="0"/>
    <n v="9"/>
    <b v="0"/>
    <s v="music/faith"/>
    <n v="9.74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62135706"/>
    <d v="2016-03-22T20:48:26"/>
    <n v="1458679706"/>
    <b v="0"/>
    <n v="0"/>
    <b v="0"/>
    <s v="music/faith"/>
    <n v="0"/>
    <e v="#DIV/0!"/>
    <x v="4"/>
    <s v="faith"/>
    <m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9513940"/>
    <d v="2014-07-21T13:31:54"/>
    <n v="1405949514"/>
    <b v="0"/>
    <n v="4"/>
    <b v="0"/>
    <s v="music/faith"/>
    <n v="4.8571428571428568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53122000"/>
    <d v="2015-12-03T14:11:28"/>
    <n v="1449151888"/>
    <b v="0"/>
    <n v="1"/>
    <b v="0"/>
    <s v="music/faith"/>
    <n v="0.67999999999999994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9585434"/>
    <d v="2014-08-01T15:30:34"/>
    <n v="1406907034"/>
    <b v="0"/>
    <n v="2"/>
    <b v="0"/>
    <s v="music/faith"/>
    <n v="10.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5701353"/>
    <d v="2015-05-01T21:55:53"/>
    <n v="1430517353"/>
    <b v="0"/>
    <n v="0"/>
    <b v="0"/>
    <s v="music/faith"/>
    <n v="0"/>
    <e v="#DIV/0!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12536412"/>
    <d v="2014-09-05T19:13:32"/>
    <n v="1409944412"/>
    <b v="0"/>
    <n v="1"/>
    <b v="0"/>
    <s v="music/faith"/>
    <n v="1.6666666666666667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30517761"/>
    <d v="2015-04-01T22:02:41"/>
    <n v="1427925761"/>
    <b v="0"/>
    <n v="17"/>
    <b v="0"/>
    <s v="music/faith"/>
    <n v="7.8680000000000003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7772120"/>
    <d v="2015-03-01T05:13:05"/>
    <n v="1425186785"/>
    <b v="0"/>
    <n v="2"/>
    <b v="0"/>
    <s v="music/faith"/>
    <n v="0.22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81295099"/>
    <d v="2016-10-30T13:51:39"/>
    <n v="1477835499"/>
    <b v="0"/>
    <n v="3"/>
    <b v="0"/>
    <s v="music/faith"/>
    <n v="7.5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61211200"/>
    <d v="2016-03-31T23:33:58"/>
    <n v="1459467238"/>
    <b v="0"/>
    <n v="41"/>
    <b v="0"/>
    <s v="music/faith"/>
    <n v="42.725880551301685"/>
    <n v="34.024390243902438"/>
    <x v="4"/>
    <s v="faith"/>
    <m/>
  </r>
  <r>
    <n v="1718"/>
    <s v="The Prodigal Son"/>
    <s v="A melody for the galaxy."/>
    <n v="35000"/>
    <n v="75"/>
    <x v="2"/>
    <s v="US"/>
    <s v="USD"/>
    <x v="1717"/>
    <n v="1463201940"/>
    <d v="2016-03-31T14:39:09"/>
    <n v="1459435149"/>
    <b v="0"/>
    <n v="2"/>
    <b v="0"/>
    <s v="music/faith"/>
    <n v="0.214285714285714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10958191"/>
    <d v="2014-08-18T12:49:51"/>
    <n v="1408366191"/>
    <b v="0"/>
    <n v="3"/>
    <b v="0"/>
    <s v="music/faith"/>
    <n v="0.87500000000000011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5562471"/>
    <d v="2014-10-10T18:47:51"/>
    <n v="1412966871"/>
    <b v="0"/>
    <n v="8"/>
    <b v="0"/>
    <s v="music/faith"/>
    <n v="5.625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9831863"/>
    <d v="2015-11-11T11:04:23"/>
    <n v="1447239863"/>
    <b v="0"/>
    <n v="0"/>
    <b v="0"/>
    <s v="music/faith"/>
    <n v="0"/>
    <e v="#DIV/0!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9642200"/>
    <d v="2016-02-25T23:03:49"/>
    <n v="1456441429"/>
    <b v="0"/>
    <n v="1"/>
    <b v="0"/>
    <s v="music/faith"/>
    <n v="3.4722222222222224E-2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5730400"/>
    <d v="2015-05-05T19:48:35"/>
    <n v="1430855315"/>
    <b v="0"/>
    <n v="3"/>
    <b v="0"/>
    <s v="music/faith"/>
    <n v="6.5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4707762"/>
    <d v="2014-09-30T22:22:42"/>
    <n v="1412115762"/>
    <b v="0"/>
    <n v="4"/>
    <b v="0"/>
    <s v="music/faith"/>
    <n v="0.58333333333333337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8922049"/>
    <d v="2014-07-25T23:14:09"/>
    <n v="1406330049"/>
    <b v="0"/>
    <n v="9"/>
    <b v="0"/>
    <s v="music/faith"/>
    <n v="10.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3906664"/>
    <d v="2014-05-29T22:04:24"/>
    <n v="1401401064"/>
    <b v="0"/>
    <n v="16"/>
    <b v="0"/>
    <s v="music/faith"/>
    <n v="33.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8231600"/>
    <d v="2015-02-09T22:16:17"/>
    <n v="1423520177"/>
    <b v="0"/>
    <n v="1"/>
    <b v="0"/>
    <s v="music/faith"/>
    <n v="3.3333333333333333E-2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5439674"/>
    <d v="2015-09-21T15:01:14"/>
    <n v="1442847674"/>
    <b v="0"/>
    <n v="7"/>
    <b v="0"/>
    <s v="music/faith"/>
    <n v="68.400000000000006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5521306"/>
    <d v="2016-04-11T01:15:06"/>
    <n v="1460337306"/>
    <b v="0"/>
    <n v="0"/>
    <b v="0"/>
    <s v="music/faith"/>
    <n v="0"/>
    <e v="#DIV/0!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5738783"/>
    <d v="2015-09-25T02:06:23"/>
    <n v="1443146783"/>
    <b v="0"/>
    <n v="0"/>
    <b v="0"/>
    <s v="music/faith"/>
    <n v="0"/>
    <e v="#DIV/0!"/>
    <x v="4"/>
    <s v="faith"/>
    <m/>
  </r>
  <r>
    <n v="1731"/>
    <s v="Sam Cox Band First Christian Tour"/>
    <s v="We are a Christin Worship band looking to midwest tour. God Bless!"/>
    <n v="1000"/>
    <n v="0"/>
    <x v="2"/>
    <s v="US"/>
    <s v="USD"/>
    <x v="1730"/>
    <n v="1434034800"/>
    <d v="2015-05-28T21:45:52"/>
    <n v="1432849552"/>
    <b v="0"/>
    <n v="0"/>
    <b v="0"/>
    <s v="music/faith"/>
    <n v="0"/>
    <e v="#DIV/0!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52920400"/>
    <d v="2015-11-17T16:24:41"/>
    <n v="1447777481"/>
    <b v="0"/>
    <n v="0"/>
    <b v="0"/>
    <s v="music/faith"/>
    <n v="0"/>
    <e v="#DIV/0!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3802200"/>
    <d v="2016-09-01T16:12:54"/>
    <n v="1472746374"/>
    <b v="0"/>
    <n v="0"/>
    <b v="0"/>
    <s v="music/faith"/>
    <n v="0"/>
    <e v="#DIV/0!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31046356"/>
    <d v="2015-04-08T00:52:36"/>
    <n v="1428454356"/>
    <b v="0"/>
    <n v="1"/>
    <b v="0"/>
    <s v="music/faith"/>
    <n v="2.2222222222222223E-2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70598345"/>
    <d v="2016-07-08T19:32:25"/>
    <n v="1468006345"/>
    <b v="0"/>
    <n v="2"/>
    <b v="0"/>
    <s v="music/faith"/>
    <n v="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7018833"/>
    <d v="2015-10-09T20:40:33"/>
    <n v="1444423233"/>
    <b v="0"/>
    <n v="1"/>
    <b v="0"/>
    <s v="music/faith"/>
    <n v="0.73333333333333328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7432392"/>
    <d v="2015-06-20T22:46:32"/>
    <n v="1434840392"/>
    <b v="0"/>
    <n v="15"/>
    <b v="0"/>
    <s v="music/faith"/>
    <n v="21.25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s v="US"/>
    <s v="USD"/>
    <x v="1737"/>
    <n v="1412283542"/>
    <d v="2014-09-02T20:59:02"/>
    <n v="1409691542"/>
    <b v="0"/>
    <n v="1"/>
    <b v="0"/>
    <s v="music/faith"/>
    <n v="0.4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62391932"/>
    <d v="2016-03-06T20:58:52"/>
    <n v="1457297932"/>
    <b v="0"/>
    <n v="1"/>
    <b v="0"/>
    <s v="music/faith"/>
    <n v="0.1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7075422"/>
    <d v="2015-06-16T19:37:02"/>
    <n v="1434483422"/>
    <b v="0"/>
    <n v="0"/>
    <b v="0"/>
    <s v="music/faith"/>
    <n v="0"/>
    <e v="#DIV/0!"/>
    <x v="4"/>
    <s v="faith"/>
    <m/>
  </r>
  <r>
    <n v="1741"/>
    <s v="Caught off Guard"/>
    <s v="A photo journal documenting my experiences and travels across New Zealand"/>
    <n v="1200"/>
    <n v="1330"/>
    <x v="0"/>
    <s v="GB"/>
    <s v="GBP"/>
    <x v="1740"/>
    <n v="1433948671"/>
    <d v="2015-04-26T15:04:31"/>
    <n v="1430060671"/>
    <b v="0"/>
    <n v="52"/>
    <b v="1"/>
    <s v="photography/photobooks"/>
    <n v="110.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3822800"/>
    <d v="2016-12-06T21:02:50"/>
    <n v="1481058170"/>
    <b v="0"/>
    <n v="34"/>
    <b v="1"/>
    <s v="photography/photobooks"/>
    <n v="108.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2270340"/>
    <d v="2016-08-04T22:12:55"/>
    <n v="1470348775"/>
    <b v="0"/>
    <n v="67"/>
    <b v="1"/>
    <s v="photography/photobooks"/>
    <n v="100.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5821477"/>
    <d v="2015-01-22T14:31:17"/>
    <n v="1421937077"/>
    <b v="0"/>
    <n v="70"/>
    <b v="1"/>
    <s v="photography/photobooks"/>
    <n v="118.45454545454545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82372000"/>
    <d v="2016-11-16T06:13:58"/>
    <n v="1479276838"/>
    <b v="0"/>
    <n v="89"/>
    <b v="1"/>
    <s v="photography/photobooks"/>
    <n v="114.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9952800"/>
    <d v="2016-10-25T04:14:27"/>
    <n v="1477368867"/>
    <b v="0"/>
    <n v="107"/>
    <b v="1"/>
    <s v="photography/photobooks"/>
    <n v="148.10000000000002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7426800"/>
    <d v="2015-10-15T10:27:10"/>
    <n v="1444904830"/>
    <b v="0"/>
    <n v="159"/>
    <b v="1"/>
    <s v="photography/photobooks"/>
    <n v="104.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41234143"/>
    <d v="2015-08-03T22:49:03"/>
    <n v="1438642143"/>
    <b v="0"/>
    <n v="181"/>
    <b v="1"/>
    <s v="photography/photobooks"/>
    <n v="129.94800000000001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8394800"/>
    <d v="2017-01-23T23:25:21"/>
    <n v="1485213921"/>
    <b v="0"/>
    <n v="131"/>
    <b v="1"/>
    <s v="photography/photobooks"/>
    <n v="123.48756218905473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61096304"/>
    <d v="2016-03-25T20:05:04"/>
    <n v="1458936304"/>
    <b v="0"/>
    <n v="125"/>
    <b v="1"/>
    <s v="photography/photobooks"/>
    <n v="201.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6787123"/>
    <d v="2015-02-17T18:45:23"/>
    <n v="1424198723"/>
    <b v="0"/>
    <n v="61"/>
    <b v="1"/>
    <s v="photography/photobooks"/>
    <n v="102.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s v="GB"/>
    <s v="GBP"/>
    <x v="1751"/>
    <n v="1476425082"/>
    <d v="2016-09-14T06:04:42"/>
    <n v="1473833082"/>
    <b v="0"/>
    <n v="90"/>
    <b v="1"/>
    <s v="photography/photobooks"/>
    <n v="260.16666666666663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8579568"/>
    <d v="2016-02-20T17:59:28"/>
    <n v="1455991168"/>
    <b v="0"/>
    <n v="35"/>
    <b v="1"/>
    <s v="photography/photobooks"/>
    <n v="1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8091353"/>
    <d v="2015-03-04T21:02:33"/>
    <n v="1425502953"/>
    <b v="0"/>
    <n v="90"/>
    <b v="1"/>
    <s v="photography/photobooks"/>
    <n v="110.52941176470587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4071361"/>
    <d v="2015-09-05T18:56:01"/>
    <n v="1441479361"/>
    <b v="0"/>
    <n v="4"/>
    <b v="1"/>
    <s v="photography/photobooks"/>
    <n v="120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72443269"/>
    <d v="2016-07-20T04:01:09"/>
    <n v="1468987269"/>
    <b v="0"/>
    <n v="120"/>
    <b v="1"/>
    <s v="photography/photobooks"/>
    <n v="102.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5631740"/>
    <d v="2016-12-29T19:51:23"/>
    <n v="1483041083"/>
    <b v="0"/>
    <n v="14"/>
    <b v="1"/>
    <s v="photography/photobooks"/>
    <n v="115.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8536992"/>
    <d v="2016-05-15T22:56:32"/>
    <n v="1463352992"/>
    <b v="0"/>
    <n v="27"/>
    <b v="1"/>
    <s v="photography/photobooks"/>
    <n v="114.7"/>
    <n v="42.481481481481481"/>
    <x v="8"/>
    <s v="photobooks"/>
    <m/>
  </r>
  <r>
    <n v="1759"/>
    <s v="Death Valley"/>
    <s v="Death Valley will be the first photo book of Andi State"/>
    <n v="5000"/>
    <n v="5330"/>
    <x v="0"/>
    <s v="US"/>
    <s v="USD"/>
    <x v="1758"/>
    <n v="1427309629"/>
    <d v="2015-03-05T19:53:49"/>
    <n v="1425585229"/>
    <b v="0"/>
    <n v="49"/>
    <b v="1"/>
    <s v="photography/photobooks"/>
    <n v="106.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6416513"/>
    <d v="2016-02-05T16:08:33"/>
    <n v="1454688513"/>
    <b v="0"/>
    <n v="102"/>
    <b v="1"/>
    <s v="photography/photobooks"/>
    <n v="165.44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s v="GB"/>
    <s v="GBP"/>
    <x v="1760"/>
    <n v="1442065060"/>
    <d v="2015-07-24T13:37:40"/>
    <n v="1437745060"/>
    <b v="0"/>
    <n v="3"/>
    <b v="1"/>
    <s v="photography/photobooks"/>
    <n v="1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s v="US"/>
    <s v="USD"/>
    <x v="1761"/>
    <n v="1457739245"/>
    <d v="2016-02-10T23:34:05"/>
    <n v="1455147245"/>
    <b v="0"/>
    <n v="25"/>
    <b v="1"/>
    <s v="photography/photobooks"/>
    <n v="8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7255840"/>
    <d v="2016-09-23T20:50:40"/>
    <n v="1474663840"/>
    <b v="0"/>
    <n v="118"/>
    <b v="1"/>
    <s v="photography/photobooks"/>
    <n v="101.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7065979"/>
    <d v="2014-07-05T11:39:39"/>
    <n v="1404560379"/>
    <b v="1"/>
    <n v="39"/>
    <b v="0"/>
    <s v="photography/photobooks"/>
    <n v="19.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7972712"/>
    <d v="2014-07-14T23:31:52"/>
    <n v="1405380712"/>
    <b v="1"/>
    <n v="103"/>
    <b v="0"/>
    <s v="photography/photobooks"/>
    <n v="59.467839999999995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8999088"/>
    <d v="2014-08-04T20:38:08"/>
    <n v="1407184688"/>
    <b v="1"/>
    <n v="0"/>
    <b v="0"/>
    <s v="photography/photobooks"/>
    <n v="0"/>
    <e v="#DIV/0!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7080884"/>
    <d v="2014-07-04T15:48:04"/>
    <n v="1404488884"/>
    <b v="1"/>
    <n v="39"/>
    <b v="0"/>
    <s v="photography/photobooks"/>
    <n v="45.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11824444"/>
    <d v="2014-07-29T13:27:24"/>
    <n v="1406640444"/>
    <b v="1"/>
    <n v="15"/>
    <b v="0"/>
    <s v="photography/photobooks"/>
    <n v="3.74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21177959"/>
    <d v="2014-12-14T19:39:19"/>
    <n v="1418585959"/>
    <b v="1"/>
    <n v="22"/>
    <b v="0"/>
    <s v="photography/photobooks"/>
    <n v="2.7025000000000001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3312194"/>
    <d v="2014-09-09T18:43:14"/>
    <n v="1410288194"/>
    <b v="1"/>
    <n v="92"/>
    <b v="0"/>
    <s v="photography/photobooks"/>
    <n v="56.51428571428572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4107040"/>
    <d v="2014-09-23T23:30:40"/>
    <n v="1411515040"/>
    <b v="1"/>
    <n v="25"/>
    <b v="0"/>
    <s v="photography/photobooks"/>
    <n v="21.30952380952381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404666836"/>
    <d v="2014-05-07T17:13:56"/>
    <n v="1399482836"/>
    <b v="1"/>
    <n v="19"/>
    <b v="0"/>
    <s v="photography/photobooks"/>
    <n v="15.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21691298"/>
    <d v="2014-12-05T18:14:58"/>
    <n v="1417803298"/>
    <b v="1"/>
    <n v="19"/>
    <b v="0"/>
    <s v="photography/photobooks"/>
    <n v="6.2566666666666677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7273140"/>
    <d v="2014-10-18T05:14:52"/>
    <n v="1413609292"/>
    <b v="1"/>
    <n v="13"/>
    <b v="0"/>
    <s v="photography/photobooks"/>
    <n v="45.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4193160"/>
    <d v="2014-09-09T23:26:00"/>
    <n v="1410305160"/>
    <b v="1"/>
    <n v="124"/>
    <b v="0"/>
    <s v="photography/photobooks"/>
    <n v="65.101538461538468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4623471"/>
    <d v="2014-09-23T22:57:51"/>
    <n v="1411513071"/>
    <b v="1"/>
    <n v="4"/>
    <b v="0"/>
    <s v="photography/photobooks"/>
    <n v="6.7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4421253"/>
    <d v="2015-01-21T08:34:13"/>
    <n v="1421829253"/>
    <b v="1"/>
    <n v="10"/>
    <b v="0"/>
    <s v="photography/photobooks"/>
    <n v="13.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7485395"/>
    <d v="2015-02-10T20:43:15"/>
    <n v="1423600995"/>
    <b v="1"/>
    <n v="15"/>
    <b v="0"/>
    <s v="photography/photobooks"/>
    <n v="1.990000000000000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2834180"/>
    <d v="2016-08-03T16:36:20"/>
    <n v="1470242180"/>
    <b v="1"/>
    <n v="38"/>
    <b v="0"/>
    <s v="photography/photobooks"/>
    <n v="36.236363636363642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7469510"/>
    <d v="2016-05-03T14:25:10"/>
    <n v="1462285510"/>
    <b v="1"/>
    <n v="152"/>
    <b v="0"/>
    <s v="photography/photobooks"/>
    <n v="39.743333333333339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3950945"/>
    <d v="2016-08-15T14:49:05"/>
    <n v="1471272545"/>
    <b v="1"/>
    <n v="24"/>
    <b v="0"/>
    <s v="photography/photobooks"/>
    <n v="25.763636363636365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6062489"/>
    <d v="2016-01-19T13:48:09"/>
    <n v="1453211289"/>
    <b v="1"/>
    <n v="76"/>
    <b v="0"/>
    <s v="photography/photobooks"/>
    <n v="15.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32248478"/>
    <d v="2015-04-21T22:47:58"/>
    <n v="1429656478"/>
    <b v="1"/>
    <n v="185"/>
    <b v="0"/>
    <s v="photography/photobooks"/>
    <n v="23.692499999999999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22674700"/>
    <d v="2014-12-30T15:44:00"/>
    <n v="1419954240"/>
    <b v="1"/>
    <n v="33"/>
    <b v="0"/>
    <s v="photography/photobooks"/>
    <n v="39.76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3417600"/>
    <d v="2014-09-15T03:14:15"/>
    <n v="1410750855"/>
    <b v="1"/>
    <n v="108"/>
    <b v="0"/>
    <s v="photography/photobooks"/>
    <n v="20.220833333333331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8649177"/>
    <d v="2014-11-15T13:12:57"/>
    <n v="1416057177"/>
    <b v="1"/>
    <n v="29"/>
    <b v="0"/>
    <s v="photography/photobooks"/>
    <n v="47.631578947368418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8158637"/>
    <d v="2015-03-05T15:43:57"/>
    <n v="1425570237"/>
    <b v="1"/>
    <n v="24"/>
    <b v="0"/>
    <s v="photography/photobooks"/>
    <n v="15.329999999999998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4795542"/>
    <d v="2014-10-01T22:45:42"/>
    <n v="1412203542"/>
    <b v="1"/>
    <n v="4"/>
    <b v="0"/>
    <s v="photography/photobooks"/>
    <n v="1.3818181818181818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21042403"/>
    <d v="2014-11-13T06:00:03"/>
    <n v="1415858403"/>
    <b v="1"/>
    <n v="4"/>
    <b v="0"/>
    <s v="photography/photobooks"/>
    <n v="0.5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3152678"/>
    <d v="2015-01-06T16:11:18"/>
    <n v="1420560678"/>
    <b v="1"/>
    <n v="15"/>
    <b v="0"/>
    <s v="photography/photobooks"/>
    <n v="4.957575757575758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22553565"/>
    <d v="2014-11-30T17:46:05"/>
    <n v="1417369565"/>
    <b v="1"/>
    <n v="4"/>
    <b v="0"/>
    <s v="photography/photobooks"/>
    <n v="3.5666666666666664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9189940"/>
    <d v="2015-07-04T00:44:42"/>
    <n v="1435970682"/>
    <b v="1"/>
    <n v="139"/>
    <b v="0"/>
    <s v="photography/photobooks"/>
    <n v="61.124000000000002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7127040"/>
    <d v="2014-10-28T21:24:00"/>
    <n v="1414531440"/>
    <b v="1"/>
    <n v="2"/>
    <b v="0"/>
    <s v="photography/photobooks"/>
    <n v="1.3333333333333335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3660422"/>
    <d v="2015-01-07T13:13:42"/>
    <n v="1420636422"/>
    <b v="1"/>
    <n v="18"/>
    <b v="0"/>
    <s v="photography/photobooks"/>
    <n v="11.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6460800"/>
    <d v="2016-09-15T06:55:41"/>
    <n v="1473922541"/>
    <b v="1"/>
    <n v="81"/>
    <b v="0"/>
    <s v="photography/photobooks"/>
    <n v="38.735714285714288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9356366"/>
    <d v="2016-05-25T10:32:46"/>
    <n v="1464172366"/>
    <b v="1"/>
    <n v="86"/>
    <b v="0"/>
    <s v="photography/photobooks"/>
    <n v="22.05263157894737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81809189"/>
    <d v="2016-11-15T13:39:49"/>
    <n v="1479217189"/>
    <b v="1"/>
    <n v="140"/>
    <b v="0"/>
    <s v="photography/photobooks"/>
    <n v="67.55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54572233"/>
    <d v="2015-12-06T07:50:33"/>
    <n v="1449388233"/>
    <b v="1"/>
    <n v="37"/>
    <b v="0"/>
    <s v="photography/photobooks"/>
    <n v="13.637499999999999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s v="GB"/>
    <s v="GBP"/>
    <x v="1798"/>
    <n v="1415740408"/>
    <d v="2014-10-22T20:13:28"/>
    <n v="1414008808"/>
    <b v="1"/>
    <n v="6"/>
    <b v="0"/>
    <s v="photography/photobooks"/>
    <n v="1.7457500000000001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6109970"/>
    <d v="2016-09-10T14:32:50"/>
    <n v="1473517970"/>
    <b v="1"/>
    <n v="113"/>
    <b v="0"/>
    <s v="photography/photobooks"/>
    <n v="20.44963251188932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50181400"/>
    <d v="2015-11-13T15:51:08"/>
    <n v="1447429868"/>
    <b v="1"/>
    <n v="37"/>
    <b v="0"/>
    <s v="photography/photobooks"/>
    <n v="13.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5442340"/>
    <d v="2015-06-04T11:20:30"/>
    <n v="1433416830"/>
    <b v="1"/>
    <n v="18"/>
    <b v="0"/>
    <s v="photography/photobooks"/>
    <n v="48.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3878182"/>
    <d v="2015-01-14T01:43:02"/>
    <n v="1421199782"/>
    <b v="1"/>
    <n v="75"/>
    <b v="0"/>
    <s v="photography/photobooks"/>
    <n v="30.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7521404"/>
    <d v="2015-10-05T16:16:44"/>
    <n v="1444061804"/>
    <b v="1"/>
    <n v="52"/>
    <b v="0"/>
    <s v="photography/photobooks"/>
    <n v="35.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3808800"/>
    <d v="2015-08-31T19:17:38"/>
    <n v="1441048658"/>
    <b v="1"/>
    <n v="122"/>
    <b v="0"/>
    <s v="photography/photobooks"/>
    <n v="36.404444444444444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12090349"/>
    <d v="2014-08-26T15:19:09"/>
    <n v="1409066349"/>
    <b v="1"/>
    <n v="8"/>
    <b v="0"/>
    <s v="photography/photobooks"/>
    <n v="2.9550000000000001"/>
    <n v="73.875"/>
    <x v="8"/>
    <s v="photobooks"/>
    <m/>
  </r>
  <r>
    <n v="1807"/>
    <s v="Anywhere but Here"/>
    <s v="I want to explore alternative cultures and lifestyles in America."/>
    <n v="5000"/>
    <n v="553"/>
    <x v="2"/>
    <s v="US"/>
    <s v="USD"/>
    <x v="1806"/>
    <n v="1411868313"/>
    <d v="2014-08-29T01:38:33"/>
    <n v="1409276313"/>
    <b v="1"/>
    <n v="8"/>
    <b v="0"/>
    <s v="photography/photobooks"/>
    <n v="11.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6830030"/>
    <d v="2017-01-07T16:20:30"/>
    <n v="1483806030"/>
    <b v="1"/>
    <n v="96"/>
    <b v="0"/>
    <s v="photography/photobooks"/>
    <n v="41.407142857142858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5246439"/>
    <d v="2015-01-25T21:47:19"/>
    <n v="1422222439"/>
    <b v="1"/>
    <n v="9"/>
    <b v="0"/>
    <s v="photography/photobooks"/>
    <n v="10.857142857142858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s v="US"/>
    <s v="USD"/>
    <x v="1809"/>
    <n v="1408657826"/>
    <d v="2014-08-09T21:50:26"/>
    <n v="1407621026"/>
    <b v="0"/>
    <n v="2"/>
    <b v="0"/>
    <s v="photography/photobooks"/>
    <n v="3.3333333333333335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14123200"/>
    <d v="2014-08-25T10:24:30"/>
    <n v="1408962270"/>
    <b v="0"/>
    <n v="26"/>
    <b v="0"/>
    <s v="photography/photobooks"/>
    <n v="7.407407407407407E-2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7531536"/>
    <d v="2016-06-03T07:38:56"/>
    <n v="1464939536"/>
    <b v="0"/>
    <n v="23"/>
    <b v="0"/>
    <s v="photography/photobooks"/>
    <n v="13.307692307692307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7532812"/>
    <d v="2014-07-09T21:20:12"/>
    <n v="1404940812"/>
    <b v="0"/>
    <n v="0"/>
    <b v="0"/>
    <s v="photography/photobooks"/>
    <n v="0"/>
    <e v="#DIV/0!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5108736"/>
    <d v="2015-01-29T07:32:16"/>
    <n v="1422516736"/>
    <b v="0"/>
    <n v="140"/>
    <b v="0"/>
    <s v="photography/photobooks"/>
    <n v="49.183333333333337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5787137"/>
    <d v="2015-06-17T21:45:37"/>
    <n v="1434577537"/>
    <b v="0"/>
    <n v="0"/>
    <b v="0"/>
    <s v="photography/photobooks"/>
    <n v="0"/>
    <e v="#DIV/0!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9473200"/>
    <d v="2016-06-27T21:01:43"/>
    <n v="1467061303"/>
    <b v="0"/>
    <n v="6"/>
    <b v="0"/>
    <s v="photography/photobooks"/>
    <n v="2.036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5759540"/>
    <d v="2016-12-01T15:53:27"/>
    <n v="1480607607"/>
    <b v="0"/>
    <n v="100"/>
    <b v="0"/>
    <s v="photography/photobooks"/>
    <n v="52.327777777777776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8035850"/>
    <d v="2015-03-04T05:37:30"/>
    <n v="1425447450"/>
    <b v="0"/>
    <n v="0"/>
    <b v="0"/>
    <s v="photography/photobooks"/>
    <n v="0"/>
    <e v="#DIV/0!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6743396"/>
    <d v="2014-06-30T18:03:16"/>
    <n v="1404151396"/>
    <b v="0"/>
    <n v="4"/>
    <b v="0"/>
    <s v="photography/photobooks"/>
    <n v="2.083333333333333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7850090"/>
    <d v="2015-03-02T02:01:30"/>
    <n v="1425261690"/>
    <b v="0"/>
    <n v="8"/>
    <b v="0"/>
    <s v="photography/photobooks"/>
    <n v="6.565384615384616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30760367"/>
    <d v="2012-01-18T07:39:27"/>
    <n v="1326872367"/>
    <b v="0"/>
    <n v="57"/>
    <b v="1"/>
    <s v="music/rock"/>
    <n v="134.8899999999999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91194860"/>
    <d v="2013-12-26T19:07:42"/>
    <n v="1388084862"/>
    <b v="0"/>
    <n v="11"/>
    <b v="1"/>
    <s v="music/rock"/>
    <n v="100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51095976"/>
    <d v="2012-09-24T16:26:16"/>
    <n v="1348503976"/>
    <b v="0"/>
    <n v="33"/>
    <b v="1"/>
    <s v="music/rock"/>
    <n v="115.85714285714286"/>
    <n v="24.575757575757574"/>
    <x v="4"/>
    <s v="rock"/>
    <m/>
  </r>
  <r>
    <n v="1824"/>
    <s v="Tin Man's Broken Wisdom Fund"/>
    <s v="cd fund raiser"/>
    <n v="3000"/>
    <n v="3002"/>
    <x v="0"/>
    <s v="US"/>
    <s v="USD"/>
    <x v="1823"/>
    <n v="1389146880"/>
    <d v="2013-12-18T21:59:27"/>
    <n v="1387403967"/>
    <b v="0"/>
    <n v="40"/>
    <b v="1"/>
    <s v="music/rock"/>
    <n v="100.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3572903"/>
    <d v="2013-06-18T20:01:43"/>
    <n v="1371585703"/>
    <b v="0"/>
    <n v="50"/>
    <b v="1"/>
    <s v="music/rock"/>
    <n v="105.05"/>
    <n v="42.02"/>
    <x v="4"/>
    <s v="rock"/>
    <m/>
  </r>
  <r>
    <n v="1826"/>
    <s v="BEAR GHOST! Professional Recording! Yay!"/>
    <s v="Hear your favorite Bear Ghost in eargasmic quality!"/>
    <n v="2000"/>
    <n v="2020"/>
    <x v="0"/>
    <s v="US"/>
    <s v="USD"/>
    <x v="1825"/>
    <n v="1392675017"/>
    <d v="2014-01-18T22:10:17"/>
    <n v="1390083017"/>
    <b v="0"/>
    <n v="38"/>
    <b v="1"/>
    <s v="music/rock"/>
    <n v="1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9138561"/>
    <d v="2011-01-12T07:49:21"/>
    <n v="1294818561"/>
    <b v="0"/>
    <n v="96"/>
    <b v="1"/>
    <s v="music/rock"/>
    <n v="100.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9672800"/>
    <d v="2014-04-07T21:35:30"/>
    <n v="1396906530"/>
    <b v="0"/>
    <n v="48"/>
    <b v="1"/>
    <s v="music/rock"/>
    <n v="100.16000000000001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5647200"/>
    <d v="2010-12-04T02:06:11"/>
    <n v="1291428371"/>
    <b v="0"/>
    <n v="33"/>
    <b v="1"/>
    <s v="music/rock"/>
    <n v="166.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3259107"/>
    <d v="2014-01-25T16:25:07"/>
    <n v="1390667107"/>
    <b v="0"/>
    <n v="226"/>
    <b v="1"/>
    <s v="music/rock"/>
    <n v="101.53333333333335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6866863"/>
    <d v="2012-04-27T23:54:23"/>
    <n v="1335570863"/>
    <b v="0"/>
    <n v="14"/>
    <b v="1"/>
    <s v="music/rock"/>
    <n v="1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9243427"/>
    <d v="2011-02-02T12:57:07"/>
    <n v="1296651427"/>
    <b v="0"/>
    <n v="20"/>
    <b v="1"/>
    <s v="music/rock"/>
    <n v="142.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62211140"/>
    <d v="2013-01-29T01:03:23"/>
    <n v="1359421403"/>
    <b v="0"/>
    <n v="25"/>
    <b v="1"/>
    <s v="music/rock"/>
    <n v="262.5"/>
    <n v="42"/>
    <x v="4"/>
    <s v="rock"/>
    <m/>
  </r>
  <r>
    <n v="1834"/>
    <s v="TDJ - All Part of the Plan EP/Tour"/>
    <s v="Help us fund our first tour and promote our new EP!"/>
    <n v="10000"/>
    <n v="11805"/>
    <x v="0"/>
    <s v="US"/>
    <s v="USD"/>
    <x v="1833"/>
    <n v="1422140895"/>
    <d v="2014-12-15T23:08:15"/>
    <n v="1418684895"/>
    <b v="0"/>
    <n v="90"/>
    <b v="1"/>
    <s v="music/rock"/>
    <n v="118.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9439471"/>
    <d v="2016-03-01T16:51:11"/>
    <n v="1456851071"/>
    <b v="0"/>
    <n v="11"/>
    <b v="1"/>
    <s v="music/rock"/>
    <n v="104"/>
    <n v="47.272727272727273"/>
    <x v="4"/>
    <s v="rock"/>
    <m/>
  </r>
  <r>
    <n v="1836"/>
    <s v="KICKSTART OUR &lt;+3"/>
    <s v="Help fund our 2013 Sound &amp; Lighting Touring rig!"/>
    <n v="5000"/>
    <n v="10017"/>
    <x v="0"/>
    <s v="US"/>
    <s v="USD"/>
    <x v="1835"/>
    <n v="1361129129"/>
    <d v="2013-01-31T19:25:29"/>
    <n v="1359660329"/>
    <b v="0"/>
    <n v="55"/>
    <b v="1"/>
    <s v="music/rock"/>
    <n v="200.34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32029335"/>
    <d v="2012-01-18T01:08:55"/>
    <n v="1326848935"/>
    <b v="0"/>
    <n v="30"/>
    <b v="1"/>
    <s v="music/rock"/>
    <n v="306.83333333333331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7438000"/>
    <d v="2011-09-02T18:52:37"/>
    <n v="1314989557"/>
    <b v="0"/>
    <n v="28"/>
    <b v="1"/>
    <s v="music/rock"/>
    <n v="100.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5342382"/>
    <d v="2016-09-01T17:19:42"/>
    <n v="1472750382"/>
    <b v="0"/>
    <n v="45"/>
    <b v="1"/>
    <s v="music/rock"/>
    <n v="205.29999999999998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7902740"/>
    <d v="2013-04-18T02:18:30"/>
    <n v="1366251510"/>
    <b v="0"/>
    <n v="13"/>
    <b v="1"/>
    <s v="music/rock"/>
    <n v="108.88888888888889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s v="US"/>
    <s v="USD"/>
    <x v="1840"/>
    <n v="1400561940"/>
    <d v="2014-04-16T20:17:25"/>
    <n v="1397679445"/>
    <b v="0"/>
    <n v="40"/>
    <b v="1"/>
    <s v="music/rock"/>
    <n v="101.75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5275940"/>
    <d v="2015-01-27T15:09:41"/>
    <n v="1422371381"/>
    <b v="0"/>
    <n v="21"/>
    <b v="1"/>
    <s v="music/rock"/>
    <n v="125.25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8245954"/>
    <d v="2011-01-21T23:52:34"/>
    <n v="1295653954"/>
    <b v="0"/>
    <n v="134"/>
    <b v="1"/>
    <s v="music/rock"/>
    <n v="124.006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7761200"/>
    <d v="2011-05-03T23:21:54"/>
    <n v="1304464914"/>
    <b v="0"/>
    <n v="20"/>
    <b v="1"/>
    <s v="music/rock"/>
    <n v="101.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6139300"/>
    <d v="2016-06-02T07:59:58"/>
    <n v="1464854398"/>
    <b v="0"/>
    <n v="19"/>
    <b v="1"/>
    <s v="music/rock"/>
    <n v="100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5585777"/>
    <d v="2012-11-15T15:36:17"/>
    <n v="1352993777"/>
    <b v="0"/>
    <n v="209"/>
    <b v="1"/>
    <s v="music/rock"/>
    <n v="137.92666666666668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9594832"/>
    <d v="2015-03-31T05:40:32"/>
    <n v="1427780432"/>
    <b v="0"/>
    <n v="38"/>
    <b v="1"/>
    <s v="music/rock"/>
    <n v="120.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12095540"/>
    <d v="2011-05-28T18:54:48"/>
    <n v="1306608888"/>
    <b v="0"/>
    <n v="24"/>
    <b v="1"/>
    <s v="music/rock"/>
    <n v="107.36666666666667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50505059"/>
    <d v="2012-09-17T20:17:39"/>
    <n v="1347913059"/>
    <b v="0"/>
    <n v="8"/>
    <b v="1"/>
    <s v="music/rock"/>
    <n v="100.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5033300"/>
    <d v="2014-06-10T23:01:40"/>
    <n v="1402441300"/>
    <b v="0"/>
    <n v="179"/>
    <b v="1"/>
    <s v="music/rock"/>
    <n v="101.52222222222223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6509200"/>
    <d v="2014-07-07T21:45:38"/>
    <n v="1404769538"/>
    <b v="0"/>
    <n v="26"/>
    <b v="1"/>
    <s v="music/rock"/>
    <n v="100.07692307692308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9920000"/>
    <d v="2015-03-18T18:30:52"/>
    <n v="1426703452"/>
    <b v="0"/>
    <n v="131"/>
    <b v="1"/>
    <s v="music/rock"/>
    <n v="116.96666666666667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52860017"/>
    <d v="2012-09-25T01:26:57"/>
    <n v="1348536417"/>
    <b v="0"/>
    <n v="14"/>
    <b v="1"/>
    <s v="music/rock"/>
    <n v="101.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9355437"/>
    <d v="2013-04-24T00:30:37"/>
    <n v="1366763437"/>
    <b v="0"/>
    <n v="174"/>
    <b v="1"/>
    <s v="music/rock"/>
    <n v="102.12366666666665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9012940"/>
    <d v="2013-11-22T12:55:40"/>
    <n v="1385124940"/>
    <b v="0"/>
    <n v="191"/>
    <b v="1"/>
    <s v="music/rock"/>
    <n v="154.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5715472"/>
    <d v="2014-06-27T20:31:12"/>
    <n v="1403901072"/>
    <b v="0"/>
    <n v="38"/>
    <b v="1"/>
    <s v="music/rock"/>
    <n v="101.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10546413"/>
    <d v="2014-08-13T18:26:53"/>
    <n v="1407954413"/>
    <b v="0"/>
    <n v="22"/>
    <b v="1"/>
    <s v="music/rock"/>
    <n v="100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24014521"/>
    <d v="2011-10-17T04:48:41"/>
    <n v="1318826921"/>
    <b v="0"/>
    <n v="149"/>
    <b v="1"/>
    <s v="music/rock"/>
    <n v="108.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s v="US"/>
    <s v="USD"/>
    <x v="1858"/>
    <n v="1316716129"/>
    <d v="2011-08-23T18:28:49"/>
    <n v="1314124129"/>
    <b v="0"/>
    <n v="56"/>
    <b v="1"/>
    <s v="music/rock"/>
    <n v="131.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91706084"/>
    <d v="2014-01-16T17:01:24"/>
    <n v="1389891684"/>
    <b v="0"/>
    <n v="19"/>
    <b v="1"/>
    <s v="music/rock"/>
    <n v="133.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22256341"/>
    <d v="2014-12-27T07:12:21"/>
    <n v="1419664341"/>
    <b v="0"/>
    <n v="0"/>
    <b v="0"/>
    <s v="games/mobile games"/>
    <n v="0"/>
    <e v="#DIV/0!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8958200"/>
    <d v="2017-01-20T11:49:34"/>
    <n v="1484912974"/>
    <b v="0"/>
    <n v="16"/>
    <b v="0"/>
    <s v="games/mobile games"/>
    <n v="8.0833333333333321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2600085"/>
    <d v="2014-05-13T19:08:05"/>
    <n v="1400008085"/>
    <b v="0"/>
    <n v="2"/>
    <b v="0"/>
    <s v="games/mobile games"/>
    <n v="0.4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9223500"/>
    <d v="2014-04-04T17:11:40"/>
    <n v="1396631500"/>
    <b v="0"/>
    <n v="48"/>
    <b v="0"/>
    <s v="games/mobile games"/>
    <n v="42.892307692307689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8425747"/>
    <d v="2016-10-02T08:49:07"/>
    <n v="1475398147"/>
    <b v="0"/>
    <n v="2"/>
    <b v="0"/>
    <s v="games/mobile games"/>
    <n v="3.6363636363636364E-3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8340800"/>
    <d v="2017-01-07T05:54:57"/>
    <n v="1483768497"/>
    <b v="0"/>
    <n v="2"/>
    <b v="0"/>
    <s v="games/mobile games"/>
    <n v="0.5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8383912"/>
    <d v="2016-10-06T22:11:52"/>
    <n v="1475791912"/>
    <b v="0"/>
    <n v="1"/>
    <b v="0"/>
    <s v="games/mobile games"/>
    <n v="0.05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50166340"/>
    <d v="2015-11-20T18:42:05"/>
    <n v="1448044925"/>
    <b v="0"/>
    <n v="17"/>
    <b v="0"/>
    <s v="games/mobile games"/>
    <n v="4.8680000000000003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3488249"/>
    <d v="2016-12-05T00:04:09"/>
    <n v="1480896249"/>
    <b v="0"/>
    <n v="0"/>
    <b v="0"/>
    <s v="games/mobile games"/>
    <n v="0"/>
    <e v="#DIV/0!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4213820"/>
    <d v="2016-01-02T08:32:15"/>
    <n v="1451723535"/>
    <b v="0"/>
    <n v="11"/>
    <b v="0"/>
    <s v="games/mobile games"/>
    <n v="10.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6512901"/>
    <d v="2014-10-11T18:48:21"/>
    <n v="1413053301"/>
    <b v="0"/>
    <n v="95"/>
    <b v="0"/>
    <s v="games/mobile games"/>
    <n v="71.78461538461537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5633602"/>
    <d v="2015-05-31T03:06:42"/>
    <n v="1433041602"/>
    <b v="0"/>
    <n v="13"/>
    <b v="0"/>
    <s v="games/mobile games"/>
    <n v="1.06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6373900"/>
    <d v="2015-06-09T14:46:50"/>
    <n v="1433861210"/>
    <b v="0"/>
    <n v="2"/>
    <b v="0"/>
    <s v="games/mobile games"/>
    <n v="0.44999999999999996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7155733"/>
    <d v="2016-06-08T23:15:33"/>
    <n v="1465427733"/>
    <b v="0"/>
    <n v="2"/>
    <b v="0"/>
    <s v="games/mobile games"/>
    <n v="1.6250000000000001E-2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70519308"/>
    <d v="2016-06-07T21:35:08"/>
    <n v="1465335308"/>
    <b v="0"/>
    <n v="3"/>
    <b v="0"/>
    <s v="games/mobile games"/>
    <n v="0.51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2901405"/>
    <d v="2014-05-17T06:50:05"/>
    <n v="1400309405"/>
    <b v="0"/>
    <n v="0"/>
    <b v="0"/>
    <s v="games/mobile games"/>
    <n v="0"/>
    <e v="#DIV/0!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5170525"/>
    <d v="2015-01-31T00:42:05"/>
    <n v="1422664925"/>
    <b v="0"/>
    <n v="0"/>
    <b v="0"/>
    <s v="games/mobile games"/>
    <n v="0"/>
    <e v="#DIV/0!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2618355"/>
    <d v="2014-05-14T00:12:35"/>
    <n v="1400026355"/>
    <b v="0"/>
    <n v="0"/>
    <b v="0"/>
    <s v="games/mobile games"/>
    <n v="0"/>
    <e v="#DIV/0!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7966129"/>
    <d v="2016-02-13T15:35:29"/>
    <n v="1455377729"/>
    <b v="0"/>
    <n v="2"/>
    <b v="0"/>
    <s v="games/mobile games"/>
    <n v="0.12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s v="GB"/>
    <s v="GBP"/>
    <x v="1879"/>
    <n v="1459341380"/>
    <d v="2016-03-01T13:36:20"/>
    <n v="1456839380"/>
    <b v="0"/>
    <n v="24"/>
    <b v="0"/>
    <s v="games/mobile games"/>
    <n v="20.080000000000002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5955189"/>
    <d v="2015-02-08T03:39:49"/>
    <n v="1423366789"/>
    <b v="0"/>
    <n v="70"/>
    <b v="1"/>
    <s v="music/indie rock"/>
    <n v="172.68449999999999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41964080"/>
    <d v="2012-06-07T22:46:52"/>
    <n v="1339109212"/>
    <b v="0"/>
    <n v="81"/>
    <b v="1"/>
    <s v="music/indie rock"/>
    <n v="100.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3921508"/>
    <d v="2012-03-09T22:45:08"/>
    <n v="1331333108"/>
    <b v="0"/>
    <n v="32"/>
    <b v="1"/>
    <s v="music/indie rock"/>
    <n v="104.8048048048048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4017600"/>
    <d v="2012-10-23T04:45:35"/>
    <n v="1350967535"/>
    <b v="0"/>
    <n v="26"/>
    <b v="1"/>
    <s v="music/indie rock"/>
    <n v="135.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4636000"/>
    <d v="2012-07-09T02:15:10"/>
    <n v="1341800110"/>
    <b v="0"/>
    <n v="105"/>
    <b v="1"/>
    <s v="music/indie rock"/>
    <n v="116.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5832338"/>
    <d v="2014-10-13T21:45:38"/>
    <n v="1413236738"/>
    <b v="0"/>
    <n v="29"/>
    <b v="1"/>
    <s v="music/indie rock"/>
    <n v="102.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9178200"/>
    <d v="2015-11-15T19:12:12"/>
    <n v="1447614732"/>
    <b v="0"/>
    <n v="8"/>
    <b v="1"/>
    <s v="music/indie rock"/>
    <n v="111.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5368340"/>
    <d v="2010-05-01T05:45:32"/>
    <n v="1272692732"/>
    <b v="0"/>
    <n v="89"/>
    <b v="1"/>
    <s v="music/indie rock"/>
    <n v="166.08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63024946"/>
    <d v="2013-01-25T19:02:26"/>
    <n v="1359140546"/>
    <b v="0"/>
    <n v="44"/>
    <b v="1"/>
    <s v="music/indie rock"/>
    <n v="106.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5597528"/>
    <d v="2012-11-15T18:52:08"/>
    <n v="1353005528"/>
    <b v="0"/>
    <n v="246"/>
    <b v="1"/>
    <s v="music/indie rock"/>
    <n v="144.58441666666667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9778400"/>
    <d v="2010-06-06T19:09:14"/>
    <n v="1275851354"/>
    <b v="0"/>
    <n v="120"/>
    <b v="1"/>
    <s v="music/indie rock"/>
    <n v="105.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7459881"/>
    <d v="2011-05-08T15:18:01"/>
    <n v="1304867881"/>
    <b v="0"/>
    <n v="26"/>
    <b v="1"/>
    <s v="music/indie rock"/>
    <n v="136.60000000000002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2926340"/>
    <d v="2011-03-30T22:36:25"/>
    <n v="1301524585"/>
    <b v="0"/>
    <n v="45"/>
    <b v="1"/>
    <s v="music/indie rock"/>
    <n v="1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s v="US"/>
    <s v="USD"/>
    <x v="1893"/>
    <n v="1329082983"/>
    <d v="2012-01-12T21:43:03"/>
    <n v="1326404583"/>
    <b v="0"/>
    <n v="20"/>
    <b v="1"/>
    <s v="music/indie rock"/>
    <n v="114.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5363722"/>
    <d v="2015-09-20T17:55:22"/>
    <n v="1442771722"/>
    <b v="0"/>
    <n v="47"/>
    <b v="1"/>
    <s v="music/indie rock"/>
    <n v="101.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4250165"/>
    <d v="2012-03-13T17:02:45"/>
    <n v="1331658165"/>
    <b v="0"/>
    <n v="13"/>
    <b v="1"/>
    <s v="music/indie rock"/>
    <n v="123.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3966800"/>
    <d v="2014-02-10T14:00:06"/>
    <n v="1392040806"/>
    <b v="0"/>
    <n v="183"/>
    <b v="1"/>
    <s v="music/indie rock"/>
    <n v="102.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4349600"/>
    <d v="2015-12-28T04:37:53"/>
    <n v="1451277473"/>
    <b v="0"/>
    <n v="21"/>
    <b v="1"/>
    <s v="music/indie rock"/>
    <n v="144.5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7319366"/>
    <d v="2015-02-23T22:36:06"/>
    <n v="1424730966"/>
    <b v="0"/>
    <n v="42"/>
    <b v="1"/>
    <s v="music/indie rock"/>
    <n v="133.33333333333331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9517540"/>
    <d v="2012-09-08T20:55:31"/>
    <n v="1347137731"/>
    <b v="0"/>
    <n v="54"/>
    <b v="1"/>
    <s v="music/indie rock"/>
    <n v="109.3644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32299600"/>
    <d v="2015-04-22T13:02:09"/>
    <n v="1429707729"/>
    <b v="0"/>
    <n v="25"/>
    <b v="0"/>
    <s v="technology/gadgets"/>
    <n v="2.6969696969696968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5495447"/>
    <d v="2015-02-02T18:57:27"/>
    <n v="1422903447"/>
    <b v="0"/>
    <n v="3"/>
    <b v="0"/>
    <s v="technology/gadgets"/>
    <n v="1.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5541791"/>
    <d v="2016-11-28T18:29:51"/>
    <n v="1480357791"/>
    <b v="0"/>
    <n v="41"/>
    <b v="0"/>
    <s v="technology/gadgets"/>
    <n v="46.6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51752021"/>
    <d v="2015-11-18T16:27:01"/>
    <n v="1447864021"/>
    <b v="0"/>
    <n v="2"/>
    <b v="0"/>
    <s v="technology/gadgets"/>
    <n v="0.1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10127994"/>
    <d v="2014-08-08T22:13:14"/>
    <n v="1407535994"/>
    <b v="0"/>
    <n v="4"/>
    <b v="0"/>
    <s v="technology/gadgets"/>
    <n v="0.16800000000000001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6697983"/>
    <d v="2016-05-24T16:06:23"/>
    <n v="1464105983"/>
    <b v="0"/>
    <n v="99"/>
    <b v="0"/>
    <s v="technology/gadgets"/>
    <n v="42.76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400853925"/>
    <d v="2014-05-08T14:05:25"/>
    <n v="1399557925"/>
    <b v="0"/>
    <n v="4"/>
    <b v="0"/>
    <s v="technology/gadgets"/>
    <n v="0.2833333333333333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3048900"/>
    <d v="2016-11-29T22:01:40"/>
    <n v="1480456900"/>
    <b v="0"/>
    <n v="4"/>
    <b v="0"/>
    <s v="technology/gadgets"/>
    <n v="1.7319999999999998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4059479"/>
    <d v="2014-09-23T10:17:59"/>
    <n v="1411467479"/>
    <b v="0"/>
    <n v="38"/>
    <b v="0"/>
    <s v="technology/gadgets"/>
    <n v="14.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6331500"/>
    <d v="2015-09-17T23:06:57"/>
    <n v="1442531217"/>
    <b v="0"/>
    <n v="285"/>
    <b v="0"/>
    <s v="technology/gadgets"/>
    <n v="39.395294117647055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7545334"/>
    <d v="2014-07-10T00:48:54"/>
    <n v="1404953334"/>
    <b v="0"/>
    <n v="1"/>
    <b v="0"/>
    <s v="technology/gadgets"/>
    <n v="2.3529411764705882E-2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3395560"/>
    <d v="2015-05-05T05:26:00"/>
    <n v="1430803560"/>
    <b v="0"/>
    <n v="42"/>
    <b v="0"/>
    <s v="technology/gadgets"/>
    <n v="59.3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2770578"/>
    <d v="2014-09-08T12:16:18"/>
    <n v="1410178578"/>
    <b v="0"/>
    <n v="26"/>
    <b v="0"/>
    <s v="technology/gadgets"/>
    <n v="1.3270833333333334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4814340"/>
    <d v="2014-10-17T04:11:13"/>
    <n v="1413519073"/>
    <b v="0"/>
    <n v="2"/>
    <b v="0"/>
    <s v="technology/gadgets"/>
    <n v="9.0090090090090094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9620222"/>
    <d v="2014-08-13T01:10:22"/>
    <n v="1407892222"/>
    <b v="0"/>
    <n v="4"/>
    <b v="0"/>
    <s v="technology/gadgets"/>
    <n v="1.6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8542375"/>
    <d v="2016-10-13T17:12:55"/>
    <n v="1476378775"/>
    <b v="0"/>
    <n v="6"/>
    <b v="0"/>
    <s v="technology/gadgets"/>
    <n v="0.51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6708133"/>
    <d v="2017-01-11T06:28:53"/>
    <n v="1484116133"/>
    <b v="0"/>
    <n v="70"/>
    <b v="0"/>
    <s v="technology/gadgets"/>
    <n v="52.570512820512818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7869851"/>
    <d v="2014-07-08T18:57:31"/>
    <n v="1404845851"/>
    <b v="0"/>
    <n v="9"/>
    <b v="0"/>
    <s v="technology/gadgets"/>
    <n v="1.04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32069249"/>
    <d v="2015-04-19T21:00:49"/>
    <n v="1429477249"/>
    <b v="0"/>
    <n v="8"/>
    <b v="0"/>
    <s v="technology/gadgets"/>
    <n v="47.4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5468400"/>
    <d v="2015-09-23T21:01:01"/>
    <n v="1443042061"/>
    <b v="0"/>
    <n v="105"/>
    <b v="0"/>
    <s v="technology/gadgets"/>
    <n v="43.03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s v="US"/>
    <s v="USD"/>
    <x v="1920"/>
    <n v="1342243143"/>
    <d v="2012-06-14T05:19:03"/>
    <n v="1339651143"/>
    <b v="0"/>
    <n v="38"/>
    <b v="1"/>
    <s v="music/indie rock"/>
    <n v="136.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6828507"/>
    <d v="2013-11-12T06:08:27"/>
    <n v="1384236507"/>
    <b v="0"/>
    <n v="64"/>
    <b v="1"/>
    <s v="music/indie rock"/>
    <n v="115.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7099540"/>
    <d v="2011-08-17T20:22:12"/>
    <n v="1313612532"/>
    <b v="0"/>
    <n v="13"/>
    <b v="1"/>
    <s v="music/indie rock"/>
    <n v="240.79999999999998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9814380"/>
    <d v="2013-12-18T18:15:55"/>
    <n v="1387390555"/>
    <b v="0"/>
    <n v="33"/>
    <b v="1"/>
    <s v="music/indie rock"/>
    <n v="114.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81449600"/>
    <d v="2013-09-18T21:38:08"/>
    <n v="1379540288"/>
    <b v="0"/>
    <n v="52"/>
    <b v="1"/>
    <s v="music/indie rock"/>
    <n v="110.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8657560"/>
    <d v="2010-10-05T22:54:16"/>
    <n v="1286319256"/>
    <b v="0"/>
    <n v="107"/>
    <b v="1"/>
    <s v="music/indie rock"/>
    <n v="195.37933333333334"/>
    <n v="27.3896261682243"/>
    <x v="4"/>
    <s v="indie rock"/>
    <m/>
  </r>
  <r>
    <n v="1927"/>
    <s v="GBS Detroit Presents Hampshire"/>
    <s v="Hampshire is headed to GBS Detroit."/>
    <n v="600"/>
    <n v="620"/>
    <x v="0"/>
    <s v="US"/>
    <s v="USD"/>
    <x v="1926"/>
    <n v="1331182740"/>
    <d v="2012-02-21T20:40:39"/>
    <n v="1329856839"/>
    <b v="0"/>
    <n v="11"/>
    <b v="1"/>
    <s v="music/indie rock"/>
    <n v="103.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7940794"/>
    <d v="2013-04-07T15:33:14"/>
    <n v="1365348794"/>
    <b v="0"/>
    <n v="34"/>
    <b v="1"/>
    <s v="music/indie rock"/>
    <n v="103.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9825866"/>
    <d v="2011-05-24T00:31:06"/>
    <n v="1306197066"/>
    <b v="0"/>
    <n v="75"/>
    <b v="1"/>
    <s v="music/indie rock"/>
    <n v="100.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73203482"/>
    <d v="2013-05-08T13:24:42"/>
    <n v="1368019482"/>
    <b v="0"/>
    <n v="26"/>
    <b v="1"/>
    <s v="music/indie rock"/>
    <n v="1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7657400"/>
    <d v="2012-05-08T21:25:09"/>
    <n v="1336512309"/>
    <b v="0"/>
    <n v="50"/>
    <b v="1"/>
    <s v="music/indie rock"/>
    <n v="120.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7433173"/>
    <d v="2012-01-03T19:26:13"/>
    <n v="1325618773"/>
    <b v="0"/>
    <n v="80"/>
    <b v="1"/>
    <s v="music/indie rock"/>
    <n v="106.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11787307"/>
    <d v="2014-08-28T03:08:27"/>
    <n v="1409195307"/>
    <b v="0"/>
    <n v="110"/>
    <b v="1"/>
    <s v="music/indie rock"/>
    <n v="172.43333333333334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4789200"/>
    <d v="2011-11-18T20:48:41"/>
    <n v="1321649321"/>
    <b v="0"/>
    <n v="77"/>
    <b v="1"/>
    <s v="music/indie rock"/>
    <n v="123.61999999999999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3326740"/>
    <d v="2014-05-14T22:22:51"/>
    <n v="1400106171"/>
    <b v="0"/>
    <n v="50"/>
    <b v="1"/>
    <s v="music/indie rock"/>
    <n v="108.4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3151140"/>
    <d v="2011-11-05T21:21:10"/>
    <n v="1320528070"/>
    <b v="0"/>
    <n v="145"/>
    <b v="1"/>
    <s v="music/indie rock"/>
    <n v="116.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9732740"/>
    <d v="2012-05-30T02:51:21"/>
    <n v="1338346281"/>
    <b v="0"/>
    <n v="29"/>
    <b v="1"/>
    <s v="music/indie rock"/>
    <n v="187.245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2741200"/>
    <d v="2013-06-01T06:13:51"/>
    <n v="1370067231"/>
    <b v="0"/>
    <n v="114"/>
    <b v="1"/>
    <s v="music/indie rock"/>
    <n v="115.93333333333334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2955108"/>
    <d v="2013-02-08T23:38:28"/>
    <n v="1360366708"/>
    <b v="0"/>
    <n v="96"/>
    <b v="1"/>
    <s v="music/indie rock"/>
    <n v="110.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8110340"/>
    <d v="2011-05-07T12:10:33"/>
    <n v="1304770233"/>
    <b v="0"/>
    <n v="31"/>
    <b v="1"/>
    <s v="music/indie rock"/>
    <n v="170.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400137131"/>
    <d v="2014-04-15T06:58:51"/>
    <n v="1397545131"/>
    <b v="1"/>
    <n v="4883"/>
    <b v="1"/>
    <s v="technology/hardware"/>
    <n v="126.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9809140"/>
    <d v="2011-04-05T19:52:20"/>
    <n v="1302033140"/>
    <b v="1"/>
    <n v="95"/>
    <b v="1"/>
    <s v="technology/hardware"/>
    <n v="138.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70896916"/>
    <d v="2016-06-27T06:28:36"/>
    <n v="1467008916"/>
    <b v="1"/>
    <n v="2478"/>
    <b v="1"/>
    <s v="technology/hardware"/>
    <n v="1705.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8952890"/>
    <d v="2014-04-01T14:01:30"/>
    <n v="1396360890"/>
    <b v="1"/>
    <n v="1789"/>
    <b v="1"/>
    <s v="technology/hardware"/>
    <n v="788.05550000000005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6680958"/>
    <d v="2015-06-02T06:02:38"/>
    <n v="1433224958"/>
    <b v="1"/>
    <n v="680"/>
    <b v="1"/>
    <s v="technology/hardware"/>
    <n v="348.01799999999997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7961361"/>
    <d v="2014-02-19T03:36:01"/>
    <n v="1392780961"/>
    <b v="1"/>
    <n v="70"/>
    <b v="1"/>
    <s v="technology/hardware"/>
    <n v="149.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8955940"/>
    <d v="2009-10-16T22:02:00"/>
    <n v="1255730520"/>
    <b v="1"/>
    <n v="23"/>
    <b v="1"/>
    <s v="technology/hardware"/>
    <n v="100.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5232520"/>
    <d v="2016-04-13T14:30:09"/>
    <n v="1460557809"/>
    <b v="1"/>
    <n v="4245"/>
    <b v="1"/>
    <s v="technology/hardware"/>
    <n v="800.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4986951"/>
    <d v="2014-06-10T10:09:11"/>
    <n v="1402394951"/>
    <b v="1"/>
    <n v="943"/>
    <b v="1"/>
    <s v="technology/hardware"/>
    <n v="106.00260000000002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3446073"/>
    <d v="2011-03-22T04:21:13"/>
    <n v="1300767673"/>
    <b v="1"/>
    <n v="1876"/>
    <b v="1"/>
    <s v="technology/hardware"/>
    <n v="200.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8516737"/>
    <d v="2016-10-08T10:05:37"/>
    <n v="1475921137"/>
    <b v="1"/>
    <n v="834"/>
    <b v="1"/>
    <s v="technology/hardware"/>
    <n v="212.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81934015"/>
    <d v="2013-09-09T14:33:35"/>
    <n v="1378737215"/>
    <b v="1"/>
    <n v="682"/>
    <b v="1"/>
    <s v="technology/hardware"/>
    <n v="198.47237142857145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30657200"/>
    <d v="2012-02-02T04:47:45"/>
    <n v="1328158065"/>
    <b v="1"/>
    <n v="147"/>
    <b v="1"/>
    <s v="technology/hardware"/>
    <n v="225.94666666666666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7758800"/>
    <d v="2016-01-25T13:56:16"/>
    <n v="1453730176"/>
    <b v="1"/>
    <n v="415"/>
    <b v="1"/>
    <s v="technology/hardware"/>
    <n v="698.94800000000009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7799600"/>
    <d v="2012-04-21T06:31:21"/>
    <n v="1334989881"/>
    <b v="1"/>
    <n v="290"/>
    <b v="1"/>
    <s v="technology/hardware"/>
    <n v="398.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9391405"/>
    <d v="2015-03-04T22:10:05"/>
    <n v="1425507005"/>
    <b v="1"/>
    <n v="365"/>
    <b v="1"/>
    <s v="technology/hardware"/>
    <n v="294.0333333333333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s v="US"/>
    <s v="USD"/>
    <x v="1956"/>
    <n v="1351304513"/>
    <d v="2012-09-27T02:21:53"/>
    <n v="1348712513"/>
    <b v="1"/>
    <n v="660"/>
    <b v="1"/>
    <s v="technology/hardware"/>
    <n v="167.50470000000001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4078561"/>
    <d v="2013-02-21T23:42:41"/>
    <n v="1361490161"/>
    <b v="1"/>
    <n v="1356"/>
    <b v="1"/>
    <s v="technology/hardware"/>
    <n v="1435.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12121600"/>
    <d v="2014-08-20T20:17:40"/>
    <n v="1408565860"/>
    <b v="1"/>
    <n v="424"/>
    <b v="1"/>
    <s v="technology/hardware"/>
    <n v="156.73439999999999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9151341"/>
    <d v="2014-11-21T08:42:21"/>
    <n v="1416559341"/>
    <b v="1"/>
    <n v="33"/>
    <b v="1"/>
    <s v="technology/hardware"/>
    <n v="117.90285714285716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9495940"/>
    <d v="2012-08-27T04:40:17"/>
    <n v="1346042417"/>
    <b v="1"/>
    <n v="1633"/>
    <b v="1"/>
    <s v="technology/hardware"/>
    <n v="1105.3811999999998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400006636"/>
    <d v="2014-04-13T18:43:56"/>
    <n v="1397414636"/>
    <b v="1"/>
    <n v="306"/>
    <b v="1"/>
    <s v="technology/hardware"/>
    <n v="192.92499999999998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10862734"/>
    <d v="2014-08-12T10:18:54"/>
    <n v="1407838734"/>
    <b v="1"/>
    <n v="205"/>
    <b v="1"/>
    <s v="technology/hardware"/>
    <n v="126.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61306772"/>
    <d v="2016-03-23T06:32:52"/>
    <n v="1458714772"/>
    <b v="1"/>
    <n v="1281"/>
    <b v="1"/>
    <s v="technology/hardware"/>
    <n v="259.57748878923763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6330000"/>
    <d v="2011-12-21T02:08:30"/>
    <n v="1324433310"/>
    <b v="1"/>
    <n v="103"/>
    <b v="1"/>
    <s v="technology/hardware"/>
    <n v="262.27999999999997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8021098"/>
    <d v="2014-07-15T12:58:18"/>
    <n v="1405429098"/>
    <b v="1"/>
    <n v="1513"/>
    <b v="1"/>
    <s v="technology/hardware"/>
    <n v="206.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8959729"/>
    <d v="2014-04-01T15:55:29"/>
    <n v="1396367729"/>
    <b v="1"/>
    <n v="405"/>
    <b v="1"/>
    <s v="technology/hardware"/>
    <n v="370.13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80777515"/>
    <d v="2016-11-02T14:05:15"/>
    <n v="1478095515"/>
    <b v="1"/>
    <n v="510"/>
    <b v="1"/>
    <s v="technology/hardware"/>
    <n v="284.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70423668"/>
    <d v="2016-07-06T19:01:08"/>
    <n v="1467831668"/>
    <b v="1"/>
    <n v="1887"/>
    <b v="1"/>
    <s v="technology/hardware"/>
    <n v="579.08000000000004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6429101"/>
    <d v="2013-02-19T04:38:21"/>
    <n v="1361248701"/>
    <b v="1"/>
    <n v="701"/>
    <b v="1"/>
    <s v="technology/hardware"/>
    <n v="1131.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4488000"/>
    <d v="2013-10-14T12:01:01"/>
    <n v="1381752061"/>
    <b v="1"/>
    <n v="3863"/>
    <b v="1"/>
    <s v="technology/hardware"/>
    <n v="263.02771750000005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3201444"/>
    <d v="2012-10-19T00:17:24"/>
    <n v="1350605844"/>
    <b v="1"/>
    <n v="238"/>
    <b v="1"/>
    <s v="technology/hardware"/>
    <n v="674.48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70466800"/>
    <d v="2016-06-28T17:21:04"/>
    <n v="1467134464"/>
    <b v="1"/>
    <n v="2051"/>
    <b v="1"/>
    <s v="technology/hardware"/>
    <n v="256.83081313131316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6899269"/>
    <d v="2013-06-20T08:01:09"/>
    <n v="1371715269"/>
    <b v="1"/>
    <n v="402"/>
    <b v="1"/>
    <s v="technology/hardware"/>
    <n v="375.49599999999998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2938851"/>
    <d v="2013-02-08T18:07:31"/>
    <n v="1360346851"/>
    <b v="1"/>
    <n v="253"/>
    <b v="1"/>
    <s v="technology/hardware"/>
    <n v="208.70837499999996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3751325"/>
    <d v="2013-06-13T21:35:25"/>
    <n v="1371159325"/>
    <b v="1"/>
    <n v="473"/>
    <b v="1"/>
    <s v="technology/hardware"/>
    <n v="346.6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50511940"/>
    <d v="2015-11-03T05:12:20"/>
    <n v="1446527540"/>
    <b v="1"/>
    <n v="821"/>
    <b v="1"/>
    <s v="technology/hardware"/>
    <n v="402.33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9484400"/>
    <d v="2012-05-10T05:24:52"/>
    <n v="1336627492"/>
    <b v="1"/>
    <n v="388"/>
    <b v="1"/>
    <s v="technology/hardware"/>
    <n v="1026.8451399999999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7909140"/>
    <d v="2015-10-13T11:02:26"/>
    <n v="1444734146"/>
    <b v="1"/>
    <n v="813"/>
    <b v="1"/>
    <s v="technology/hardware"/>
    <n v="114.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9684862"/>
    <d v="2016-02-23T13:01:02"/>
    <n v="1456232462"/>
    <b v="1"/>
    <n v="1945"/>
    <b v="1"/>
    <s v="technology/hardware"/>
    <n v="354.82402000000002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4926665"/>
    <d v="2014-06-09T17:24:25"/>
    <n v="1402334665"/>
    <b v="0"/>
    <n v="12"/>
    <b v="0"/>
    <s v="photography/people"/>
    <n v="5.08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80863887"/>
    <d v="2016-11-04T14:04:47"/>
    <n v="1478268287"/>
    <b v="0"/>
    <n v="0"/>
    <b v="0"/>
    <s v="photography/people"/>
    <n v="0"/>
    <e v="#DIV/0!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2799600"/>
    <d v="2016-08-11T00:16:58"/>
    <n v="1470874618"/>
    <b v="0"/>
    <n v="16"/>
    <b v="0"/>
    <s v="photography/people"/>
    <n v="4.3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7377481"/>
    <d v="2014-10-01T18:58:01"/>
    <n v="1412189881"/>
    <b v="0"/>
    <n v="7"/>
    <b v="0"/>
    <s v="photography/people"/>
    <n v="21.146666666666665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70178800"/>
    <d v="2016-07-04T16:46:11"/>
    <n v="1467650771"/>
    <b v="0"/>
    <n v="4"/>
    <b v="0"/>
    <s v="photography/people"/>
    <n v="3.1875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7947483"/>
    <d v="2016-02-13T10:24:43"/>
    <n v="1455359083"/>
    <b v="0"/>
    <n v="1"/>
    <b v="0"/>
    <s v="photography/people"/>
    <n v="0.05"/>
    <n v="1"/>
    <x v="8"/>
    <s v="people"/>
    <m/>
  </r>
  <r>
    <n v="1987"/>
    <s v="Ethiopia: Beheld"/>
    <s v="A collection of images that depicts the beauty and diversity within Ethiopia"/>
    <n v="5500"/>
    <n v="2336"/>
    <x v="2"/>
    <s v="GB"/>
    <s v="GBP"/>
    <x v="1986"/>
    <n v="1425223276"/>
    <d v="2015-01-30T15:21:16"/>
    <n v="1422631276"/>
    <b v="0"/>
    <n v="28"/>
    <b v="0"/>
    <s v="photography/people"/>
    <n v="42.472727272727276"/>
    <n v="83.428571428571431"/>
    <x v="8"/>
    <s v="people"/>
    <m/>
  </r>
  <r>
    <n v="1988"/>
    <s v="Phillip Michael Photography"/>
    <s v="Expressing art in an image!"/>
    <n v="6000"/>
    <n v="25"/>
    <x v="2"/>
    <s v="US"/>
    <s v="USD"/>
    <x v="1987"/>
    <n v="1440094742"/>
    <d v="2015-07-21T18:19:02"/>
    <n v="1437502742"/>
    <b v="0"/>
    <n v="1"/>
    <b v="0"/>
    <s v="photography/people"/>
    <n v="0.41666666666666669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81473208"/>
    <d v="2016-11-11T16:20:08"/>
    <n v="1478881208"/>
    <b v="0"/>
    <n v="1"/>
    <b v="0"/>
    <s v="photography/people"/>
    <n v="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5338532"/>
    <d v="2016-01-29T04:42:12"/>
    <n v="1454042532"/>
    <b v="0"/>
    <n v="5"/>
    <b v="0"/>
    <s v="photography/people"/>
    <n v="16.966666666666665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5958786"/>
    <d v="2015-06-12T21:26:26"/>
    <n v="1434144386"/>
    <b v="0"/>
    <n v="3"/>
    <b v="0"/>
    <s v="photography/people"/>
    <n v="7.0000000000000009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4229991"/>
    <d v="2015-01-19T03:26:31"/>
    <n v="1421637991"/>
    <b v="0"/>
    <n v="2"/>
    <b v="0"/>
    <s v="photography/people"/>
    <n v="0.1333333333333333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50706837"/>
    <d v="2015-11-21T14:07:17"/>
    <n v="1448114837"/>
    <b v="0"/>
    <n v="0"/>
    <b v="0"/>
    <s v="photography/people"/>
    <n v="0"/>
    <e v="#DIV/0!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81072942"/>
    <d v="2016-10-08T00:09:02"/>
    <n v="1475885342"/>
    <b v="0"/>
    <n v="0"/>
    <b v="0"/>
    <s v="photography/people"/>
    <n v="0"/>
    <e v="#DIV/0!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7082736"/>
    <d v="2015-06-26T21:38:56"/>
    <n v="1435354736"/>
    <b v="0"/>
    <n v="3"/>
    <b v="0"/>
    <s v="photography/people"/>
    <n v="7.8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5021211"/>
    <d v="2014-06-10T19:40:11"/>
    <n v="1402429211"/>
    <b v="0"/>
    <n v="0"/>
    <b v="0"/>
    <s v="photography/people"/>
    <n v="0"/>
    <e v="#DIV/0!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9091612"/>
    <d v="2014-07-27T22:20:12"/>
    <n v="1406499612"/>
    <b v="0"/>
    <n v="0"/>
    <b v="0"/>
    <s v="photography/people"/>
    <n v="0"/>
    <e v="#DIV/0!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6861438"/>
    <d v="2014-06-17T02:50:38"/>
    <n v="1402973438"/>
    <b v="0"/>
    <n v="3"/>
    <b v="0"/>
    <s v="photography/people"/>
    <n v="26.200000000000003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5882108"/>
    <d v="2014-10-14T11:35:08"/>
    <n v="1413286508"/>
    <b v="0"/>
    <n v="7"/>
    <b v="0"/>
    <s v="photography/people"/>
    <n v="0.76129032258064511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52120613"/>
    <d v="2015-12-07T22:50:13"/>
    <n v="1449528613"/>
    <b v="0"/>
    <n v="25"/>
    <b v="0"/>
    <s v="photography/people"/>
    <n v="12.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4139200"/>
    <d v="2015-05-12T05:01:56"/>
    <n v="1431406916"/>
    <b v="1"/>
    <n v="1637"/>
    <b v="1"/>
    <s v="technology/hardware"/>
    <n v="382.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5191143"/>
    <d v="2016-12-24T17:05:43"/>
    <n v="1482599143"/>
    <b v="1"/>
    <n v="1375"/>
    <b v="1"/>
    <s v="technology/hardware"/>
    <n v="216.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8111600"/>
    <d v="2010-06-18T03:00:52"/>
    <n v="1276830052"/>
    <b v="1"/>
    <n v="17"/>
    <b v="1"/>
    <s v="technology/hardware"/>
    <n v="3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5002663"/>
    <d v="2014-06-10T14:31:03"/>
    <n v="1402410663"/>
    <b v="1"/>
    <n v="354"/>
    <b v="1"/>
    <s v="technology/hardware"/>
    <n v="234.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81895940"/>
    <d v="2013-09-18T19:30:18"/>
    <n v="1379532618"/>
    <b v="1"/>
    <n v="191"/>
    <b v="1"/>
    <s v="technology/hardware"/>
    <n v="123.680100000000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7611645"/>
    <d v="2014-10-29T12:00:45"/>
    <n v="1414584045"/>
    <b v="1"/>
    <n v="303"/>
    <b v="1"/>
    <s v="technology/hardware"/>
    <n v="247.84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82622400"/>
    <d v="2010-06-18T20:06:26"/>
    <n v="1276891586"/>
    <b v="1"/>
    <n v="137"/>
    <b v="1"/>
    <s v="technology/hardware"/>
    <n v="115.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6442622"/>
    <d v="2011-08-06T14:30:22"/>
    <n v="1312641022"/>
    <b v="1"/>
    <n v="41"/>
    <b v="1"/>
    <s v="technology/hardware"/>
    <n v="117.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9890743"/>
    <d v="2016-10-18T07:45:43"/>
    <n v="1476776743"/>
    <b v="1"/>
    <n v="398"/>
    <b v="1"/>
    <s v="technology/hardware"/>
    <n v="305.15800000000002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s v="US"/>
    <s v="USD"/>
    <x v="2009"/>
    <n v="1471564491"/>
    <d v="2016-07-19T23:54:51"/>
    <n v="1468972491"/>
    <b v="1"/>
    <n v="1737"/>
    <b v="1"/>
    <s v="technology/hardware"/>
    <n v="320.05299999999994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52553200"/>
    <d v="2015-12-09T08:36:13"/>
    <n v="1449650173"/>
    <b v="1"/>
    <n v="971"/>
    <b v="1"/>
    <s v="technology/hardware"/>
    <n v="819.56399999999996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3165441"/>
    <d v="2015-01-06T19:44:01"/>
    <n v="1420573441"/>
    <b v="1"/>
    <n v="183"/>
    <b v="1"/>
    <s v="technology/hardware"/>
    <n v="234.90000000000003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8019014"/>
    <d v="2016-05-09T23:03:34"/>
    <n v="1462835014"/>
    <b v="1"/>
    <n v="4562"/>
    <b v="1"/>
    <s v="technology/hardware"/>
    <n v="494.91374999999999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4184539"/>
    <d v="2013-02-19T05:08:59"/>
    <n v="1361250539"/>
    <b v="1"/>
    <n v="26457"/>
    <b v="1"/>
    <s v="technology/hardware"/>
    <n v="7813.7822333333334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5602163"/>
    <d v="2011-08-10T21:02:43"/>
    <n v="1313010163"/>
    <b v="1"/>
    <n v="162"/>
    <b v="1"/>
    <s v="technology/hardware"/>
    <n v="113.00013888888888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2863299"/>
    <d v="2013-02-07T21:08:19"/>
    <n v="1360271299"/>
    <b v="1"/>
    <n v="479"/>
    <b v="1"/>
    <s v="technology/hardware"/>
    <n v="921.54219999999998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32561600"/>
    <d v="2012-02-22T01:22:35"/>
    <n v="1329873755"/>
    <b v="1"/>
    <n v="426"/>
    <b v="1"/>
    <s v="technology/hardware"/>
    <n v="125.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9455609"/>
    <d v="2015-07-14T08:46:49"/>
    <n v="1436863609"/>
    <b v="1"/>
    <n v="450"/>
    <b v="1"/>
    <s v="technology/hardware"/>
    <n v="102.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4563621"/>
    <d v="2016-08-23T17:00:21"/>
    <n v="1471971621"/>
    <b v="1"/>
    <n v="1780"/>
    <b v="1"/>
    <s v="technology/hardware"/>
    <n v="484.90975000000003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400108640"/>
    <d v="2014-04-08T02:20:24"/>
    <n v="1396923624"/>
    <b v="1"/>
    <n v="122"/>
    <b v="1"/>
    <s v="technology/hardware"/>
    <n v="192.33333333333334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11522897"/>
    <d v="2014-08-10T01:41:37"/>
    <n v="1407634897"/>
    <b v="1"/>
    <n v="95"/>
    <b v="1"/>
    <s v="technology/hardware"/>
    <n v="281.10000000000002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5652372"/>
    <d v="2016-05-12T13:39:32"/>
    <n v="1463060372"/>
    <b v="1"/>
    <n v="325"/>
    <b v="1"/>
    <s v="technology/hardware"/>
    <n v="125.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4017153"/>
    <d v="2015-05-12T10:05:53"/>
    <n v="1431425153"/>
    <b v="1"/>
    <n v="353"/>
    <b v="1"/>
    <s v="technology/hardware"/>
    <n v="161.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4826800"/>
    <d v="2012-07-09T23:12:24"/>
    <n v="1341875544"/>
    <b v="1"/>
    <n v="105"/>
    <b v="1"/>
    <s v="technology/hardware"/>
    <n v="585.35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3996746"/>
    <d v="2015-05-12T04:25:46"/>
    <n v="1431404746"/>
    <b v="1"/>
    <n v="729"/>
    <b v="1"/>
    <s v="technology/hardware"/>
    <n v="201.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8052740"/>
    <d v="2014-03-06T17:39:45"/>
    <n v="1394127585"/>
    <b v="1"/>
    <n v="454"/>
    <b v="1"/>
    <s v="technology/hardware"/>
    <n v="133.48307999999997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7740319"/>
    <d v="2015-02-13T19:31:59"/>
    <n v="1423855919"/>
    <b v="1"/>
    <n v="539"/>
    <b v="1"/>
    <s v="technology/hardware"/>
    <n v="120.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8690100"/>
    <d v="2010-02-06T22:03:26"/>
    <n v="1265493806"/>
    <b v="1"/>
    <n v="79"/>
    <b v="1"/>
    <s v="technology/hardware"/>
    <n v="126.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9099481"/>
    <d v="2014-07-28T00:31:21"/>
    <n v="1406507481"/>
    <b v="1"/>
    <n v="94"/>
    <b v="1"/>
    <s v="technology/hardware"/>
    <n v="361.2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4233296"/>
    <d v="2012-10-30T23:54:56"/>
    <n v="1351641296"/>
    <b v="1"/>
    <n v="625"/>
    <b v="1"/>
    <s v="technology/hardware"/>
    <n v="226.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20765200"/>
    <d v="2014-12-02T07:54:13"/>
    <n v="1417506853"/>
    <b v="1"/>
    <n v="508"/>
    <b v="1"/>
    <s v="technology/hardware"/>
    <n v="120.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81778000"/>
    <d v="2016-11-15T13:34:34"/>
    <n v="1479216874"/>
    <b v="1"/>
    <n v="531"/>
    <b v="1"/>
    <s v="technology/hardware"/>
    <n v="304.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8477518"/>
    <d v="2014-03-27T01:58:38"/>
    <n v="1395885518"/>
    <b v="1"/>
    <n v="158"/>
    <b v="1"/>
    <s v="technology/hardware"/>
    <n v="178.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30981880"/>
    <d v="2015-03-13T03:07:13"/>
    <n v="1426216033"/>
    <b v="1"/>
    <n v="508"/>
    <b v="1"/>
    <s v="technology/hardware"/>
    <n v="386.81998717948721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50486800"/>
    <d v="2015-11-03T15:00:07"/>
    <n v="1446562807"/>
    <b v="1"/>
    <n v="644"/>
    <b v="1"/>
    <s v="technology/hardware"/>
    <n v="211.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9668319"/>
    <d v="2014-04-09T20:45:19"/>
    <n v="1397076319"/>
    <b v="1"/>
    <n v="848"/>
    <b v="1"/>
    <s v="technology/hardware"/>
    <n v="131.66833333333335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8383353"/>
    <d v="2013-10-31T05:02:33"/>
    <n v="1383195753"/>
    <b v="1"/>
    <n v="429"/>
    <b v="1"/>
    <s v="technology/hardware"/>
    <n v="300.47639999999996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72701600"/>
    <d v="2013-05-30T06:30:21"/>
    <n v="1369895421"/>
    <b v="1"/>
    <n v="204"/>
    <b v="1"/>
    <s v="technology/hardware"/>
    <n v="420.51249999999999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80568340"/>
    <d v="2016-11-01T10:32:05"/>
    <n v="1477996325"/>
    <b v="1"/>
    <n v="379"/>
    <b v="1"/>
    <s v="technology/hardware"/>
    <n v="136.21680000000001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s v="US"/>
    <s v="USD"/>
    <x v="2039"/>
    <n v="1384557303"/>
    <d v="2013-10-31T22:15:03"/>
    <n v="1383257703"/>
    <b v="1"/>
    <n v="271"/>
    <b v="1"/>
    <s v="technology/hardware"/>
    <n v="248.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8785027"/>
    <d v="2016-10-11T12:37:07"/>
    <n v="1476189427"/>
    <b v="0"/>
    <n v="120"/>
    <b v="1"/>
    <s v="technology/hardware"/>
    <n v="181.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53481974"/>
    <d v="2015-11-23T16:59:34"/>
    <n v="1448297974"/>
    <b v="0"/>
    <n v="140"/>
    <b v="1"/>
    <s v="technology/hardware"/>
    <n v="123.53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81432340"/>
    <d v="2016-10-18T04:14:37"/>
    <n v="1476764077"/>
    <b v="0"/>
    <n v="193"/>
    <b v="1"/>
    <s v="technology/hardware"/>
    <n v="506.20938628158842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4212714"/>
    <d v="2015-05-14T16:25:14"/>
    <n v="1431620714"/>
    <b v="0"/>
    <n v="180"/>
    <b v="1"/>
    <s v="technology/hardware"/>
    <n v="108.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41799647"/>
    <d v="2012-06-09T02:07:27"/>
    <n v="1339207647"/>
    <b v="0"/>
    <n v="263"/>
    <b v="1"/>
    <s v="technology/hardware"/>
    <n v="819.18387755102037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9282044"/>
    <d v="2013-04-23T04:07:24"/>
    <n v="1366690044"/>
    <b v="0"/>
    <n v="217"/>
    <b v="1"/>
    <s v="technology/hardware"/>
    <n v="121.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9228800"/>
    <d v="2015-03-18T21:41:10"/>
    <n v="1426714870"/>
    <b v="0"/>
    <n v="443"/>
    <b v="1"/>
    <s v="technology/hardware"/>
    <n v="102.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9323491"/>
    <d v="2013-04-23T15:38:11"/>
    <n v="1366731491"/>
    <b v="0"/>
    <n v="1373"/>
    <b v="1"/>
    <s v="technology/hardware"/>
    <n v="148.33229411764705"/>
    <n v="91.82989803350327"/>
    <x v="2"/>
    <s v="hardware"/>
    <m/>
  </r>
  <r>
    <n v="2049"/>
    <s v="LOCK8 - the World's First Smart Bike Lock"/>
    <s v="Keyless. Alarm secured. GPS tracking."/>
    <n v="50000"/>
    <n v="60095.35"/>
    <x v="0"/>
    <s v="GB"/>
    <s v="GBP"/>
    <x v="2048"/>
    <n v="1386025140"/>
    <d v="2013-10-28T12:39:23"/>
    <n v="1382963963"/>
    <b v="0"/>
    <n v="742"/>
    <b v="1"/>
    <s v="technology/hardware"/>
    <n v="120.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33036578"/>
    <d v="2015-04-21T01:42:58"/>
    <n v="1429580578"/>
    <b v="0"/>
    <n v="170"/>
    <b v="1"/>
    <s v="technology/hardware"/>
    <n v="473.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8017937"/>
    <d v="2013-11-26T00:32:17"/>
    <n v="1385425937"/>
    <b v="0"/>
    <n v="242"/>
    <b v="1"/>
    <s v="technology/hardware"/>
    <n v="130.36250000000001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5933653"/>
    <d v="2016-01-06T02:00:53"/>
    <n v="1452045653"/>
    <b v="0"/>
    <n v="541"/>
    <b v="1"/>
    <s v="technology/hardware"/>
    <n v="353.04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8466551"/>
    <d v="2015-10-26T14:49:11"/>
    <n v="1445870951"/>
    <b v="0"/>
    <n v="121"/>
    <b v="1"/>
    <s v="technology/hardware"/>
    <n v="101.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9033810"/>
    <d v="2014-04-02T12:30:10"/>
    <n v="1396441810"/>
    <b v="0"/>
    <n v="621"/>
    <b v="1"/>
    <s v="technology/hardware"/>
    <n v="113.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7579200"/>
    <d v="2014-11-03T16:10:43"/>
    <n v="1415031043"/>
    <b v="0"/>
    <n v="101"/>
    <b v="1"/>
    <s v="technology/hardware"/>
    <n v="167.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6222542"/>
    <d v="2013-03-18T18:15:42"/>
    <n v="1363630542"/>
    <b v="0"/>
    <n v="554"/>
    <b v="1"/>
    <s v="technology/hardware"/>
    <n v="153.452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6487532"/>
    <d v="2016-01-27T11:52:12"/>
    <n v="1453895532"/>
    <b v="0"/>
    <n v="666"/>
    <b v="1"/>
    <s v="technology/hardware"/>
    <n v="202.23220000000001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s v="GB"/>
    <s v="GBP"/>
    <x v="2057"/>
    <n v="1425326400"/>
    <d v="2015-01-22T08:53:50"/>
    <n v="1421916830"/>
    <b v="0"/>
    <n v="410"/>
    <b v="1"/>
    <s v="technology/hardware"/>
    <n v="168.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4277540"/>
    <d v="2015-12-23T14:27:34"/>
    <n v="1450880854"/>
    <b v="0"/>
    <n v="375"/>
    <b v="1"/>
    <s v="technology/hardware"/>
    <n v="143.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6129150"/>
    <d v="2014-05-24T15:25:50"/>
    <n v="1400945150"/>
    <b v="0"/>
    <n v="1364"/>
    <b v="1"/>
    <s v="technology/hardware"/>
    <n v="196.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3208454"/>
    <d v="2016-12-01T18:20:54"/>
    <n v="1480616454"/>
    <b v="0"/>
    <n v="35"/>
    <b v="1"/>
    <s v="technology/hardware"/>
    <n v="107.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8807098"/>
    <d v="2016-02-23T09:11:38"/>
    <n v="1456218698"/>
    <b v="0"/>
    <n v="203"/>
    <b v="1"/>
    <s v="technology/hardware"/>
    <n v="114.97699999999999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3333701"/>
    <d v="2016-04-12T17:35:01"/>
    <n v="1460482501"/>
    <b v="0"/>
    <n v="49"/>
    <b v="1"/>
    <s v="technology/hardware"/>
    <n v="148.04999999999998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70001600"/>
    <d v="2013-04-25T08:45:23"/>
    <n v="1366879523"/>
    <b v="0"/>
    <n v="5812"/>
    <b v="1"/>
    <s v="technology/hardware"/>
    <n v="191.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7958429"/>
    <d v="2013-11-25T08:00:29"/>
    <n v="1385366429"/>
    <b v="0"/>
    <n v="1556"/>
    <b v="1"/>
    <s v="technology/hardware"/>
    <n v="199.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8818683"/>
    <d v="2014-07-24T18:31:23"/>
    <n v="1406226683"/>
    <b v="0"/>
    <n v="65"/>
    <b v="1"/>
    <s v="technology/hardware"/>
    <n v="218.6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32499376"/>
    <d v="2015-04-21T20:29:36"/>
    <n v="1429648176"/>
    <b v="0"/>
    <n v="10"/>
    <b v="1"/>
    <s v="technology/hardware"/>
    <n v="126.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6994315"/>
    <d v="2016-09-20T20:11:55"/>
    <n v="1474402315"/>
    <b v="0"/>
    <n v="76"/>
    <b v="1"/>
    <s v="technology/hardware"/>
    <n v="105.22388000000001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51776791"/>
    <d v="2015-12-02T23:19:51"/>
    <n v="1449098391"/>
    <b v="0"/>
    <n v="263"/>
    <b v="1"/>
    <s v="technology/hardware"/>
    <n v="128.40666000000002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7128723"/>
    <d v="2016-05-29T15:45:23"/>
    <n v="1464536723"/>
    <b v="0"/>
    <n v="1530"/>
    <b v="1"/>
    <s v="technology/hardware"/>
    <n v="317.3272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5390484"/>
    <d v="2016-08-18T06:41:24"/>
    <n v="1471502484"/>
    <b v="0"/>
    <n v="278"/>
    <b v="1"/>
    <s v="technology/hardware"/>
    <n v="280.73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2629432"/>
    <d v="2016-04-07T13:57:12"/>
    <n v="1460037432"/>
    <b v="0"/>
    <n v="350"/>
    <b v="1"/>
    <s v="technology/hardware"/>
    <n v="110.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31100918"/>
    <d v="2015-03-24T16:01:58"/>
    <n v="1427212918"/>
    <b v="0"/>
    <n v="470"/>
    <b v="1"/>
    <s v="technology/hardware"/>
    <n v="152.60429999999999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62564182"/>
    <d v="2016-04-06T19:49:42"/>
    <n v="1459972182"/>
    <b v="0"/>
    <n v="3"/>
    <b v="1"/>
    <s v="technology/hardware"/>
    <n v="102.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4769288"/>
    <d v="2013-06-25T16:21:28"/>
    <n v="1372177288"/>
    <b v="0"/>
    <n v="8200"/>
    <b v="1"/>
    <s v="technology/hardware"/>
    <n v="1678.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6149689"/>
    <d v="2014-06-13T21:08:09"/>
    <n v="1402693689"/>
    <b v="0"/>
    <n v="8359"/>
    <b v="1"/>
    <s v="technology/hardware"/>
    <n v="543.34915642458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33538000"/>
    <d v="2015-04-09T01:01:16"/>
    <n v="1428541276"/>
    <b v="0"/>
    <n v="188"/>
    <b v="1"/>
    <s v="technology/hardware"/>
    <n v="115.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82085857"/>
    <d v="2016-11-18T18:30:57"/>
    <n v="1479493857"/>
    <b v="0"/>
    <n v="48"/>
    <b v="1"/>
    <s v="technology/hardware"/>
    <n v="131.20499999999998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5258800"/>
    <d v="2015-05-26T17:03:13"/>
    <n v="1432659793"/>
    <b v="0"/>
    <n v="607"/>
    <b v="1"/>
    <s v="technology/hardware"/>
    <n v="288.17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7286300"/>
    <d v="2015-10-12T22:58:20"/>
    <n v="1444690700"/>
    <b v="0"/>
    <n v="50"/>
    <b v="1"/>
    <s v="technology/hardware"/>
    <n v="507.8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7144340"/>
    <d v="2012-04-05T03:45:55"/>
    <n v="1333597555"/>
    <b v="0"/>
    <n v="55"/>
    <b v="1"/>
    <s v="music/indie rock"/>
    <n v="114.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22106796"/>
    <d v="2011-09-25T02:53:16"/>
    <n v="1316919196"/>
    <b v="0"/>
    <n v="38"/>
    <b v="1"/>
    <s v="music/indie rock"/>
    <n v="110.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8830395"/>
    <d v="2012-05-05T17:19:55"/>
    <n v="1336238395"/>
    <b v="0"/>
    <n v="25"/>
    <b v="1"/>
    <s v="music/indie rock"/>
    <n v="113.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9186740"/>
    <d v="2014-04-02T19:59:42"/>
    <n v="1396468782"/>
    <b v="0"/>
    <n v="46"/>
    <b v="1"/>
    <s v="music/indie rock"/>
    <n v="108.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42382587"/>
    <d v="2012-06-15T20:03:07"/>
    <n v="1339790587"/>
    <b v="0"/>
    <n v="83"/>
    <b v="1"/>
    <s v="music/indie rock"/>
    <n v="123.53333333333335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3838740"/>
    <d v="2011-11-13T16:05:32"/>
    <n v="1321200332"/>
    <b v="0"/>
    <n v="35"/>
    <b v="1"/>
    <s v="music/indie rock"/>
    <n v="100.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5457658"/>
    <d v="2011-08-09T04:54:18"/>
    <n v="1312865658"/>
    <b v="0"/>
    <n v="25"/>
    <b v="1"/>
    <s v="music/indie rock"/>
    <n v="103.53333333333335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4177540"/>
    <d v="2010-08-05T17:09:12"/>
    <n v="1281028152"/>
    <b v="0"/>
    <n v="75"/>
    <b v="1"/>
    <s v="music/indie rock"/>
    <n v="115.51066666666668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5408194"/>
    <d v="2013-06-28T01:49:54"/>
    <n v="1372384194"/>
    <b v="0"/>
    <n v="62"/>
    <b v="1"/>
    <s v="music/indie rock"/>
    <n v="120.4004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61696955"/>
    <d v="2013-01-25T09:09:15"/>
    <n v="1359104955"/>
    <b v="0"/>
    <n v="160"/>
    <b v="1"/>
    <s v="music/indie rock"/>
    <n v="115.040375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9009600"/>
    <d v="2011-01-12T07:44:38"/>
    <n v="1294818278"/>
    <b v="0"/>
    <n v="246"/>
    <b v="1"/>
    <s v="music/indie rock"/>
    <n v="120.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8006732"/>
    <d v="2011-08-08T16:58:52"/>
    <n v="1312822732"/>
    <b v="0"/>
    <n v="55"/>
    <b v="1"/>
    <s v="music/indie rock"/>
    <n v="101.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6211832"/>
    <d v="2012-10-23T20:30:32"/>
    <n v="1351024232"/>
    <b v="0"/>
    <n v="23"/>
    <b v="1"/>
    <s v="music/indie rock"/>
    <n v="102.46666666666667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30916400"/>
    <d v="2012-01-31T00:28:50"/>
    <n v="1327969730"/>
    <b v="0"/>
    <n v="72"/>
    <b v="1"/>
    <s v="music/indie rock"/>
    <n v="120.54285714285714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7576973"/>
    <d v="2011-08-03T17:36:13"/>
    <n v="1312392973"/>
    <b v="0"/>
    <n v="22"/>
    <b v="1"/>
    <s v="music/indie rock"/>
    <n v="100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51223940"/>
    <d v="2012-10-10T18:12:15"/>
    <n v="1349892735"/>
    <b v="0"/>
    <n v="14"/>
    <b v="1"/>
    <s v="music/indie rock"/>
    <n v="101.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22751735"/>
    <d v="2011-10-02T14:02:15"/>
    <n v="1317564135"/>
    <b v="0"/>
    <n v="38"/>
    <b v="1"/>
    <s v="music/indie rock"/>
    <n v="100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31174635"/>
    <d v="2012-02-07T02:43:55"/>
    <n v="1328582635"/>
    <b v="0"/>
    <n v="32"/>
    <b v="1"/>
    <s v="music/indie rock"/>
    <n v="100.33333333333334"/>
    <n v="188.125"/>
    <x v="4"/>
    <s v="indie rock"/>
    <m/>
  </r>
  <r>
    <n v="2099"/>
    <s v="Roosevelt Died."/>
    <s v="Our tour van died, we need help!"/>
    <n v="3000"/>
    <n v="3971"/>
    <x v="0"/>
    <s v="US"/>
    <s v="USD"/>
    <x v="2098"/>
    <n v="1435808400"/>
    <d v="2015-06-18T17:54:44"/>
    <n v="1434650084"/>
    <b v="0"/>
    <n v="63"/>
    <b v="1"/>
    <s v="music/indie rock"/>
    <n v="132.36666666666667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41028740"/>
    <d v="2012-06-14T20:02:21"/>
    <n v="1339704141"/>
    <b v="0"/>
    <n v="27"/>
    <b v="1"/>
    <s v="music/indie rock"/>
    <n v="136.66666666666666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9104114"/>
    <d v="2011-12-15T03:35:14"/>
    <n v="1323920114"/>
    <b v="0"/>
    <n v="44"/>
    <b v="1"/>
    <s v="music/indie rock"/>
    <n v="113.25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4628648"/>
    <d v="2011-04-05T20:50:48"/>
    <n v="1302036648"/>
    <b v="0"/>
    <n v="38"/>
    <b v="1"/>
    <s v="music/indie rock"/>
    <n v="1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s v="US"/>
    <s v="USD"/>
    <x v="2102"/>
    <n v="1352488027"/>
    <d v="2012-10-10T18:07:07"/>
    <n v="1349892427"/>
    <b v="0"/>
    <n v="115"/>
    <b v="1"/>
    <s v="music/indie rock"/>
    <n v="146.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9958400"/>
    <d v="2013-04-30T01:47:14"/>
    <n v="1367286434"/>
    <b v="0"/>
    <n v="37"/>
    <b v="1"/>
    <s v="music/indie rock"/>
    <n v="129.5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6542400"/>
    <d v="2014-11-08T18:55:53"/>
    <n v="1415472953"/>
    <b v="0"/>
    <n v="99"/>
    <b v="1"/>
    <s v="music/indie rock"/>
    <n v="2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9176974"/>
    <d v="2012-12-27T05:09:34"/>
    <n v="1356584974"/>
    <b v="0"/>
    <n v="44"/>
    <b v="1"/>
    <s v="music/indie rock"/>
    <n v="107.04545454545456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5815393"/>
    <d v="2014-10-22T17:03:13"/>
    <n v="1413997393"/>
    <b v="0"/>
    <n v="58"/>
    <b v="1"/>
    <s v="music/indie rock"/>
    <n v="107.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7249300"/>
    <d v="2012-08-14T04:13:00"/>
    <n v="1344917580"/>
    <b v="0"/>
    <n v="191"/>
    <b v="1"/>
    <s v="music/indie rock"/>
    <n v="107.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6115617"/>
    <d v="2015-06-05T17:00:17"/>
    <n v="1433523617"/>
    <b v="0"/>
    <n v="40"/>
    <b v="1"/>
    <s v="music/indie rock"/>
    <n v="106.52500000000001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401253140"/>
    <d v="2014-04-30T16:06:09"/>
    <n v="1398873969"/>
    <b v="0"/>
    <n v="38"/>
    <b v="1"/>
    <s v="music/indie rock"/>
    <n v="100.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13370000"/>
    <d v="2011-06-09T04:43:45"/>
    <n v="1307594625"/>
    <b v="0"/>
    <n v="39"/>
    <b v="1"/>
    <s v="music/indie rock"/>
    <n v="106.5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6064193"/>
    <d v="2013-04-01T22:16:33"/>
    <n v="1364854593"/>
    <b v="0"/>
    <n v="11"/>
    <b v="1"/>
    <s v="music/indie rock"/>
    <n v="100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s v="US"/>
    <s v="USD"/>
    <x v="2112"/>
    <n v="1411505176"/>
    <d v="2014-08-19T20:46:16"/>
    <n v="1408481176"/>
    <b v="0"/>
    <n v="107"/>
    <b v="1"/>
    <s v="music/indie rock"/>
    <n v="104.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91870740"/>
    <d v="2010-10-07T19:34:30"/>
    <n v="1286480070"/>
    <b v="0"/>
    <n v="147"/>
    <b v="1"/>
    <s v="music/indie rock"/>
    <n v="104.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8167001"/>
    <d v="2011-01-21T01:56:41"/>
    <n v="1295575001"/>
    <b v="0"/>
    <n v="36"/>
    <b v="1"/>
    <s v="music/indie rock"/>
    <n v="225.66666666666669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9203203"/>
    <d v="2012-08-15T18:40:03"/>
    <n v="1345056003"/>
    <b v="0"/>
    <n v="92"/>
    <b v="1"/>
    <s v="music/indie rock"/>
    <n v="100.90416666666667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5921940"/>
    <d v="2015-10-13T01:25:49"/>
    <n v="1444699549"/>
    <b v="0"/>
    <n v="35"/>
    <b v="1"/>
    <s v="music/indie rock"/>
    <n v="147.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s v="US"/>
    <s v="USD"/>
    <x v="2117"/>
    <n v="1311538136"/>
    <d v="2011-06-24T20:08:56"/>
    <n v="1308946136"/>
    <b v="0"/>
    <n v="17"/>
    <b v="1"/>
    <s v="music/indie rock"/>
    <n v="134.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5086445"/>
    <d v="2012-07-17T03:07:25"/>
    <n v="1342494445"/>
    <b v="0"/>
    <n v="22"/>
    <b v="1"/>
    <s v="music/indie rock"/>
    <n v="100.75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8617736"/>
    <d v="2013-11-13T23:08:56"/>
    <n v="1384384136"/>
    <b v="0"/>
    <n v="69"/>
    <b v="1"/>
    <s v="music/indie rock"/>
    <n v="100.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4156948"/>
    <d v="2016-12-12T17:49:08"/>
    <n v="1481564948"/>
    <b v="0"/>
    <n v="10"/>
    <b v="0"/>
    <s v="games/video games"/>
    <n v="0.56800000000000006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3773169"/>
    <d v="2016-12-08T07:12:49"/>
    <n v="1481181169"/>
    <b v="0"/>
    <n v="3"/>
    <b v="0"/>
    <s v="games/video games"/>
    <n v="0.38750000000000001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8636340"/>
    <d v="2010-01-20T10:11:47"/>
    <n v="1263982307"/>
    <b v="0"/>
    <n v="5"/>
    <b v="0"/>
    <s v="games/video games"/>
    <n v="10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91093200"/>
    <d v="2010-10-13T00:40:35"/>
    <n v="1286930435"/>
    <b v="0"/>
    <n v="5"/>
    <b v="0"/>
    <s v="games/video games"/>
    <n v="10.454545454545453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8734833"/>
    <d v="2015-07-06T00:33:53"/>
    <n v="1436142833"/>
    <b v="0"/>
    <n v="27"/>
    <b v="0"/>
    <s v="games/video games"/>
    <n v="1.420000000000000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8080887"/>
    <d v="2014-11-08T23:21:27"/>
    <n v="1415488887"/>
    <b v="0"/>
    <n v="2"/>
    <b v="0"/>
    <s v="games/video games"/>
    <n v="0.05"/>
    <n v="5"/>
    <x v="6"/>
    <s v="video games"/>
    <m/>
  </r>
  <r>
    <n v="2127"/>
    <s v="Three Monkeys - Part 1: Into the Abyss"/>
    <s v="Three Monkeys is an audio adventure game for PC."/>
    <n v="28000"/>
    <n v="8076"/>
    <x v="2"/>
    <s v="GB"/>
    <s v="GBP"/>
    <x v="2126"/>
    <n v="1426158463"/>
    <d v="2015-02-10T12:07:43"/>
    <n v="1423570063"/>
    <b v="0"/>
    <n v="236"/>
    <b v="0"/>
    <s v="games/video games"/>
    <n v="28.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11324369"/>
    <d v="2014-07-23T18:32:49"/>
    <n v="1406140369"/>
    <b v="0"/>
    <n v="1"/>
    <b v="0"/>
    <s v="games/video games"/>
    <n v="0.16666666666666669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7570100"/>
    <d v="2016-02-09T00:35:00"/>
    <n v="1454978100"/>
    <b v="0"/>
    <n v="12"/>
    <b v="0"/>
    <s v="games/video games"/>
    <n v="11.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s v="US"/>
    <s v="USD"/>
    <x v="2129"/>
    <n v="1408154663"/>
    <d v="2014-07-12T02:04:23"/>
    <n v="1405130663"/>
    <b v="0"/>
    <n v="4"/>
    <b v="0"/>
    <s v="games/video games"/>
    <n v="0.20238095238095236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6677091"/>
    <d v="2015-06-12T04:58:11"/>
    <n v="1434085091"/>
    <b v="0"/>
    <n v="3"/>
    <b v="0"/>
    <s v="games/video games"/>
    <n v="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91427692"/>
    <d v="2014-01-04T11:41:32"/>
    <n v="1388835692"/>
    <b v="0"/>
    <n v="99"/>
    <b v="0"/>
    <s v="games/video games"/>
    <n v="2.1129899999999995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3628340"/>
    <d v="2011-03-17T02:19:59"/>
    <n v="1300328399"/>
    <b v="0"/>
    <n v="3"/>
    <b v="0"/>
    <s v="games/video games"/>
    <n v="1.6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7097391"/>
    <d v="2013-03-28T21:16:31"/>
    <n v="1364505391"/>
    <b v="0"/>
    <n v="3"/>
    <b v="0"/>
    <s v="games/video games"/>
    <n v="1.733333333333333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9392033"/>
    <d v="2012-09-04T23:07:13"/>
    <n v="1346800033"/>
    <b v="0"/>
    <n v="22"/>
    <b v="0"/>
    <s v="games/video games"/>
    <n v="9.56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82184786"/>
    <d v="2013-09-19T12:13:06"/>
    <n v="1379592786"/>
    <b v="0"/>
    <n v="4"/>
    <b v="0"/>
    <s v="games/video games"/>
    <n v="5.9612499999999999E-2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7804229"/>
    <d v="2014-11-05T18:30:29"/>
    <n v="1415212229"/>
    <b v="0"/>
    <n v="534"/>
    <b v="0"/>
    <s v="games/video games"/>
    <n v="28.405999999999999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3959939"/>
    <d v="2013-10-10T00:18:59"/>
    <n v="1381364339"/>
    <b v="0"/>
    <n v="12"/>
    <b v="0"/>
    <s v="games/video games"/>
    <n v="12.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8196008"/>
    <d v="2016-10-04T18:00:08"/>
    <n v="1475604008"/>
    <b v="0"/>
    <n v="56"/>
    <b v="0"/>
    <s v="games/video games"/>
    <n v="5.4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7934424"/>
    <d v="2012-12-12T20:00:24"/>
    <n v="1355342424"/>
    <b v="0"/>
    <n v="11"/>
    <b v="0"/>
    <s v="games/video games"/>
    <n v="0.11199999999999999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5947159"/>
    <d v="2014-10-15T05:39:19"/>
    <n v="1413351559"/>
    <b v="0"/>
    <n v="0"/>
    <b v="0"/>
    <s v="games/video games"/>
    <n v="0"/>
    <e v="#DIV/0!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51494210"/>
    <d v="2015-12-02T16:50:10"/>
    <n v="1449075010"/>
    <b v="0"/>
    <n v="12"/>
    <b v="0"/>
    <s v="games/video games"/>
    <n v="5.7238095238095239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9738800"/>
    <d v="2010-06-03T21:16:52"/>
    <n v="1275599812"/>
    <b v="0"/>
    <n v="5"/>
    <b v="0"/>
    <s v="games/video games"/>
    <n v="11.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9164040"/>
    <d v="2013-08-13T13:07:20"/>
    <n v="1376399240"/>
    <b v="0"/>
    <n v="24"/>
    <b v="0"/>
    <s v="games/video games"/>
    <n v="1.7098591549295776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5534514"/>
    <d v="2013-10-28T05:41:54"/>
    <n v="1382938914"/>
    <b v="0"/>
    <n v="89"/>
    <b v="0"/>
    <s v="games/video games"/>
    <n v="30.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5207510"/>
    <d v="2016-01-28T16:18:30"/>
    <n v="1453997910"/>
    <b v="0"/>
    <n v="1"/>
    <b v="0"/>
    <s v="games/video games"/>
    <n v="0.02"/>
    <n v="1"/>
    <x v="6"/>
    <s v="video games"/>
    <m/>
  </r>
  <r>
    <n v="2147"/>
    <s v="Johnny Rocketfingers 3"/>
    <s v="A Point and Click Adventure on Steroids."/>
    <n v="390000"/>
    <n v="2716"/>
    <x v="2"/>
    <s v="US"/>
    <s v="USD"/>
    <x v="2146"/>
    <n v="1416125148"/>
    <d v="2014-10-15T07:05:48"/>
    <n v="1413356748"/>
    <b v="0"/>
    <n v="55"/>
    <b v="0"/>
    <s v="games/video games"/>
    <n v="0.69641025641025645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7992582"/>
    <d v="2015-03-03T17:36:22"/>
    <n v="1425404182"/>
    <b v="0"/>
    <n v="2"/>
    <b v="0"/>
    <s v="games/video games"/>
    <n v="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80534400"/>
    <d v="2010-06-26T00:35:56"/>
    <n v="1277512556"/>
    <b v="0"/>
    <n v="0"/>
    <b v="0"/>
    <s v="games/video games"/>
    <n v="0"/>
    <e v="#DIV/0!"/>
    <x v="6"/>
    <s v="video games"/>
    <m/>
  </r>
  <r>
    <n v="2150"/>
    <s v="The Unknown Door"/>
    <s v="A pixel styled open world detective game."/>
    <n v="50000"/>
    <n v="405"/>
    <x v="2"/>
    <s v="NO"/>
    <s v="NOK"/>
    <x v="2149"/>
    <n v="1468392599"/>
    <d v="2016-06-13T06:49:59"/>
    <n v="1465800599"/>
    <b v="0"/>
    <n v="4"/>
    <b v="0"/>
    <s v="games/video games"/>
    <n v="0.80999999999999994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7231614"/>
    <d v="2016-05-30T20:20:14"/>
    <n v="1464639614"/>
    <b v="0"/>
    <n v="6"/>
    <b v="0"/>
    <s v="games/video games"/>
    <n v="0.26222222222222225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4909909"/>
    <d v="2014-02-13T19:58:29"/>
    <n v="1392321509"/>
    <b v="0"/>
    <n v="4"/>
    <b v="0"/>
    <s v="games/video games"/>
    <n v="0.16666666666666669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20876740"/>
    <d v="2014-12-01T21:51:58"/>
    <n v="1417470718"/>
    <b v="0"/>
    <n v="4"/>
    <b v="0"/>
    <s v="games/video games"/>
    <n v="9.124454880912446E-3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90921827"/>
    <d v="2014-01-08T15:10:27"/>
    <n v="1389193827"/>
    <b v="0"/>
    <n v="2"/>
    <b v="0"/>
    <s v="games/video games"/>
    <n v="0.8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9443385"/>
    <d v="2016-03-01T17:56:25"/>
    <n v="1456854985"/>
    <b v="0"/>
    <n v="5"/>
    <b v="0"/>
    <s v="games/video games"/>
    <n v="2.2999999999999998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9363406"/>
    <d v="2013-08-02T20:30:06"/>
    <n v="1375475406"/>
    <b v="0"/>
    <n v="83"/>
    <b v="0"/>
    <s v="games/video games"/>
    <n v="2.6660714285714282"/>
    <n v="17.987951807228917"/>
    <x v="6"/>
    <s v="video games"/>
    <m/>
  </r>
  <r>
    <n v="2157"/>
    <s v="Nin"/>
    <s v="Gamers and 90's fans unite in this small tale of epic proportions!"/>
    <n v="75000"/>
    <n v="21144"/>
    <x v="2"/>
    <s v="US"/>
    <s v="USD"/>
    <x v="2156"/>
    <n v="1482479940"/>
    <d v="2016-11-20T23:33:03"/>
    <n v="1479684783"/>
    <b v="0"/>
    <n v="57"/>
    <b v="0"/>
    <s v="games/video games"/>
    <n v="28.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60009774"/>
    <d v="2012-12-21T20:29:34"/>
    <n v="1356121774"/>
    <b v="0"/>
    <n v="311"/>
    <b v="0"/>
    <s v="games/video games"/>
    <n v="6.590036666666667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10837574"/>
    <d v="2011-06-16T17:32:54"/>
    <n v="1308245574"/>
    <b v="0"/>
    <n v="2"/>
    <b v="0"/>
    <s v="games/video games"/>
    <n v="0.72222222222222221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7447105"/>
    <d v="2012-04-19T17:05:05"/>
    <n v="1334855105"/>
    <b v="0"/>
    <n v="16"/>
    <b v="0"/>
    <s v="games/video games"/>
    <n v="0.85000000000000009"/>
    <n v="5.3125"/>
    <x v="6"/>
    <s v="video games"/>
    <m/>
  </r>
  <r>
    <n v="2161"/>
    <s v="CallMeGhost DEBUT ALBUM preorder!"/>
    <s v="We're trying to fund hard copies of our debut album!"/>
    <n v="400"/>
    <n v="463"/>
    <x v="0"/>
    <s v="US"/>
    <s v="USD"/>
    <x v="2160"/>
    <n v="1443040059"/>
    <d v="2015-08-24T20:27:39"/>
    <n v="1440448059"/>
    <b v="0"/>
    <n v="13"/>
    <b v="1"/>
    <s v="music/rock"/>
    <n v="115.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6226191"/>
    <d v="2014-06-23T18:23:11"/>
    <n v="1403547791"/>
    <b v="0"/>
    <n v="58"/>
    <b v="1"/>
    <s v="music/rock"/>
    <n v="112.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33735400"/>
    <d v="2015-04-17T21:35:20"/>
    <n v="1429306520"/>
    <b v="0"/>
    <n v="44"/>
    <b v="1"/>
    <s v="music/rock"/>
    <n v="132.20000000000002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s v="US"/>
    <s v="USD"/>
    <x v="2163"/>
    <n v="1466827140"/>
    <d v="2016-05-25T17:13:34"/>
    <n v="1464196414"/>
    <b v="0"/>
    <n v="83"/>
    <b v="1"/>
    <s v="music/rock"/>
    <n v="102.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60127635"/>
    <d v="2016-03-09T16:00:35"/>
    <n v="1457539235"/>
    <b v="0"/>
    <n v="117"/>
    <b v="1"/>
    <s v="music/rock"/>
    <n v="138.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7813618"/>
    <d v="2014-10-21T20:06:58"/>
    <n v="1413922018"/>
    <b v="0"/>
    <n v="32"/>
    <b v="1"/>
    <s v="music/rock"/>
    <n v="146.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7672937"/>
    <d v="2012-09-01T01:35:37"/>
    <n v="1346463337"/>
    <b v="0"/>
    <n v="8"/>
    <b v="1"/>
    <s v="music/rock"/>
    <n v="120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6702800"/>
    <d v="2017-01-10T14:24:21"/>
    <n v="1484058261"/>
    <b v="0"/>
    <n v="340"/>
    <b v="1"/>
    <s v="music/rock"/>
    <n v="121.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473351"/>
    <d v="2017-02-27T16:49:11"/>
    <n v="1488214151"/>
    <b v="0"/>
    <n v="7"/>
    <b v="1"/>
    <s v="music/rock"/>
    <n v="100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40266422"/>
    <d v="2015-07-13T18:00:22"/>
    <n v="1436810422"/>
    <b v="0"/>
    <n v="19"/>
    <b v="1"/>
    <s v="music/rock"/>
    <n v="180.85714285714286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4949200"/>
    <d v="2015-05-17T22:58:15"/>
    <n v="1431903495"/>
    <b v="0"/>
    <n v="47"/>
    <b v="1"/>
    <s v="music/rock"/>
    <n v="106.075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9365320"/>
    <d v="2015-03-19T13:55:20"/>
    <n v="1426773320"/>
    <b v="0"/>
    <n v="13"/>
    <b v="1"/>
    <s v="music/rock"/>
    <n v="100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8785540"/>
    <d v="2013-08-09T16:37:23"/>
    <n v="1376066243"/>
    <b v="0"/>
    <n v="90"/>
    <b v="1"/>
    <s v="music/rock"/>
    <n v="126.92857142857143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62453307"/>
    <d v="2016-04-05T13:01:47"/>
    <n v="1459861307"/>
    <b v="0"/>
    <n v="63"/>
    <b v="1"/>
    <s v="music/rock"/>
    <n v="102.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9059986"/>
    <d v="2016-07-14T00:13:06"/>
    <n v="1468455186"/>
    <b v="0"/>
    <n v="26"/>
    <b v="1"/>
    <s v="music/rock"/>
    <n v="250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30579509"/>
    <d v="2015-04-02T15:11:49"/>
    <n v="1427987509"/>
    <b v="0"/>
    <n v="71"/>
    <b v="1"/>
    <s v="music/rock"/>
    <n v="126.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5192867"/>
    <d v="2016-05-12T06:01:07"/>
    <n v="1463032867"/>
    <b v="0"/>
    <n v="38"/>
    <b v="1"/>
    <s v="music/rock"/>
    <n v="100.12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4752597"/>
    <d v="2016-12-19T15:16:37"/>
    <n v="1482160597"/>
    <b v="0"/>
    <n v="859"/>
    <b v="1"/>
    <s v="music/rock"/>
    <n v="138.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8725192"/>
    <d v="2015-03-12T04:06:32"/>
    <n v="1426133192"/>
    <b v="0"/>
    <n v="21"/>
    <b v="1"/>
    <s v="music/rock"/>
    <n v="161.4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7434268"/>
    <d v="2015-10-02T16:04:28"/>
    <n v="1443801868"/>
    <b v="0"/>
    <n v="78"/>
    <b v="1"/>
    <s v="music/rock"/>
    <n v="107.18419999999999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7635653"/>
    <d v="2017-02-07T00:07:33"/>
    <n v="1486426053"/>
    <b v="0"/>
    <n v="53"/>
    <b v="1"/>
    <s v="games/tabletop games"/>
    <n v="153.1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12285825"/>
    <d v="2014-08-28T21:37:05"/>
    <n v="1409261825"/>
    <b v="0"/>
    <n v="356"/>
    <b v="1"/>
    <s v="games/tabletop games"/>
    <n v="524.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6616400"/>
    <d v="2017-01-10T08:46:17"/>
    <n v="1484037977"/>
    <b v="0"/>
    <n v="279"/>
    <b v="1"/>
    <s v="games/tabletop games"/>
    <n v="489.27777777777777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3737600"/>
    <d v="2016-01-11T16:34:01"/>
    <n v="1452530041"/>
    <b v="1"/>
    <n v="266"/>
    <b v="1"/>
    <s v="games/tabletop games"/>
    <n v="284.74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4286239"/>
    <d v="2013-02-14T08:23:59"/>
    <n v="1360830239"/>
    <b v="0"/>
    <n v="623"/>
    <b v="1"/>
    <s v="games/tabletop games"/>
    <n v="1856.97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3213600"/>
    <d v="2016-08-01T14:45:43"/>
    <n v="1470062743"/>
    <b v="0"/>
    <n v="392"/>
    <b v="1"/>
    <s v="games/tabletop games"/>
    <n v="109.67499999999998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8033540"/>
    <d v="2015-03-05T05:01:06"/>
    <n v="1425531666"/>
    <b v="1"/>
    <n v="3562"/>
    <b v="1"/>
    <s v="games/tabletop games"/>
    <n v="1014.6425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7414800"/>
    <d v="2016-09-20T14:04:01"/>
    <n v="1474380241"/>
    <b v="0"/>
    <n v="514"/>
    <b v="1"/>
    <s v="games/tabletop games"/>
    <n v="412.17692027666544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1276000"/>
    <d v="2016-04-07T18:55:00"/>
    <n v="1460055300"/>
    <b v="0"/>
    <n v="88"/>
    <b v="1"/>
    <s v="games/tabletop games"/>
    <n v="503.25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8716340"/>
    <d v="2016-02-17T15:00:04"/>
    <n v="1455721204"/>
    <b v="0"/>
    <n v="537"/>
    <b v="1"/>
    <s v="games/tabletop games"/>
    <n v="184.61052631578946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7102427"/>
    <d v="2017-02-02T20:00:27"/>
    <n v="1486065627"/>
    <b v="0"/>
    <n v="25"/>
    <b v="1"/>
    <s v="games/tabletop games"/>
    <n v="119.73333333333333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81842800"/>
    <d v="2016-11-17T20:25:44"/>
    <n v="1479414344"/>
    <b v="0"/>
    <n v="3238"/>
    <b v="1"/>
    <s v="games/tabletop games"/>
    <n v="1081.2401666666667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9704340"/>
    <d v="2016-10-21T09:44:32"/>
    <n v="1477043072"/>
    <b v="0"/>
    <n v="897"/>
    <b v="1"/>
    <s v="games/tabletop games"/>
    <n v="452.37333333333333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9012290"/>
    <d v="2016-02-25T18:11:30"/>
    <n v="1456423890"/>
    <b v="0"/>
    <n v="878"/>
    <b v="1"/>
    <s v="games/tabletop games"/>
    <n v="537.37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s v="US"/>
    <s v="USD"/>
    <x v="2194"/>
    <n v="1439317900"/>
    <d v="2015-07-12T18:31:40"/>
    <n v="1436725900"/>
    <b v="0"/>
    <n v="115"/>
    <b v="1"/>
    <s v="games/tabletop games"/>
    <n v="120.32608695652173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s v="US"/>
    <s v="USD"/>
    <x v="2195"/>
    <n v="1480662000"/>
    <d v="2016-11-01T11:41:42"/>
    <n v="1478000502"/>
    <b v="0"/>
    <n v="234"/>
    <b v="1"/>
    <s v="games/tabletop games"/>
    <n v="113.83571428571429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5132059"/>
    <d v="2015-01-29T14:00:59"/>
    <n v="1422540059"/>
    <b v="0"/>
    <n v="4330"/>
    <b v="1"/>
    <s v="games/tabletop games"/>
    <n v="951.03109999999992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7507200"/>
    <d v="2015-10-15T12:20:00"/>
    <n v="1444911600"/>
    <b v="0"/>
    <n v="651"/>
    <b v="1"/>
    <s v="games/tabletop games"/>
    <n v="132.89249999999998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s v="IE"/>
    <s v="EUR"/>
    <x v="2198"/>
    <n v="1444903198"/>
    <d v="2015-09-15T09:59:58"/>
    <n v="1442311198"/>
    <b v="1"/>
    <n v="251"/>
    <b v="1"/>
    <s v="games/tabletop games"/>
    <n v="146.97777777777779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6151600"/>
    <d v="2015-06-08T15:01:08"/>
    <n v="1433775668"/>
    <b v="0"/>
    <n v="263"/>
    <b v="1"/>
    <s v="games/tabletop games"/>
    <n v="542.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8367565"/>
    <d v="2013-01-02T20:19:25"/>
    <n v="1357157965"/>
    <b v="0"/>
    <n v="28"/>
    <b v="1"/>
    <s v="music/electronic music"/>
    <n v="382.71818181818185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51801368"/>
    <d v="2012-10-02T20:22:48"/>
    <n v="1349209368"/>
    <b v="0"/>
    <n v="721"/>
    <b v="1"/>
    <s v="music/electronic music"/>
    <n v="704.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3127082"/>
    <d v="2015-08-25T20:38:02"/>
    <n v="1440535082"/>
    <b v="0"/>
    <n v="50"/>
    <b v="1"/>
    <s v="music/electronic music"/>
    <n v="109.55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2814119"/>
    <d v="2013-02-07T07:28:39"/>
    <n v="1360222119"/>
    <b v="0"/>
    <n v="73"/>
    <b v="1"/>
    <s v="music/electronic music"/>
    <n v="132.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8579789"/>
    <d v="2012-05-02T19:43:09"/>
    <n v="1335987789"/>
    <b v="0"/>
    <n v="27"/>
    <b v="1"/>
    <s v="music/electronic music"/>
    <n v="1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4556624"/>
    <d v="2012-03-29T06:10:24"/>
    <n v="1333001424"/>
    <b v="0"/>
    <n v="34"/>
    <b v="1"/>
    <s v="music/electronic music"/>
    <n v="102.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4580373"/>
    <d v="2013-10-17T04:39:33"/>
    <n v="1381984773"/>
    <b v="0"/>
    <n v="7"/>
    <b v="1"/>
    <s v="music/electronic music"/>
    <n v="100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33771200"/>
    <d v="2012-02-07T21:10:26"/>
    <n v="1328649026"/>
    <b v="0"/>
    <n v="24"/>
    <b v="1"/>
    <s v="music/electronic music"/>
    <n v="101.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7516400"/>
    <d v="2014-04-03T11:30:44"/>
    <n v="1396524644"/>
    <b v="0"/>
    <n v="15"/>
    <b v="1"/>
    <s v="music/electronic music"/>
    <n v="150.80000000000001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34424960"/>
    <d v="2012-02-17T01:35:10"/>
    <n v="1329442510"/>
    <b v="0"/>
    <n v="72"/>
    <b v="1"/>
    <s v="music/electronic music"/>
    <n v="111.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7113140"/>
    <d v="2014-03-18T18:50:25"/>
    <n v="1395168625"/>
    <b v="0"/>
    <n v="120"/>
    <b v="1"/>
    <s v="music/electronic music"/>
    <n v="195.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3526800"/>
    <d v="2013-10-01T17:56:17"/>
    <n v="1380650177"/>
    <b v="0"/>
    <n v="123"/>
    <b v="1"/>
    <s v="music/electronic music"/>
    <n v="114.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31719379"/>
    <d v="2015-04-15T19:49:39"/>
    <n v="1429127379"/>
    <b v="0"/>
    <n v="1"/>
    <b v="1"/>
    <s v="music/electronic music"/>
    <n v="200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91713248"/>
    <d v="2014-01-07T19:00:48"/>
    <n v="1389121248"/>
    <b v="0"/>
    <n v="24"/>
    <b v="1"/>
    <s v="music/electronic music"/>
    <n v="292.50166666666667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s v="US"/>
    <s v="USD"/>
    <x v="2214"/>
    <n v="1331621940"/>
    <d v="2012-02-19T17:12:52"/>
    <n v="1329671572"/>
    <b v="0"/>
    <n v="33"/>
    <b v="1"/>
    <s v="music/electronic music"/>
    <n v="156.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7674545"/>
    <d v="2015-07-09T18:02:25"/>
    <n v="1436464945"/>
    <b v="0"/>
    <n v="14"/>
    <b v="1"/>
    <s v="music/electronic music"/>
    <n v="105.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6451200"/>
    <d v="2015-10-22T18:38:33"/>
    <n v="1445539113"/>
    <b v="0"/>
    <n v="9"/>
    <b v="1"/>
    <s v="music/electronic music"/>
    <n v="101.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6198400"/>
    <d v="2012-08-06T19:29:43"/>
    <n v="1344281383"/>
    <b v="0"/>
    <n v="76"/>
    <b v="1"/>
    <s v="music/electronic music"/>
    <n v="122.833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40004512"/>
    <d v="2015-07-20T17:15:12"/>
    <n v="1437412512"/>
    <b v="0"/>
    <n v="19"/>
    <b v="1"/>
    <s v="music/electronic music"/>
    <n v="101.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4888436"/>
    <d v="2013-06-27T01:27:16"/>
    <n v="1372296436"/>
    <b v="0"/>
    <n v="69"/>
    <b v="1"/>
    <s v="music/electronic music"/>
    <n v="101.14285714285714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61369600"/>
    <d v="2016-03-23T16:00:09"/>
    <n v="1458748809"/>
    <b v="0"/>
    <n v="218"/>
    <b v="1"/>
    <s v="games/tabletop games"/>
    <n v="108.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7776847"/>
    <d v="2011-12-29T18:54:07"/>
    <n v="1325184847"/>
    <b v="0"/>
    <n v="30"/>
    <b v="1"/>
    <s v="games/tabletop games"/>
    <n v="162.6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5418568"/>
    <d v="2015-05-28T15:22:48"/>
    <n v="1432826568"/>
    <b v="0"/>
    <n v="100"/>
    <b v="1"/>
    <s v="games/tabletop games"/>
    <n v="105.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7767600"/>
    <d v="2016-10-01T16:01:15"/>
    <n v="1475337675"/>
    <b v="0"/>
    <n v="296"/>
    <b v="1"/>
    <s v="games/tabletop games"/>
    <n v="243.15000000000003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11326015"/>
    <d v="2014-08-22T19:00:15"/>
    <n v="1408734015"/>
    <b v="0"/>
    <n v="1204"/>
    <b v="1"/>
    <s v="games/tabletop games"/>
    <n v="944.83338095238094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5253140"/>
    <d v="2016-01-12T19:10:22"/>
    <n v="1452625822"/>
    <b v="0"/>
    <n v="321"/>
    <b v="1"/>
    <s v="games/tabletop games"/>
    <n v="108.46283333333334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4374155"/>
    <d v="2013-10-14T19:22:35"/>
    <n v="1381778555"/>
    <b v="0"/>
    <n v="301"/>
    <b v="1"/>
    <s v="games/tabletop games"/>
    <n v="157.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9707236"/>
    <d v="2015-07-17T06:40:36"/>
    <n v="1437115236"/>
    <b v="0"/>
    <n v="144"/>
    <b v="1"/>
    <s v="games/tabletop games"/>
    <n v="1174.4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8180800"/>
    <d v="2013-07-29T15:56:31"/>
    <n v="1375113391"/>
    <b v="0"/>
    <n v="539"/>
    <b v="1"/>
    <s v="games/tabletop games"/>
    <n v="171.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8460127"/>
    <d v="2014-03-26T21:08:47"/>
    <n v="1395868127"/>
    <b v="0"/>
    <n v="498"/>
    <b v="1"/>
    <s v="games/tabletop games"/>
    <n v="125.95294117647057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72136400"/>
    <d v="2013-05-29T21:51:41"/>
    <n v="1369864301"/>
    <b v="0"/>
    <n v="1113"/>
    <b v="1"/>
    <s v="games/tabletop games"/>
    <n v="1212.1296000000002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5738800"/>
    <d v="2014-06-16T19:03:28"/>
    <n v="1402945408"/>
    <b v="0"/>
    <n v="988"/>
    <b v="1"/>
    <s v="games/tabletop games"/>
    <n v="495.8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50051200"/>
    <d v="2015-11-23T09:05:39"/>
    <n v="1448269539"/>
    <b v="0"/>
    <n v="391"/>
    <b v="1"/>
    <s v="games/tabletop games"/>
    <n v="332.03999999999996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3645647"/>
    <d v="2016-12-06T19:47:27"/>
    <n v="1481053647"/>
    <b v="0"/>
    <n v="28"/>
    <b v="1"/>
    <s v="games/tabletop games"/>
    <n v="11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7585511"/>
    <d v="2015-02-27T00:31:51"/>
    <n v="1424997111"/>
    <b v="0"/>
    <n v="147"/>
    <b v="1"/>
    <s v="games/tabletop games"/>
    <n v="153.3153846153846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4338123"/>
    <d v="2016-01-02T14:48:43"/>
    <n v="1451746123"/>
    <b v="0"/>
    <n v="680"/>
    <b v="1"/>
    <s v="games/tabletop games"/>
    <n v="537.10714285714289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5779140"/>
    <d v="2014-10-03T00:04:43"/>
    <n v="1412294683"/>
    <b v="0"/>
    <n v="983"/>
    <b v="1"/>
    <s v="games/tabletop games"/>
    <n v="352.92777777777775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9157716"/>
    <d v="2017-02-08T14:55:16"/>
    <n v="1486565716"/>
    <b v="0"/>
    <n v="79"/>
    <b v="1"/>
    <s v="games/tabletop games"/>
    <n v="137.4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5870520"/>
    <d v="2013-10-25T23:00:14"/>
    <n v="1382742014"/>
    <b v="0"/>
    <n v="426"/>
    <b v="1"/>
    <s v="games/tabletop games"/>
    <n v="128.02668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61354544"/>
    <d v="2016-03-23T19:49:04"/>
    <n v="1458762544"/>
    <b v="0"/>
    <n v="96"/>
    <b v="1"/>
    <s v="games/tabletop games"/>
    <n v="270.68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8484300"/>
    <d v="2017-01-31T19:51:40"/>
    <n v="1485892300"/>
    <b v="0"/>
    <n v="163"/>
    <b v="1"/>
    <s v="games/tabletop games"/>
    <n v="806.4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5521320"/>
    <d v="2013-10-22T13:48:53"/>
    <n v="1382449733"/>
    <b v="0"/>
    <n v="2525"/>
    <b v="1"/>
    <s v="games/tabletop games"/>
    <n v="1360.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9374000"/>
    <d v="2017-03-06T18:01:30"/>
    <n v="1488823290"/>
    <b v="0"/>
    <n v="2035"/>
    <b v="1"/>
    <s v="games/tabletop games"/>
    <n v="930250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6649800"/>
    <d v="2016-10-04T19:39:06"/>
    <n v="1475609946"/>
    <b v="0"/>
    <n v="290"/>
    <b v="1"/>
    <s v="games/tabletop games"/>
    <n v="377.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3005600"/>
    <d v="2014-01-21T17:00:17"/>
    <n v="1390323617"/>
    <b v="0"/>
    <n v="1980"/>
    <b v="1"/>
    <s v="games/tabletop games"/>
    <n v="2647.0250000000001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41393210"/>
    <d v="2015-08-05T19:00:10"/>
    <n v="1438801210"/>
    <b v="0"/>
    <n v="57"/>
    <b v="1"/>
    <s v="games/tabletop games"/>
    <n v="100.12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8185565"/>
    <d v="2015-07-15T15:59:25"/>
    <n v="1436975965"/>
    <b v="0"/>
    <n v="380"/>
    <b v="1"/>
    <s v="games/tabletop games"/>
    <n v="104.45405405405405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81749278"/>
    <d v="2016-11-14T21:01:18"/>
    <n v="1479157278"/>
    <b v="0"/>
    <n v="128"/>
    <b v="1"/>
    <s v="games/tabletop games"/>
    <n v="107.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4917965"/>
    <d v="2013-03-03T16:52:45"/>
    <n v="1362329565"/>
    <b v="0"/>
    <n v="180"/>
    <b v="1"/>
    <s v="games/tabletop games"/>
    <n v="168.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80727273"/>
    <d v="2016-11-03T00:07:53"/>
    <n v="1478131673"/>
    <b v="0"/>
    <n v="571"/>
    <b v="1"/>
    <s v="games/tabletop games"/>
    <n v="975.11200000000008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8177077"/>
    <d v="2014-07-26T08:17:57"/>
    <n v="1406362677"/>
    <b v="0"/>
    <n v="480"/>
    <b v="1"/>
    <s v="games/tabletop games"/>
    <n v="134.44929411764704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70469938"/>
    <d v="2016-07-22T07:52:18"/>
    <n v="1469173938"/>
    <b v="0"/>
    <n v="249"/>
    <b v="1"/>
    <s v="games/tabletop games"/>
    <n v="272.27777777777777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7862947"/>
    <d v="2015-10-19T15:09:07"/>
    <n v="1445267347"/>
    <b v="0"/>
    <n v="84"/>
    <b v="1"/>
    <s v="games/tabletop games"/>
    <n v="112.6875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5271968"/>
    <d v="2017-01-17T15:32:48"/>
    <n v="1484667168"/>
    <b v="0"/>
    <n v="197"/>
    <b v="1"/>
    <s v="games/tabletop games"/>
    <n v="459.8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2661451"/>
    <d v="2016-04-07T22:50:51"/>
    <n v="1460069451"/>
    <b v="0"/>
    <n v="271"/>
    <b v="1"/>
    <s v="games/tabletop games"/>
    <n v="286.65822784810126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9811846"/>
    <d v="2016-11-08T10:50:46"/>
    <n v="1478602246"/>
    <b v="0"/>
    <n v="50"/>
    <b v="1"/>
    <s v="games/tabletop games"/>
    <n v="222.70833333333334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6377200"/>
    <d v="2016-05-15T22:28:49"/>
    <n v="1463351329"/>
    <b v="0"/>
    <n v="169"/>
    <b v="1"/>
    <s v="games/tabletop games"/>
    <n v="636.14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s v="US"/>
    <s v="USD"/>
    <x v="2257"/>
    <n v="1434045687"/>
    <d v="2015-05-12T18:01:27"/>
    <n v="1431453687"/>
    <b v="0"/>
    <n v="205"/>
    <b v="1"/>
    <s v="games/tabletop games"/>
    <n v="146.5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1224736"/>
    <d v="2016-11-28T19:18:56"/>
    <n v="1480360736"/>
    <b v="0"/>
    <n v="206"/>
    <b v="1"/>
    <s v="games/tabletop games"/>
    <n v="1867.1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5876250"/>
    <d v="2014-02-25T00:24:10"/>
    <n v="1393287850"/>
    <b v="0"/>
    <n v="84"/>
    <b v="1"/>
    <s v="games/tabletop games"/>
    <n v="326.92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7093020"/>
    <d v="2017-01-24T17:23:40"/>
    <n v="1485278620"/>
    <b v="0"/>
    <n v="210"/>
    <b v="1"/>
    <s v="games/tabletop games"/>
    <n v="779.5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6268800"/>
    <d v="2014-10-14T14:02:38"/>
    <n v="1413295358"/>
    <b v="0"/>
    <n v="181"/>
    <b v="1"/>
    <s v="games/tabletop games"/>
    <n v="154.15151515151516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2734313"/>
    <d v="2015-01-10T19:58:33"/>
    <n v="1420919913"/>
    <b v="0"/>
    <n v="60"/>
    <b v="1"/>
    <s v="games/tabletop games"/>
    <n v="115.54666666666667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3972400"/>
    <d v="2016-05-06T13:58:34"/>
    <n v="1462543114"/>
    <b v="0"/>
    <n v="445"/>
    <b v="1"/>
    <s v="games/tabletop games"/>
    <n v="180.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846507"/>
    <d v="2016-11-15T20:28:27"/>
    <n v="1479241707"/>
    <b v="0"/>
    <n v="17"/>
    <b v="1"/>
    <s v="games/tabletop games"/>
    <n v="298.5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1722400"/>
    <d v="2016-04-09T20:59:52"/>
    <n v="1460235592"/>
    <b v="0"/>
    <n v="194"/>
    <b v="1"/>
    <s v="games/tabletop games"/>
    <n v="320.26666666666665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9123600"/>
    <d v="2014-11-25T19:54:57"/>
    <n v="1416945297"/>
    <b v="0"/>
    <n v="404"/>
    <b v="1"/>
    <s v="games/tabletop games"/>
    <n v="380.52499999999998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9283915"/>
    <d v="2017-02-10T01:58:35"/>
    <n v="1486691915"/>
    <b v="0"/>
    <n v="194"/>
    <b v="1"/>
    <s v="games/tabletop games"/>
    <n v="102.60000000000001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8862800"/>
    <d v="2017-02-10T16:54:23"/>
    <n v="1486745663"/>
    <b v="0"/>
    <n v="902"/>
    <b v="1"/>
    <s v="games/tabletop games"/>
    <n v="1801.64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4085540"/>
    <d v="2016-12-21T20:51:53"/>
    <n v="1482353513"/>
    <b v="0"/>
    <n v="1670"/>
    <b v="1"/>
    <s v="games/tabletop games"/>
    <n v="720.24800000000005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81328004"/>
    <d v="2016-11-10T00:00:04"/>
    <n v="1478736004"/>
    <b v="0"/>
    <n v="1328"/>
    <b v="1"/>
    <s v="games/tabletop games"/>
    <n v="283.09000000000003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9506836"/>
    <d v="2015-11-07T16:47:16"/>
    <n v="1446914836"/>
    <b v="0"/>
    <n v="944"/>
    <b v="1"/>
    <s v="games/tabletop games"/>
    <n v="1356.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9320642"/>
    <d v="2017-02-15T13:10:42"/>
    <n v="1487164242"/>
    <b v="0"/>
    <n v="147"/>
    <b v="1"/>
    <s v="games/tabletop games"/>
    <n v="220.35999999999999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3156857"/>
    <d v="2014-01-24T12:00:57"/>
    <n v="1390564857"/>
    <b v="0"/>
    <n v="99"/>
    <b v="1"/>
    <s v="games/tabletop games"/>
    <n v="119.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9259679"/>
    <d v="2014-11-22T14:47:59"/>
    <n v="1416667679"/>
    <b v="0"/>
    <n v="79"/>
    <b v="1"/>
    <s v="games/tabletop games"/>
    <n v="407.76923076923077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8936289"/>
    <d v="2013-12-06T15:38:09"/>
    <n v="1386344289"/>
    <b v="0"/>
    <n v="75"/>
    <b v="1"/>
    <s v="games/tabletop games"/>
    <n v="105.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30359423"/>
    <d v="2012-01-28T16:17:03"/>
    <n v="1327767423"/>
    <b v="0"/>
    <n v="207"/>
    <b v="1"/>
    <s v="games/tabletop games"/>
    <n v="141.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51861940"/>
    <d v="2015-11-30T17:01:07"/>
    <n v="1448902867"/>
    <b v="0"/>
    <n v="102"/>
    <b v="1"/>
    <s v="games/tabletop games"/>
    <n v="270.7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3022400"/>
    <d v="2015-01-16T19:21:39"/>
    <n v="1421436099"/>
    <b v="0"/>
    <n v="32"/>
    <b v="1"/>
    <s v="games/tabletop games"/>
    <n v="153.80000000000001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42501991"/>
    <d v="2015-08-18T14:59:51"/>
    <n v="1439909991"/>
    <b v="0"/>
    <n v="480"/>
    <b v="1"/>
    <s v="games/tabletop games"/>
    <n v="403.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11576600"/>
    <d v="2011-05-24T06:51:37"/>
    <n v="1306219897"/>
    <b v="0"/>
    <n v="11"/>
    <b v="1"/>
    <s v="music/rock"/>
    <n v="1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52744686"/>
    <d v="2015-11-15T04:11:26"/>
    <n v="1447560686"/>
    <b v="0"/>
    <n v="12"/>
    <b v="1"/>
    <s v="music/rock"/>
    <n v="185.33333333333331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6528804"/>
    <d v="2012-03-10T03:00:04"/>
    <n v="1331348404"/>
    <b v="0"/>
    <n v="48"/>
    <b v="1"/>
    <s v="music/rock"/>
    <n v="100.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9902400"/>
    <d v="2011-02-11T19:07:25"/>
    <n v="1297451245"/>
    <b v="0"/>
    <n v="59"/>
    <b v="1"/>
    <s v="music/rock"/>
    <n v="106.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40944043"/>
    <d v="2012-05-30T04:27:23"/>
    <n v="1338352043"/>
    <b v="0"/>
    <n v="79"/>
    <b v="1"/>
    <s v="music/rock"/>
    <n v="121.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8439940"/>
    <d v="2013-08-08T23:07:34"/>
    <n v="1376003254"/>
    <b v="0"/>
    <n v="14"/>
    <b v="1"/>
    <s v="music/rock"/>
    <n v="100.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3539260"/>
    <d v="2014-06-02T16:01:00"/>
    <n v="1401724860"/>
    <b v="0"/>
    <n v="106"/>
    <b v="1"/>
    <s v="music/rock"/>
    <n v="119.97755555555555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40733600"/>
    <d v="2012-06-07T19:51:29"/>
    <n v="1339098689"/>
    <b v="0"/>
    <n v="25"/>
    <b v="1"/>
    <s v="music/rock"/>
    <n v="100.1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6372120"/>
    <d v="2013-10-24T23:57:40"/>
    <n v="1382659060"/>
    <b v="0"/>
    <n v="25"/>
    <b v="1"/>
    <s v="music/rock"/>
    <n v="107.4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9686800"/>
    <d v="2009-09-14T06:05:30"/>
    <n v="1252908330"/>
    <b v="0"/>
    <n v="29"/>
    <b v="1"/>
    <s v="music/rock"/>
    <n v="104.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5153600"/>
    <d v="2012-03-19T23:26:58"/>
    <n v="1332199618"/>
    <b v="0"/>
    <n v="43"/>
    <b v="1"/>
    <s v="music/rock"/>
    <n v="172.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4767476"/>
    <d v="2012-03-19T16:44:36"/>
    <n v="1332175476"/>
    <b v="0"/>
    <n v="46"/>
    <b v="1"/>
    <s v="music/rock"/>
    <n v="107.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8545540"/>
    <d v="2012-08-30T16:59:59"/>
    <n v="1346345999"/>
    <b v="0"/>
    <n v="27"/>
    <b v="1"/>
    <s v="music/rock"/>
    <n v="108.23529411764706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8702480"/>
    <d v="2012-12-21T17:21:20"/>
    <n v="1356110480"/>
    <b v="0"/>
    <n v="112"/>
    <b v="1"/>
    <s v="music/rock"/>
    <n v="146.08079999999998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9240856"/>
    <d v="2012-12-27T22:54:16"/>
    <n v="1356648856"/>
    <b v="0"/>
    <n v="34"/>
    <b v="1"/>
    <s v="music/rock"/>
    <n v="125.25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30018426"/>
    <d v="2012-01-19T17:33:46"/>
    <n v="1326994426"/>
    <b v="0"/>
    <n v="145"/>
    <b v="1"/>
    <s v="music/rock"/>
    <n v="149.07142857142856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s v="US"/>
    <s v="USD"/>
    <x v="2296"/>
    <n v="1331697540"/>
    <d v="2012-02-09T01:00:49"/>
    <n v="1328749249"/>
    <b v="0"/>
    <n v="19"/>
    <b v="1"/>
    <s v="music/rock"/>
    <n v="100.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5861033"/>
    <d v="2014-02-24T20:10:33"/>
    <n v="1393272633"/>
    <b v="0"/>
    <n v="288"/>
    <b v="1"/>
    <s v="music/rock"/>
    <n v="105.07333333333332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6953209"/>
    <d v="2011-01-22T00:46:49"/>
    <n v="1295657209"/>
    <b v="0"/>
    <n v="14"/>
    <b v="1"/>
    <s v="music/rock"/>
    <n v="350.16666666666663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40904416"/>
    <d v="2012-06-14T17:26:56"/>
    <n v="1339694816"/>
    <b v="0"/>
    <n v="7"/>
    <b v="1"/>
    <s v="music/rock"/>
    <n v="101.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s v="US"/>
    <s v="USD"/>
    <x v="2300"/>
    <n v="1371785496"/>
    <d v="2013-05-22T03:31:36"/>
    <n v="1369193496"/>
    <b v="1"/>
    <n v="211"/>
    <b v="1"/>
    <s v="music/indie rock"/>
    <n v="133.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8473200"/>
    <d v="2013-11-27T20:50:34"/>
    <n v="1385585434"/>
    <b v="1"/>
    <n v="85"/>
    <b v="1"/>
    <s v="music/indie rock"/>
    <n v="170.65217391304347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3747596"/>
    <d v="2011-11-03T02:39:56"/>
    <n v="1320287996"/>
    <b v="1"/>
    <n v="103"/>
    <b v="1"/>
    <s v="music/indie rock"/>
    <n v="109.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3857940"/>
    <d v="2010-11-20T19:34:51"/>
    <n v="1290281691"/>
    <b v="1"/>
    <n v="113"/>
    <b v="1"/>
    <s v="music/indie rock"/>
    <n v="100.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7520800"/>
    <d v="2014-07-14T16:41:12"/>
    <n v="1405356072"/>
    <b v="1"/>
    <n v="167"/>
    <b v="1"/>
    <s v="music/indie rock"/>
    <n v="101.22777777777779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31352129"/>
    <d v="2012-02-09T04:02:09"/>
    <n v="1328760129"/>
    <b v="1"/>
    <n v="73"/>
    <b v="1"/>
    <s v="music/indie rock"/>
    <n v="106.75857142857143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6245328"/>
    <d v="2012-04-05T19:15:33"/>
    <n v="1333653333"/>
    <b v="1"/>
    <n v="75"/>
    <b v="1"/>
    <s v="music/indie rock"/>
    <n v="106.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9274000"/>
    <d v="2014-07-31T23:06:36"/>
    <n v="1406847996"/>
    <b v="1"/>
    <n v="614"/>
    <b v="1"/>
    <s v="music/indie rock"/>
    <n v="101.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62872537"/>
    <d v="2013-02-02T23:42:17"/>
    <n v="1359848537"/>
    <b v="1"/>
    <n v="107"/>
    <b v="1"/>
    <s v="music/indie rock"/>
    <n v="106.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3889015"/>
    <d v="2013-02-19T19:03:35"/>
    <n v="1361300615"/>
    <b v="1"/>
    <n v="1224"/>
    <b v="1"/>
    <s v="music/indie rock"/>
    <n v="428.83978378378379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9421189"/>
    <d v="2014-04-07T00:06:29"/>
    <n v="1396829189"/>
    <b v="1"/>
    <n v="104"/>
    <b v="1"/>
    <s v="music/indie rock"/>
    <n v="104.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7862000"/>
    <d v="2014-03-18T15:11:18"/>
    <n v="1395155478"/>
    <b v="1"/>
    <n v="79"/>
    <b v="1"/>
    <s v="music/indie rock"/>
    <n v="107.86666666666666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s v="US"/>
    <s v="USD"/>
    <x v="2311"/>
    <n v="1336086026"/>
    <d v="2012-04-03T23:00:26"/>
    <n v="1333494026"/>
    <b v="1"/>
    <n v="157"/>
    <b v="1"/>
    <s v="music/indie rock"/>
    <n v="175.84040000000002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9074857"/>
    <d v="2012-05-08T13:14:17"/>
    <n v="1336482857"/>
    <b v="1"/>
    <n v="50"/>
    <b v="1"/>
    <s v="music/indie rock"/>
    <n v="156.97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6238743"/>
    <d v="2012-04-05T17:25:43"/>
    <n v="1333646743"/>
    <b v="1"/>
    <n v="64"/>
    <b v="1"/>
    <s v="music/indie rock"/>
    <n v="102.60000000000001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60383040"/>
    <d v="2009-09-23T17:24:10"/>
    <n v="1253726650"/>
    <b v="1"/>
    <n v="200"/>
    <b v="1"/>
    <s v="music/indie rock"/>
    <n v="104.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6210000"/>
    <d v="2010-01-14T13:00:49"/>
    <n v="1263474049"/>
    <b v="1"/>
    <n v="22"/>
    <b v="1"/>
    <s v="music/indie rock"/>
    <n v="1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3937540"/>
    <d v="2009-08-25T15:26:54"/>
    <n v="1251214014"/>
    <b v="1"/>
    <n v="163"/>
    <b v="1"/>
    <s v="music/indie rock"/>
    <n v="121.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7072685"/>
    <d v="2013-11-15T01:58:05"/>
    <n v="1384480685"/>
    <b v="1"/>
    <n v="77"/>
    <b v="1"/>
    <s v="music/indie rock"/>
    <n v="107.69999999999999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6463800"/>
    <d v="2014-02-26T19:36:40"/>
    <n v="1393443400"/>
    <b v="1"/>
    <n v="89"/>
    <b v="1"/>
    <s v="music/indie rock"/>
    <n v="108.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91282901"/>
    <d v="2017-03-05T06:15:01"/>
    <n v="1488694501"/>
    <b v="0"/>
    <n v="64"/>
    <b v="0"/>
    <s v="food/small batch"/>
    <n v="39.120962394619681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91769769"/>
    <d v="2017-03-10T21:29:29"/>
    <n v="1489181369"/>
    <b v="0"/>
    <n v="4"/>
    <b v="0"/>
    <s v="food/small batch"/>
    <n v="3.1481481481481479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90033247"/>
    <d v="2017-03-13T18:07:27"/>
    <n v="1489428447"/>
    <b v="0"/>
    <n v="4"/>
    <b v="0"/>
    <s v="food/small batch"/>
    <n v="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90559285"/>
    <d v="2017-02-24T21:14:45"/>
    <n v="1487970885"/>
    <b v="0"/>
    <n v="61"/>
    <b v="0"/>
    <s v="food/small batch"/>
    <n v="20.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90830331"/>
    <d v="2017-02-28T00:32:11"/>
    <n v="1488241931"/>
    <b v="0"/>
    <n v="7"/>
    <b v="0"/>
    <s v="food/small batch"/>
    <n v="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93571600"/>
    <d v="2017-03-10T00:49:08"/>
    <n v="1489106948"/>
    <b v="0"/>
    <n v="1"/>
    <b v="0"/>
    <s v="food/small batch"/>
    <n v="0.72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9090440"/>
    <d v="2014-07-22T22:00:40"/>
    <n v="1406066440"/>
    <b v="1"/>
    <n v="3355"/>
    <b v="1"/>
    <s v="food/small batch"/>
    <n v="526.09431428571429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4307537"/>
    <d v="2015-05-15T18:45:37"/>
    <n v="1431715537"/>
    <b v="1"/>
    <n v="537"/>
    <b v="1"/>
    <s v="food/small batch"/>
    <n v="254.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5609146"/>
    <d v="2014-06-17T14:59:06"/>
    <n v="1403017146"/>
    <b v="1"/>
    <n v="125"/>
    <b v="1"/>
    <s v="food/small batch"/>
    <n v="105.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51001600"/>
    <d v="2015-11-24T21:35:43"/>
    <n v="1448400943"/>
    <b v="1"/>
    <n v="163"/>
    <b v="1"/>
    <s v="food/small batch"/>
    <n v="102.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8320490"/>
    <d v="2014-07-19T00:08:10"/>
    <n v="1405728490"/>
    <b v="1"/>
    <n v="283"/>
    <b v="1"/>
    <s v="food/small batch"/>
    <n v="144.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3235071"/>
    <d v="2015-01-07T15:04:31"/>
    <n v="1420643071"/>
    <b v="1"/>
    <n v="352"/>
    <b v="1"/>
    <s v="food/small batch"/>
    <n v="106.30800000000001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401385800"/>
    <d v="2014-05-08T15:36:30"/>
    <n v="1399563390"/>
    <b v="1"/>
    <n v="94"/>
    <b v="1"/>
    <s v="food/small batch"/>
    <n v="212.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5208840"/>
    <d v="2014-10-06T16:04:58"/>
    <n v="1412611498"/>
    <b v="1"/>
    <n v="67"/>
    <b v="1"/>
    <s v="food/small batch"/>
    <n v="101.95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402494243"/>
    <d v="2014-05-12T13:44:03"/>
    <n v="1399902243"/>
    <b v="1"/>
    <n v="221"/>
    <b v="1"/>
    <s v="food/small batch"/>
    <n v="102.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4316695"/>
    <d v="2014-01-27T22:11:35"/>
    <n v="1390860695"/>
    <b v="1"/>
    <n v="2165"/>
    <b v="1"/>
    <s v="food/small batch"/>
    <n v="520.73254999999995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3796143"/>
    <d v="2014-05-27T15:22:23"/>
    <n v="1401204143"/>
    <b v="1"/>
    <n v="179"/>
    <b v="1"/>
    <s v="food/small batch"/>
    <n v="110.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4077484"/>
    <d v="2014-05-30T21:31:24"/>
    <n v="1401485484"/>
    <b v="1"/>
    <n v="123"/>
    <b v="1"/>
    <s v="food/small batch"/>
    <n v="101.14333333333335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82134340"/>
    <d v="2016-11-18T19:11:49"/>
    <n v="1479496309"/>
    <b v="1"/>
    <n v="1104"/>
    <b v="1"/>
    <s v="food/small batch"/>
    <n v="294.20799999999997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7841138"/>
    <d v="2016-09-30T15:25:38"/>
    <n v="1475249138"/>
    <b v="1"/>
    <n v="403"/>
    <b v="1"/>
    <s v="food/small batch"/>
    <n v="105.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6729504"/>
    <d v="2015-06-12T19:31:44"/>
    <n v="1434137504"/>
    <b v="0"/>
    <n v="0"/>
    <b v="0"/>
    <s v="technology/web"/>
    <n v="0"/>
    <e v="#DIV/0!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2571600"/>
    <d v="2014-09-15T16:51:10"/>
    <n v="1410799870"/>
    <b v="0"/>
    <n v="0"/>
    <b v="0"/>
    <s v="technology/web"/>
    <n v="0"/>
    <e v="#DIV/0!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52282420"/>
    <d v="2015-11-19T19:48:25"/>
    <n v="1447962505"/>
    <b v="0"/>
    <n v="1"/>
    <b v="0"/>
    <s v="technology/web"/>
    <n v="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6789269"/>
    <d v="2016-05-25T17:27:49"/>
    <n v="1464197269"/>
    <b v="0"/>
    <n v="1"/>
    <b v="0"/>
    <s v="technology/web"/>
    <n v="0.1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7845140"/>
    <d v="2015-02-25T00:02:36"/>
    <n v="1424822556"/>
    <b v="0"/>
    <n v="0"/>
    <b v="0"/>
    <s v="technology/web"/>
    <n v="0"/>
    <e v="#DIV/0!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6731431"/>
    <d v="2016-09-02T19:10:31"/>
    <n v="1472843431"/>
    <b v="0"/>
    <n v="3"/>
    <b v="0"/>
    <s v="technology/web"/>
    <n v="6.5000000000000002E-2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72135676"/>
    <d v="2016-07-26T14:34:36"/>
    <n v="1469543676"/>
    <b v="0"/>
    <n v="1"/>
    <b v="0"/>
    <s v="technology/web"/>
    <n v="1.5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6006938"/>
    <d v="2015-12-22T22:22:18"/>
    <n v="1450822938"/>
    <b v="0"/>
    <n v="5"/>
    <b v="0"/>
    <s v="technology/web"/>
    <n v="0.3857142857142857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9318228"/>
    <d v="2015-07-13T18:37:08"/>
    <n v="1436812628"/>
    <b v="0"/>
    <n v="0"/>
    <b v="0"/>
    <s v="technology/web"/>
    <n v="0"/>
    <e v="#DIV/0!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3474370"/>
    <d v="2016-12-04T20:12:50"/>
    <n v="1480882370"/>
    <b v="0"/>
    <n v="0"/>
    <b v="0"/>
    <s v="technology/web"/>
    <n v="0"/>
    <e v="#DIV/0!"/>
    <x v="2"/>
    <s v="web"/>
    <m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30360739"/>
    <d v="2015-03-31T02:25:39"/>
    <n v="1427768739"/>
    <b v="0"/>
    <n v="7"/>
    <b v="0"/>
    <s v="technology/web"/>
    <n v="0.5714285714285714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33603552"/>
    <d v="2015-04-07T15:12:32"/>
    <n v="1428419552"/>
    <b v="0"/>
    <n v="0"/>
    <b v="0"/>
    <s v="technology/web"/>
    <n v="0"/>
    <e v="#DIV/0!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9632822"/>
    <d v="2015-04-09T16:13:42"/>
    <n v="1428596022"/>
    <b v="0"/>
    <n v="0"/>
    <b v="0"/>
    <s v="technology/web"/>
    <n v="0"/>
    <e v="#DIV/0!"/>
    <x v="2"/>
    <s v="web"/>
    <m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20910460"/>
    <d v="2014-11-11T17:21:00"/>
    <n v="1415726460"/>
    <b v="0"/>
    <n v="1"/>
    <b v="0"/>
    <s v="technology/web"/>
    <n v="7.1428571428571425E-2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30604136"/>
    <d v="2015-04-02T22:02:16"/>
    <n v="1428012136"/>
    <b v="0"/>
    <n v="2"/>
    <b v="0"/>
    <s v="technology/web"/>
    <n v="0.6875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3530104"/>
    <d v="2015-05-06T18:48:24"/>
    <n v="1430938104"/>
    <b v="0"/>
    <n v="0"/>
    <b v="0"/>
    <s v="technology/web"/>
    <n v="0"/>
    <e v="#DIV/0!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5093578"/>
    <d v="2015-09-17T14:52:58"/>
    <n v="1442501578"/>
    <b v="0"/>
    <n v="0"/>
    <b v="0"/>
    <s v="technology/web"/>
    <n v="0"/>
    <e v="#DIV/0!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22664740"/>
    <d v="2014-12-05T22:20:36"/>
    <n v="1417818036"/>
    <b v="0"/>
    <n v="0"/>
    <b v="0"/>
    <s v="technology/web"/>
    <n v="0"/>
    <e v="#DIV/0!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8616124"/>
    <d v="2015-06-04T15:35:24"/>
    <n v="1433432124"/>
    <b v="0"/>
    <n v="3"/>
    <b v="0"/>
    <s v="technology/web"/>
    <n v="14.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4864280"/>
    <d v="2016-01-08T16:58:00"/>
    <n v="1452272280"/>
    <b v="0"/>
    <n v="1"/>
    <b v="0"/>
    <s v="technology/web"/>
    <n v="0.0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62053600"/>
    <d v="2016-04-06T20:36:48"/>
    <n v="1459975008"/>
    <b v="0"/>
    <n v="0"/>
    <b v="0"/>
    <s v="technology/web"/>
    <n v="0"/>
    <e v="#DIV/0!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8315470"/>
    <d v="2014-11-11T16:31:10"/>
    <n v="1415723470"/>
    <b v="0"/>
    <n v="2"/>
    <b v="0"/>
    <s v="technology/web"/>
    <n v="28.571428571428569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51348200"/>
    <d v="2015-11-14T00:16:40"/>
    <n v="1447460200"/>
    <b v="0"/>
    <n v="0"/>
    <b v="0"/>
    <s v="technology/web"/>
    <n v="0"/>
    <e v="#DIV/0!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5898356"/>
    <d v="2015-09-01T22:25:56"/>
    <n v="1441146356"/>
    <b v="0"/>
    <n v="0"/>
    <b v="0"/>
    <s v="technology/web"/>
    <n v="0"/>
    <e v="#DIV/0!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53071600"/>
    <d v="2015-12-08T17:40:25"/>
    <n v="1449596425"/>
    <b v="0"/>
    <n v="0"/>
    <b v="0"/>
    <s v="technology/web"/>
    <n v="0"/>
    <e v="#DIV/0!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5431533"/>
    <d v="2015-09-21T12:45:33"/>
    <n v="1442839533"/>
    <b v="0"/>
    <n v="27"/>
    <b v="0"/>
    <s v="technology/web"/>
    <n v="10.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61622616"/>
    <d v="2016-02-25T23:16:56"/>
    <n v="1456442216"/>
    <b v="0"/>
    <n v="14"/>
    <b v="0"/>
    <s v="technology/web"/>
    <n v="1.34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9028365"/>
    <d v="2015-02-28T17:19:25"/>
    <n v="1425143965"/>
    <b v="0"/>
    <n v="2"/>
    <b v="0"/>
    <s v="technology/web"/>
    <n v="0.25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5132611"/>
    <d v="2016-01-11T19:30:11"/>
    <n v="1452540611"/>
    <b v="0"/>
    <n v="0"/>
    <b v="0"/>
    <s v="technology/web"/>
    <n v="0"/>
    <e v="#DIV/0!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8877141"/>
    <d v="2014-11-18T04:32:21"/>
    <n v="1416285141"/>
    <b v="0"/>
    <n v="4"/>
    <b v="0"/>
    <s v="technology/web"/>
    <n v="0.32800000000000001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5257596"/>
    <d v="2015-05-26T18:39:56"/>
    <n v="1432665596"/>
    <b v="0"/>
    <n v="0"/>
    <b v="0"/>
    <s v="technology/web"/>
    <n v="0"/>
    <e v="#DIV/0!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9839571"/>
    <d v="2015-03-25T01:39:31"/>
    <n v="1427247571"/>
    <b v="0"/>
    <n v="6"/>
    <b v="0"/>
    <s v="technology/web"/>
    <n v="3.2727272727272729"/>
    <n v="30"/>
    <x v="2"/>
    <s v="web"/>
    <m/>
  </r>
  <r>
    <n v="2373"/>
    <s v="Cykelauktion.com (Canceled)"/>
    <s v="We want to create a safe marketplace for buying and selling bicycles."/>
    <n v="850000"/>
    <n v="50"/>
    <x v="1"/>
    <s v="SE"/>
    <s v="SEK"/>
    <x v="2371"/>
    <n v="1440863624"/>
    <d v="2015-07-30T15:53:44"/>
    <n v="1438271624"/>
    <b v="0"/>
    <n v="1"/>
    <b v="0"/>
    <s v="technology/web"/>
    <n v="5.8823529411764705E-3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3772060"/>
    <d v="2015-01-13T20:14:20"/>
    <n v="1421180060"/>
    <b v="0"/>
    <n v="1"/>
    <b v="0"/>
    <s v="technology/web"/>
    <n v="4.5454545454545456E-2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3451437"/>
    <d v="2016-08-10T20:03:57"/>
    <n v="1470859437"/>
    <b v="0"/>
    <n v="0"/>
    <b v="0"/>
    <s v="technology/web"/>
    <n v="0"/>
    <e v="#DIV/0!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9785566"/>
    <d v="2015-11-10T22:12:46"/>
    <n v="1447193566"/>
    <b v="0"/>
    <n v="4"/>
    <b v="0"/>
    <s v="technology/web"/>
    <n v="10.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80110783"/>
    <d v="2016-10-26T20:53:03"/>
    <n v="1477515183"/>
    <b v="0"/>
    <n v="0"/>
    <b v="0"/>
    <s v="technology/web"/>
    <n v="0"/>
    <e v="#DIV/0!"/>
    <x v="2"/>
    <s v="web"/>
    <m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40548330"/>
    <d v="2015-07-28T00:18:50"/>
    <n v="1438042730"/>
    <b v="0"/>
    <n v="0"/>
    <b v="0"/>
    <s v="technology/web"/>
    <n v="0"/>
    <e v="#DIV/0!"/>
    <x v="2"/>
    <s v="web"/>
    <m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4004616"/>
    <d v="2015-08-21T00:23:36"/>
    <n v="1440116616"/>
    <b v="0"/>
    <n v="0"/>
    <b v="0"/>
    <s v="technology/web"/>
    <n v="0"/>
    <e v="#DIV/0!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3726142"/>
    <d v="2015-09-01T19:02:22"/>
    <n v="1441134142"/>
    <b v="0"/>
    <n v="3"/>
    <b v="0"/>
    <s v="technology/web"/>
    <n v="0.36666666666666664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8704848"/>
    <d v="2015-03-11T22:27:28"/>
    <n v="1426112848"/>
    <b v="0"/>
    <n v="7"/>
    <b v="0"/>
    <s v="technology/web"/>
    <n v="1.8193398957730169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8662603"/>
    <d v="2015-07-10T04:30:03"/>
    <n v="1436502603"/>
    <b v="0"/>
    <n v="2"/>
    <b v="0"/>
    <s v="technology/web"/>
    <n v="2.5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4568107"/>
    <d v="2015-01-23T01:21:47"/>
    <n v="1421976107"/>
    <b v="0"/>
    <n v="3"/>
    <b v="0"/>
    <s v="technology/web"/>
    <n v="4.3499999999999996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5932643"/>
    <d v="2014-10-15T01:37:23"/>
    <n v="1413337043"/>
    <b v="0"/>
    <n v="8"/>
    <b v="0"/>
    <s v="technology/web"/>
    <n v="0.8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8793432"/>
    <d v="2015-07-06T16:50:32"/>
    <n v="1436201432"/>
    <b v="0"/>
    <n v="7"/>
    <b v="0"/>
    <s v="technology/web"/>
    <n v="1.2123076923076923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20920424"/>
    <d v="2014-11-11T20:07:04"/>
    <n v="1415736424"/>
    <b v="0"/>
    <n v="0"/>
    <b v="0"/>
    <s v="technology/web"/>
    <n v="0"/>
    <e v="#DIV/0!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9199740"/>
    <d v="2016-06-07T15:02:20"/>
    <n v="1465311740"/>
    <b v="0"/>
    <n v="3"/>
    <b v="0"/>
    <s v="technology/web"/>
    <n v="0.68399999999999994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21350140"/>
    <d v="2014-12-16T20:29:19"/>
    <n v="1418761759"/>
    <b v="0"/>
    <n v="8"/>
    <b v="0"/>
    <s v="technology/web"/>
    <n v="1.251351351351351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7861540"/>
    <d v="2015-06-24T15:40:52"/>
    <n v="1435160452"/>
    <b v="0"/>
    <n v="1"/>
    <b v="0"/>
    <s v="technology/web"/>
    <n v="0.1875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20352264"/>
    <d v="2014-11-25T06:17:44"/>
    <n v="1416896264"/>
    <b v="0"/>
    <n v="0"/>
    <b v="0"/>
    <s v="technology/web"/>
    <n v="0"/>
    <e v="#DIV/0!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7825044"/>
    <d v="2015-03-01T19:04:04"/>
    <n v="1425236644"/>
    <b v="0"/>
    <n v="1"/>
    <b v="0"/>
    <s v="technology/web"/>
    <n v="0.125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6087223"/>
    <d v="2015-09-29T02:53:43"/>
    <n v="1443495223"/>
    <b v="0"/>
    <n v="0"/>
    <b v="0"/>
    <s v="technology/web"/>
    <n v="0"/>
    <e v="#DIV/0!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9048017"/>
    <d v="2015-07-09T15:33:37"/>
    <n v="1436456017"/>
    <b v="0"/>
    <n v="1"/>
    <b v="0"/>
    <s v="technology/web"/>
    <n v="0.05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4940093"/>
    <d v="2015-01-27T08:41:33"/>
    <n v="1422348093"/>
    <b v="0"/>
    <n v="2"/>
    <b v="0"/>
    <s v="technology/web"/>
    <n v="0.06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4038620"/>
    <d v="2016-12-13T02:54:47"/>
    <n v="1481597687"/>
    <b v="0"/>
    <n v="0"/>
    <b v="0"/>
    <s v="technology/web"/>
    <n v="0"/>
    <e v="#DIV/0!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4940558"/>
    <d v="2015-09-15T20:22:38"/>
    <n v="1442348558"/>
    <b v="0"/>
    <n v="1"/>
    <b v="0"/>
    <s v="technology/web"/>
    <n v="0.2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20233256"/>
    <d v="2014-12-03T21:14:16"/>
    <n v="1417641256"/>
    <b v="0"/>
    <n v="0"/>
    <b v="0"/>
    <s v="technology/web"/>
    <n v="0"/>
    <e v="#DIV/0!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5874384"/>
    <d v="2015-06-02T21:59:44"/>
    <n v="1433282384"/>
    <b v="0"/>
    <n v="0"/>
    <b v="0"/>
    <s v="technology/web"/>
    <n v="0"/>
    <e v="#DIV/0!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8934506"/>
    <d v="2014-11-13T20:28:26"/>
    <n v="1415910506"/>
    <b v="0"/>
    <n v="0"/>
    <b v="0"/>
    <s v="technology/web"/>
    <n v="0"/>
    <e v="#DIV/0!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60615164"/>
    <d v="2016-03-15T06:26:04"/>
    <n v="1458023164"/>
    <b v="0"/>
    <n v="0"/>
    <b v="0"/>
    <s v="technology/web"/>
    <n v="0"/>
    <e v="#DIV/0!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7207096"/>
    <d v="2016-01-05T19:44:56"/>
    <n v="1452023096"/>
    <b v="0"/>
    <n v="9"/>
    <b v="0"/>
    <s v="food/food trucks"/>
    <n v="0.71785714285714286"/>
    <n v="22.333333333333332"/>
    <x v="7"/>
    <s v="food trucks"/>
    <m/>
  </r>
  <r>
    <n v="2402"/>
    <s v="Cupcake Truck Unite"/>
    <s v="Small town, delicious treats, and a mobile truck"/>
    <n v="12000"/>
    <n v="52"/>
    <x v="2"/>
    <s v="US"/>
    <s v="USD"/>
    <x v="2400"/>
    <n v="1431533931"/>
    <d v="2015-04-13T16:18:51"/>
    <n v="1428941931"/>
    <b v="0"/>
    <n v="1"/>
    <b v="0"/>
    <s v="food/food trucks"/>
    <n v="0.43333333333333329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9368658"/>
    <d v="2016-01-30T21:10:58"/>
    <n v="1454188258"/>
    <b v="0"/>
    <n v="12"/>
    <b v="0"/>
    <s v="food/food trucks"/>
    <n v="16.833333333333332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51782607"/>
    <d v="2015-12-04T00:56:47"/>
    <n v="1449190607"/>
    <b v="0"/>
    <n v="0"/>
    <b v="0"/>
    <s v="food/food trucks"/>
    <n v="0"/>
    <e v="#DIV/0!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2911375"/>
    <d v="2016-08-13T14:02:55"/>
    <n v="1471096975"/>
    <b v="0"/>
    <n v="20"/>
    <b v="0"/>
    <s v="food/food trucks"/>
    <n v="22.52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21635190"/>
    <d v="2014-12-10T02:39:50"/>
    <n v="1418179190"/>
    <b v="0"/>
    <n v="16"/>
    <b v="0"/>
    <s v="food/food trucks"/>
    <n v="41.384615384615387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8732000"/>
    <d v="2015-03-19T13:48:48"/>
    <n v="1426772928"/>
    <b v="0"/>
    <n v="33"/>
    <b v="0"/>
    <s v="food/food trucks"/>
    <n v="25.259090909090908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5247757"/>
    <d v="2014-10-07T03:22:37"/>
    <n v="1412652157"/>
    <b v="0"/>
    <n v="2"/>
    <b v="0"/>
    <s v="food/food trucks"/>
    <n v="0.2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9931675"/>
    <d v="2015-07-19T21:01:15"/>
    <n v="1437339675"/>
    <b v="0"/>
    <n v="6"/>
    <b v="0"/>
    <s v="food/food trucks"/>
    <n v="1.8399999999999999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41619275"/>
    <d v="2015-08-08T09:47:55"/>
    <n v="1439027275"/>
    <b v="0"/>
    <n v="0"/>
    <b v="0"/>
    <s v="food/food trucks"/>
    <n v="0"/>
    <e v="#DIV/0!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40524082"/>
    <d v="2015-07-26T17:34:42"/>
    <n v="1437932082"/>
    <b v="0"/>
    <n v="3"/>
    <b v="0"/>
    <s v="food/food trucks"/>
    <n v="0.60399999999999998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80185673"/>
    <d v="2016-10-12T17:41:13"/>
    <n v="1476294073"/>
    <b v="0"/>
    <n v="0"/>
    <b v="0"/>
    <s v="food/food trucks"/>
    <n v="0"/>
    <e v="#DIV/0!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401579000"/>
    <d v="2014-05-01T02:38:02"/>
    <n v="1398911882"/>
    <b v="0"/>
    <n v="3"/>
    <b v="0"/>
    <s v="food/food trucks"/>
    <n v="0.83333333333333337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40215940"/>
    <d v="2015-07-13T16:41:00"/>
    <n v="1436805660"/>
    <b v="0"/>
    <n v="13"/>
    <b v="0"/>
    <s v="food/food trucks"/>
    <n v="3.0666666666666664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8615346"/>
    <d v="2016-06-15T20:42:26"/>
    <n v="1466023346"/>
    <b v="0"/>
    <n v="6"/>
    <b v="0"/>
    <s v="food/food trucks"/>
    <n v="0.55833333333333335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6345200"/>
    <d v="2015-01-15T17:42:23"/>
    <n v="1421343743"/>
    <b v="0"/>
    <n v="1"/>
    <b v="0"/>
    <s v="food/food trucks"/>
    <n v="2.5000000000000001E-2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7705187"/>
    <d v="2014-07-11T21:13:07"/>
    <n v="1405113187"/>
    <b v="0"/>
    <n v="0"/>
    <b v="0"/>
    <s v="food/food trucks"/>
    <n v="0"/>
    <e v="#DIV/0!"/>
    <x v="7"/>
    <s v="food trucks"/>
    <m/>
  </r>
  <r>
    <n v="2418"/>
    <s v="Mexican food truck"/>
    <s v="I want to start my food truck business."/>
    <n v="25000"/>
    <n v="5"/>
    <x v="2"/>
    <s v="US"/>
    <s v="USD"/>
    <x v="2416"/>
    <n v="1427225644"/>
    <d v="2015-01-23T20:34:04"/>
    <n v="1422045244"/>
    <b v="0"/>
    <n v="5"/>
    <b v="0"/>
    <s v="food/food trucks"/>
    <n v="0.02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24281389"/>
    <d v="2014-12-20T17:43:09"/>
    <n v="1419097389"/>
    <b v="0"/>
    <n v="0"/>
    <b v="0"/>
    <s v="food/food trucks"/>
    <n v="0"/>
    <e v="#DIV/0!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5583695"/>
    <d v="2014-09-11T00:41:35"/>
    <n v="1410396095"/>
    <b v="0"/>
    <n v="36"/>
    <b v="0"/>
    <s v="food/food trucks"/>
    <n v="14.825133372851216"/>
    <n v="69.472222222222229"/>
    <x v="7"/>
    <s v="food trucks"/>
    <m/>
  </r>
  <r>
    <n v="2421"/>
    <s v="hot dog cart"/>
    <s v="help me start Merrill's first hot dog cart in this empty lot"/>
    <n v="6000"/>
    <n v="1"/>
    <x v="2"/>
    <s v="US"/>
    <s v="USD"/>
    <x v="2419"/>
    <n v="1424536196"/>
    <d v="2015-01-22T16:29:56"/>
    <n v="1421944196"/>
    <b v="0"/>
    <n v="1"/>
    <b v="0"/>
    <s v="food/food trucks"/>
    <n v="1.6666666666666666E-2"/>
    <n v="1"/>
    <x v="7"/>
    <s v="food trucks"/>
    <m/>
  </r>
  <r>
    <n v="2422"/>
    <s v="Help starting a family owned food truck"/>
    <s v="Family owned business serving BBQ and seafood to the public"/>
    <n v="500"/>
    <n v="1"/>
    <x v="2"/>
    <s v="US"/>
    <s v="USD"/>
    <x v="2420"/>
    <n v="1426091036"/>
    <d v="2015-02-09T17:23:56"/>
    <n v="1423502636"/>
    <b v="0"/>
    <n v="1"/>
    <b v="0"/>
    <s v="food/food trucks"/>
    <n v="0.2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20044890"/>
    <d v="2014-12-01T16:54:50"/>
    <n v="1417452890"/>
    <b v="0"/>
    <n v="1"/>
    <b v="0"/>
    <s v="food/food trucks"/>
    <n v="1.3333333333333334E-2"/>
    <n v="8"/>
    <x v="7"/>
    <s v="food trucks"/>
    <m/>
  </r>
  <r>
    <n v="2424"/>
    <s v="Lily and Memphs"/>
    <s v="Great and creative food from the heart in the form of a sweet food truck!"/>
    <n v="25000"/>
    <n v="310"/>
    <x v="2"/>
    <s v="US"/>
    <s v="USD"/>
    <x v="2422"/>
    <n v="1414445108"/>
    <d v="2014-09-27T21:25:08"/>
    <n v="1411853108"/>
    <b v="0"/>
    <n v="9"/>
    <b v="0"/>
    <s v="food/food trucks"/>
    <n v="1.24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4386640"/>
    <d v="2016-05-12T21:55:49"/>
    <n v="1463090149"/>
    <b v="0"/>
    <n v="1"/>
    <b v="0"/>
    <s v="food/food trucks"/>
    <n v="2.8571428571428574E-2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9006692"/>
    <d v="2015-06-09T04:04:52"/>
    <n v="1433822692"/>
    <b v="0"/>
    <n v="0"/>
    <b v="0"/>
    <s v="food/food trucks"/>
    <n v="0"/>
    <e v="#DIV/0!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8715133"/>
    <d v="2016-02-12T07:38:53"/>
    <n v="1455262733"/>
    <b v="0"/>
    <n v="1"/>
    <b v="0"/>
    <s v="food/food trucks"/>
    <n v="2E-3"/>
    <n v="1"/>
    <x v="7"/>
    <s v="food trucks"/>
    <m/>
  </r>
  <r>
    <n v="2428"/>
    <s v="Premium Burgers"/>
    <s v="From Moo 2 You! We want to offer premium burgers to a taco flooded environment."/>
    <n v="35000"/>
    <n v="1"/>
    <x v="2"/>
    <s v="US"/>
    <s v="USD"/>
    <x v="2426"/>
    <n v="1426182551"/>
    <d v="2015-02-10T18:49:11"/>
    <n v="1423594151"/>
    <b v="0"/>
    <n v="1"/>
    <b v="0"/>
    <s v="food/food trucks"/>
    <n v="2.8571428571428571E-3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6313040"/>
    <d v="2016-12-30T21:06:06"/>
    <n v="1483131966"/>
    <b v="0"/>
    <n v="4"/>
    <b v="0"/>
    <s v="food/food trucks"/>
    <n v="1.432142857142857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5246504"/>
    <d v="2016-01-13T03:08:24"/>
    <n v="1452654504"/>
    <b v="0"/>
    <n v="2"/>
    <b v="0"/>
    <s v="food/food trucks"/>
    <n v="0.70000000000000007"/>
    <n v="10.5"/>
    <x v="7"/>
    <s v="food trucks"/>
    <m/>
  </r>
  <r>
    <n v="2431"/>
    <s v="Murphy's good eatin'"/>
    <s v="Go to Colorado and run a food truck with homemade food of all kinds."/>
    <n v="100000"/>
    <n v="2"/>
    <x v="2"/>
    <s v="US"/>
    <s v="USD"/>
    <x v="2429"/>
    <n v="1467080613"/>
    <d v="2016-04-29T02:23:33"/>
    <n v="1461896613"/>
    <b v="0"/>
    <n v="2"/>
    <b v="0"/>
    <s v="food/food trucks"/>
    <n v="2E-3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5791697"/>
    <d v="2015-02-06T05:14:57"/>
    <n v="1423199697"/>
    <b v="0"/>
    <n v="2"/>
    <b v="0"/>
    <s v="food/food trucks"/>
    <n v="1.4285714285714287E-2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6608943"/>
    <d v="2016-01-28T21:35:43"/>
    <n v="1454016943"/>
    <b v="0"/>
    <n v="0"/>
    <b v="0"/>
    <s v="food/food trucks"/>
    <n v="0"/>
    <e v="#DIV/0!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8662474"/>
    <d v="2015-06-25T04:27:54"/>
    <n v="1435206474"/>
    <b v="0"/>
    <n v="2"/>
    <b v="0"/>
    <s v="food/food trucks"/>
    <n v="0.1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4027186"/>
    <d v="2015-09-05T06:39:46"/>
    <n v="1441435186"/>
    <b v="0"/>
    <n v="4"/>
    <b v="0"/>
    <s v="food/food trucks"/>
    <n v="0.48960000000000004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54078770"/>
    <d v="2015-11-30T14:46:10"/>
    <n v="1448894770"/>
    <b v="0"/>
    <n v="2"/>
    <b v="0"/>
    <s v="food/food trucks"/>
    <n v="3.8461538461538464E-2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6615200"/>
    <d v="2015-01-27T23:09:48"/>
    <n v="1422400188"/>
    <b v="0"/>
    <n v="0"/>
    <b v="0"/>
    <s v="food/food trucks"/>
    <n v="0"/>
    <e v="#DIV/0!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9529062"/>
    <d v="2015-10-08T21:57:42"/>
    <n v="1444341462"/>
    <b v="0"/>
    <n v="1"/>
    <b v="0"/>
    <s v="food/food trucks"/>
    <n v="0.33333333333333337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5197129"/>
    <d v="2015-09-18T19:38:49"/>
    <n v="1442605129"/>
    <b v="0"/>
    <n v="0"/>
    <b v="0"/>
    <s v="food/food trucks"/>
    <n v="0"/>
    <e v="#DIV/0!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5399313"/>
    <d v="2016-01-14T21:35:13"/>
    <n v="1452807313"/>
    <b v="0"/>
    <n v="2"/>
    <b v="0"/>
    <s v="food/food trucks"/>
    <n v="0.2"/>
    <n v="5"/>
    <x v="7"/>
    <s v="food trucks"/>
    <m/>
  </r>
  <r>
    <n v="2441"/>
    <s v="Bring Alchemy Pops to the People!"/>
    <s v="YOU can help Alchemy Pops POP up on a street near you!"/>
    <n v="7500"/>
    <n v="8091"/>
    <x v="0"/>
    <s v="US"/>
    <s v="USD"/>
    <x v="2439"/>
    <n v="1437627540"/>
    <d v="2015-07-02T03:00:54"/>
    <n v="1435806054"/>
    <b v="0"/>
    <n v="109"/>
    <b v="1"/>
    <s v="food/small batch"/>
    <n v="107.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6777228"/>
    <d v="2015-02-17T16:00:28"/>
    <n v="1424188828"/>
    <b v="0"/>
    <n v="372"/>
    <b v="1"/>
    <s v="food/small batch"/>
    <n v="125.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8114822"/>
    <d v="2014-07-16T15:00:22"/>
    <n v="1405522822"/>
    <b v="0"/>
    <n v="311"/>
    <b v="1"/>
    <s v="food/small batch"/>
    <n v="202.51495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4199591"/>
    <d v="2016-04-25T18:06:31"/>
    <n v="1461607591"/>
    <b v="0"/>
    <n v="61"/>
    <b v="1"/>
    <s v="food/small batch"/>
    <n v="108.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3242021"/>
    <d v="2015-08-27T04:33:41"/>
    <n v="1440650021"/>
    <b v="0"/>
    <n v="115"/>
    <b v="1"/>
    <s v="food/small batch"/>
    <n v="172.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80174071"/>
    <d v="2016-10-27T14:27:51"/>
    <n v="1477578471"/>
    <b v="0"/>
    <n v="111"/>
    <b v="1"/>
    <s v="food/small batch"/>
    <n v="167.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8923200"/>
    <d v="2016-10-11T11:16:33"/>
    <n v="1476184593"/>
    <b v="0"/>
    <n v="337"/>
    <b v="1"/>
    <s v="food/small batch"/>
    <n v="427.20000000000005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621760"/>
    <d v="2016-08-25T07:35:13"/>
    <n v="1472110513"/>
    <b v="0"/>
    <n v="9"/>
    <b v="1"/>
    <s v="food/small batch"/>
    <n v="107.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7321515"/>
    <d v="2014-10-31T03:25:15"/>
    <n v="1414725915"/>
    <b v="0"/>
    <n v="120"/>
    <b v="1"/>
    <s v="food/small batch"/>
    <n v="1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4465860"/>
    <d v="2014-09-20T01:44:16"/>
    <n v="1411177456"/>
    <b v="0"/>
    <n v="102"/>
    <b v="1"/>
    <s v="food/small batch"/>
    <n v="101.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8750490"/>
    <d v="2017-02-13T21:48:10"/>
    <n v="1487022490"/>
    <b v="0"/>
    <n v="186"/>
    <b v="1"/>
    <s v="food/small batch"/>
    <n v="115.45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51430000"/>
    <d v="2015-11-30T20:15:00"/>
    <n v="1448914500"/>
    <b v="0"/>
    <n v="15"/>
    <b v="1"/>
    <s v="food/small batch"/>
    <n v="133.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6053409"/>
    <d v="2017-01-03T16:36:49"/>
    <n v="1483461409"/>
    <b v="0"/>
    <n v="67"/>
    <b v="1"/>
    <s v="food/small batch"/>
    <n v="154.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9207808"/>
    <d v="2017-02-04T04:50:08"/>
    <n v="1486183808"/>
    <b v="0"/>
    <n v="130"/>
    <b v="1"/>
    <s v="food/small batch"/>
    <n v="100.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61177950"/>
    <d v="2016-03-23T18:45:50"/>
    <n v="1458758750"/>
    <b v="0"/>
    <n v="16"/>
    <b v="1"/>
    <s v="food/small batch"/>
    <n v="1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8063839"/>
    <d v="2017-01-26T23:03:59"/>
    <n v="1485471839"/>
    <b v="0"/>
    <n v="67"/>
    <b v="1"/>
    <s v="food/small batch"/>
    <n v="180.86666666666667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8826056"/>
    <d v="2016-02-23T14:27:36"/>
    <n v="1456237656"/>
    <b v="0"/>
    <n v="124"/>
    <b v="1"/>
    <s v="food/small batch"/>
    <n v="102.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5498800"/>
    <d v="2016-05-05T20:55:18"/>
    <n v="1462481718"/>
    <b v="0"/>
    <n v="80"/>
    <b v="1"/>
    <s v="food/small batch"/>
    <n v="110.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8742685"/>
    <d v="2016-02-07T15:18:05"/>
    <n v="1454858285"/>
    <b v="0"/>
    <n v="282"/>
    <b v="1"/>
    <s v="food/small batch"/>
    <n v="102.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3417020"/>
    <d v="2016-11-30T04:29:27"/>
    <n v="1480480167"/>
    <b v="0"/>
    <n v="68"/>
    <b v="1"/>
    <s v="food/small batch"/>
    <n v="100.78823529411764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7438000"/>
    <d v="2011-08-29T00:18:17"/>
    <n v="1314577097"/>
    <b v="0"/>
    <n v="86"/>
    <b v="1"/>
    <s v="music/indie rock"/>
    <n v="103.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2672096"/>
    <d v="2012-06-29T04:28:16"/>
    <n v="1340944096"/>
    <b v="0"/>
    <n v="115"/>
    <b v="1"/>
    <s v="music/indie rock"/>
    <n v="110.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s v="US"/>
    <s v="USD"/>
    <x v="2460"/>
    <n v="1366138800"/>
    <d v="2013-03-08T02:40:25"/>
    <n v="1362710425"/>
    <b v="0"/>
    <n v="75"/>
    <b v="1"/>
    <s v="music/indie rock"/>
    <n v="116.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3641340"/>
    <d v="2015-09-01T21:36:37"/>
    <n v="1441143397"/>
    <b v="0"/>
    <n v="43"/>
    <b v="1"/>
    <s v="music/indie rock"/>
    <n v="111.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8420548"/>
    <d v="2012-08-24T17:15:48"/>
    <n v="1345828548"/>
    <b v="0"/>
    <n v="48"/>
    <b v="1"/>
    <s v="music/indie rock"/>
    <n v="180.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8066453"/>
    <d v="2013-04-09T02:27:33"/>
    <n v="1365474453"/>
    <b v="0"/>
    <n v="52"/>
    <b v="1"/>
    <s v="music/indie rock"/>
    <n v="100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6669200"/>
    <d v="2012-04-26T20:58:51"/>
    <n v="1335473931"/>
    <b v="0"/>
    <n v="43"/>
    <b v="1"/>
    <s v="music/indie rock"/>
    <n v="118.5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51400400"/>
    <d v="2012-09-22T03:42:01"/>
    <n v="1348285321"/>
    <b v="0"/>
    <n v="58"/>
    <b v="1"/>
    <s v="music/indie rock"/>
    <n v="107.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7160329"/>
    <d v="2011-01-14T10:18:49"/>
    <n v="1295000329"/>
    <b v="0"/>
    <n v="47"/>
    <b v="1"/>
    <s v="music/indie rock"/>
    <n v="113.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7824055"/>
    <d v="2012-04-24T01:47:35"/>
    <n v="1335232055"/>
    <b v="0"/>
    <n v="36"/>
    <b v="1"/>
    <s v="music/indie rock"/>
    <n v="103.16400000000002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7535392"/>
    <d v="2011-12-16T23:49:52"/>
    <n v="1324079392"/>
    <b v="0"/>
    <n v="17"/>
    <b v="1"/>
    <s v="music/indie rock"/>
    <n v="1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83562180"/>
    <d v="2010-06-25T02:46:20"/>
    <n v="1277433980"/>
    <b v="0"/>
    <n v="104"/>
    <b v="1"/>
    <s v="music/indie rock"/>
    <n v="135.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52573869"/>
    <d v="2012-10-11T17:57:49"/>
    <n v="1349978269"/>
    <b v="0"/>
    <n v="47"/>
    <b v="1"/>
    <s v="music/indie rock"/>
    <n v="100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6756176"/>
    <d v="2010-08-27T00:16:16"/>
    <n v="1282868176"/>
    <b v="0"/>
    <n v="38"/>
    <b v="1"/>
    <s v="music/indie rock"/>
    <n v="100.00360000000002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8799200"/>
    <d v="2010-05-12T06:54:15"/>
    <n v="1273647255"/>
    <b v="0"/>
    <n v="81"/>
    <b v="1"/>
    <s v="music/indie rock"/>
    <n v="104.71999999999998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5004770"/>
    <d v="2014-10-01T07:52:50"/>
    <n v="1412149970"/>
    <b v="0"/>
    <n v="55"/>
    <b v="1"/>
    <s v="music/indie rock"/>
    <n v="105.02249999999999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s v="US"/>
    <s v="USD"/>
    <x v="2474"/>
    <n v="1344789345"/>
    <d v="2012-06-28T16:35:45"/>
    <n v="1340901345"/>
    <b v="0"/>
    <n v="41"/>
    <b v="1"/>
    <s v="music/indie rock"/>
    <n v="171.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8117313"/>
    <d v="2012-12-14T22:48:33"/>
    <n v="1355525313"/>
    <b v="0"/>
    <n v="79"/>
    <b v="1"/>
    <s v="music/indie rock"/>
    <n v="127.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3440800"/>
    <d v="2012-07-17T17:26:34"/>
    <n v="1342545994"/>
    <b v="0"/>
    <n v="16"/>
    <b v="1"/>
    <s v="music/indie rock"/>
    <n v="133.44333333333333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44516084"/>
    <d v="2015-08-11T22:28:04"/>
    <n v="1439332084"/>
    <b v="0"/>
    <n v="8"/>
    <b v="1"/>
    <s v="music/indie rock"/>
    <n v="100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5799808"/>
    <d v="2012-03-31T15:30:08"/>
    <n v="1333207808"/>
    <b v="0"/>
    <n v="95"/>
    <b v="1"/>
    <s v="music/indie rock"/>
    <n v="112.91099999999999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12224383"/>
    <d v="2011-06-17T18:46:23"/>
    <n v="1308336383"/>
    <b v="0"/>
    <n v="25"/>
    <b v="1"/>
    <s v="music/indie rock"/>
    <n v="100.1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5891603"/>
    <d v="2012-03-02T18:00:03"/>
    <n v="1330711203"/>
    <b v="0"/>
    <n v="19"/>
    <b v="1"/>
    <s v="music/indie rock"/>
    <n v="113.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6124003"/>
    <d v="2011-08-16T22:00:03"/>
    <n v="1313532003"/>
    <b v="0"/>
    <n v="90"/>
    <b v="1"/>
    <s v="music/indie rock"/>
    <n v="119.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8463879"/>
    <d v="2011-09-07T23:57:59"/>
    <n v="1315439879"/>
    <b v="0"/>
    <n v="41"/>
    <b v="1"/>
    <s v="music/indie rock"/>
    <n v="103.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5113976"/>
    <d v="2012-03-23T16:59:36"/>
    <n v="1332521976"/>
    <b v="0"/>
    <n v="30"/>
    <b v="1"/>
    <s v="music/indie rock"/>
    <n v="265.66666666666669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8083997"/>
    <d v="2012-04-27T01:59:57"/>
    <n v="1335491997"/>
    <b v="0"/>
    <n v="38"/>
    <b v="1"/>
    <s v="music/indie rock"/>
    <n v="100.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21459908"/>
    <d v="2011-10-17T15:11:48"/>
    <n v="1318864308"/>
    <b v="0"/>
    <n v="65"/>
    <b v="1"/>
    <s v="music/indie rock"/>
    <n v="106.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8117239"/>
    <d v="2013-04-09T16:33:59"/>
    <n v="1365525239"/>
    <b v="0"/>
    <n v="75"/>
    <b v="1"/>
    <s v="music/indie rock"/>
    <n v="133.67142857142858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40429276"/>
    <d v="2012-04-24T05:27:56"/>
    <n v="1335245276"/>
    <b v="0"/>
    <n v="16"/>
    <b v="1"/>
    <s v="music/indie rock"/>
    <n v="121.39999999999999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5142660"/>
    <d v="2010-12-30T20:08:34"/>
    <n v="1293739714"/>
    <b v="0"/>
    <n v="10"/>
    <b v="1"/>
    <s v="music/indie rock"/>
    <n v="103.2"/>
    <n v="51.6"/>
    <x v="4"/>
    <s v="indie rock"/>
    <m/>
  </r>
  <r>
    <n v="2492"/>
    <s v="SUPER NICE EP 2012"/>
    <s v="We're a band from Hawaii trying to produce our first EP and we need help!"/>
    <n v="600"/>
    <n v="750"/>
    <x v="0"/>
    <s v="US"/>
    <s v="USD"/>
    <x v="2489"/>
    <n v="1339840740"/>
    <d v="2012-04-25T23:39:48"/>
    <n v="1335397188"/>
    <b v="0"/>
    <n v="27"/>
    <b v="1"/>
    <s v="music/indie rock"/>
    <n v="1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7208140"/>
    <d v="2013-03-15T04:02:20"/>
    <n v="1363320140"/>
    <b v="0"/>
    <n v="259"/>
    <b v="1"/>
    <s v="music/indie rock"/>
    <n v="128.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7786944"/>
    <d v="2012-04-23T15:29:04"/>
    <n v="1335194944"/>
    <b v="0"/>
    <n v="39"/>
    <b v="1"/>
    <s v="music/indie rock"/>
    <n v="101.00533333333333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9022575"/>
    <d v="2012-05-07T22:42:55"/>
    <n v="1336430575"/>
    <b v="0"/>
    <n v="42"/>
    <b v="1"/>
    <s v="music/indie rock"/>
    <n v="127.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4597692"/>
    <d v="2013-02-22T23:54:52"/>
    <n v="1361577292"/>
    <b v="0"/>
    <n v="10"/>
    <b v="1"/>
    <s v="music/indie rock"/>
    <n v="100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12578338"/>
    <d v="2011-07-06T21:05:38"/>
    <n v="1309986338"/>
    <b v="0"/>
    <n v="56"/>
    <b v="1"/>
    <s v="music/indie rock"/>
    <n v="112.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2400387"/>
    <d v="2015-01-13T23:13:07"/>
    <n v="1421190787"/>
    <b v="0"/>
    <n v="20"/>
    <b v="1"/>
    <s v="music/indie rock"/>
    <n v="105.60000000000001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6976800"/>
    <d v="2012-11-13T15:33:57"/>
    <n v="1352820837"/>
    <b v="0"/>
    <n v="170"/>
    <b v="1"/>
    <s v="music/indie rock"/>
    <n v="202.625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40476375"/>
    <d v="2012-05-24T18:32:55"/>
    <n v="1337884375"/>
    <b v="0"/>
    <n v="29"/>
    <b v="1"/>
    <s v="music/indie rock"/>
    <n v="113.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3379104"/>
    <d v="2015-08-28T18:38:24"/>
    <n v="1440787104"/>
    <b v="0"/>
    <n v="7"/>
    <b v="0"/>
    <s v="food/restaurants"/>
    <n v="2.5545454545454547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11328918"/>
    <d v="2014-08-07T19:48:38"/>
    <n v="1407440918"/>
    <b v="0"/>
    <n v="5"/>
    <b v="0"/>
    <s v="food/restaurants"/>
    <n v="7.8181818181818186E-2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5333560"/>
    <d v="2016-05-08T21:35:08"/>
    <n v="1462743308"/>
    <b v="0"/>
    <n v="0"/>
    <b v="0"/>
    <s v="food/restaurants"/>
    <n v="0"/>
    <e v="#DIV/0!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6014534"/>
    <d v="2014-10-16T00:22:14"/>
    <n v="1413418934"/>
    <b v="0"/>
    <n v="0"/>
    <b v="0"/>
    <s v="food/restaurants"/>
    <n v="0"/>
    <e v="#DIV/0!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6292416"/>
    <d v="2015-02-12T01:20:16"/>
    <n v="1423704016"/>
    <b v="0"/>
    <n v="0"/>
    <b v="0"/>
    <s v="food/restaurants"/>
    <n v="0"/>
    <e v="#DIV/0!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3906000"/>
    <d v="2015-09-11T07:07:49"/>
    <n v="1441955269"/>
    <b v="0"/>
    <n v="2"/>
    <b v="0"/>
    <s v="food/restaurants"/>
    <n v="0.6"/>
    <n v="15"/>
    <x v="7"/>
    <s v="restaurants"/>
    <m/>
  </r>
  <r>
    <n v="2507"/>
    <s v="Help Cafe Talavera get a New Kitchen!"/>
    <s v="Unique dishes for a unique city!."/>
    <n v="42850"/>
    <n v="0"/>
    <x v="2"/>
    <s v="US"/>
    <s v="USD"/>
    <x v="2504"/>
    <n v="1431308704"/>
    <d v="2015-04-11T01:45:04"/>
    <n v="1428716704"/>
    <b v="0"/>
    <n v="0"/>
    <b v="0"/>
    <s v="food/restaurants"/>
    <n v="0"/>
    <e v="#DIV/0!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8056634"/>
    <d v="2014-07-15T22:50:34"/>
    <n v="1405464634"/>
    <b v="0"/>
    <n v="0"/>
    <b v="0"/>
    <s v="food/restaurants"/>
    <n v="0"/>
    <e v="#DIV/0!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9554349"/>
    <d v="2015-02-23T19:25:49"/>
    <n v="1424719549"/>
    <b v="0"/>
    <n v="28"/>
    <b v="0"/>
    <s v="food/restaurants"/>
    <n v="1.0526315789473684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31647772"/>
    <d v="2015-03-15T23:56:12"/>
    <n v="1426463772"/>
    <b v="0"/>
    <n v="2"/>
    <b v="0"/>
    <s v="food/restaurants"/>
    <n v="0.15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4323413"/>
    <d v="2016-01-02T10:43:33"/>
    <n v="1451731413"/>
    <b v="0"/>
    <n v="0"/>
    <b v="0"/>
    <s v="food/restaurants"/>
    <n v="0"/>
    <e v="#DIV/0!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8504561"/>
    <d v="2014-11-28T21:02:41"/>
    <n v="1417208561"/>
    <b v="0"/>
    <n v="0"/>
    <b v="0"/>
    <s v="food/restaurants"/>
    <n v="0"/>
    <e v="#DIV/0!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8067789"/>
    <d v="2016-12-28T00:09:49"/>
    <n v="1482883789"/>
    <b v="0"/>
    <n v="0"/>
    <b v="0"/>
    <s v="food/restaurants"/>
    <n v="0"/>
    <e v="#DIV/0!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8526477"/>
    <d v="2014-08-03T09:21:17"/>
    <n v="1407057677"/>
    <b v="0"/>
    <n v="4"/>
    <b v="0"/>
    <s v="food/restaurants"/>
    <n v="1.750000000000000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4635753"/>
    <d v="2015-01-23T20:09:13"/>
    <n v="1422043753"/>
    <b v="0"/>
    <n v="12"/>
    <b v="0"/>
    <s v="food/restaurants"/>
    <n v="18.600000000000001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7279252"/>
    <d v="2014-10-30T15:40:52"/>
    <n v="1414683652"/>
    <b v="0"/>
    <n v="0"/>
    <b v="0"/>
    <s v="food/restaurants"/>
    <n v="0"/>
    <e v="#DIV/0!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6788930"/>
    <d v="2015-02-17T19:15:30"/>
    <n v="1424200530"/>
    <b v="0"/>
    <n v="33"/>
    <b v="0"/>
    <s v="food/restaurants"/>
    <n v="9.8166666666666664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5899228"/>
    <d v="2014-10-14T16:20:28"/>
    <n v="1413303628"/>
    <b v="0"/>
    <n v="0"/>
    <b v="0"/>
    <s v="food/restaurants"/>
    <n v="0"/>
    <e v="#DIV/0!"/>
    <x v="7"/>
    <s v="restaurants"/>
    <m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5741404"/>
    <d v="2014-06-19T03:43:24"/>
    <n v="1403149404"/>
    <b v="0"/>
    <n v="4"/>
    <b v="0"/>
    <s v="food/restaurants"/>
    <n v="4.3333333333333335E-2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6559260"/>
    <d v="2016-08-30T14:24:45"/>
    <n v="1472567085"/>
    <b v="0"/>
    <n v="0"/>
    <b v="0"/>
    <s v="food/restaurants"/>
    <n v="0"/>
    <e v="#DIV/0!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4778021"/>
    <d v="2015-09-22T23:13:41"/>
    <n v="1442963621"/>
    <b v="0"/>
    <n v="132"/>
    <b v="1"/>
    <s v="music/classical music"/>
    <n v="109.48792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61336720"/>
    <d v="2016-03-31T13:46:00"/>
    <n v="1459431960"/>
    <b v="0"/>
    <n v="27"/>
    <b v="1"/>
    <s v="music/classical music"/>
    <n v="100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6270292"/>
    <d v="2014-10-18T23:24:52"/>
    <n v="1413674692"/>
    <b v="0"/>
    <n v="26"/>
    <b v="1"/>
    <s v="music/classical music"/>
    <n v="156.44444444444446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9136200"/>
    <d v="2014-11-18T19:22:37"/>
    <n v="1416338557"/>
    <b v="0"/>
    <n v="43"/>
    <b v="1"/>
    <s v="music/classical music"/>
    <n v="101.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40914571"/>
    <d v="2012-05-29T20:16:11"/>
    <n v="1338322571"/>
    <b v="0"/>
    <n v="80"/>
    <b v="1"/>
    <s v="music/classical music"/>
    <n v="100.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8014740"/>
    <d v="2014-11-10T02:11:14"/>
    <n v="1415585474"/>
    <b v="0"/>
    <n v="33"/>
    <b v="1"/>
    <s v="music/classical music"/>
    <n v="112.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2068740"/>
    <d v="2013-09-29T18:01:31"/>
    <n v="1380477691"/>
    <b v="0"/>
    <n v="71"/>
    <b v="1"/>
    <s v="music/classical music"/>
    <n v="102.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40068400"/>
    <d v="2015-08-01T20:01:43"/>
    <n v="1438459303"/>
    <b v="0"/>
    <n v="81"/>
    <b v="1"/>
    <s v="music/classical music"/>
    <n v="107.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s v="US"/>
    <s v="USD"/>
    <x v="2526"/>
    <n v="1332636975"/>
    <d v="2012-02-09T01:56:15"/>
    <n v="1328752575"/>
    <b v="0"/>
    <n v="76"/>
    <b v="1"/>
    <s v="music/classical music"/>
    <n v="104.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9505400"/>
    <d v="2015-03-18T20:45:05"/>
    <n v="1426711505"/>
    <b v="0"/>
    <n v="48"/>
    <b v="1"/>
    <s v="music/classical music"/>
    <n v="100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9611140"/>
    <d v="2015-07-23T16:19:14"/>
    <n v="1437668354"/>
    <b v="0"/>
    <n v="61"/>
    <b v="1"/>
    <s v="music/classical music"/>
    <n v="100.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5148566"/>
    <d v="2012-07-17T20:22:46"/>
    <n v="1342556566"/>
    <b v="0"/>
    <n v="60"/>
    <b v="1"/>
    <s v="music/classical music"/>
    <n v="126.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62160868"/>
    <d v="2013-01-30T18:01:51"/>
    <n v="1359568911"/>
    <b v="0"/>
    <n v="136"/>
    <b v="1"/>
    <s v="music/classical music"/>
    <n v="110.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62325600"/>
    <d v="2009-11-10T16:48:32"/>
    <n v="1257871712"/>
    <b v="0"/>
    <n v="14"/>
    <b v="1"/>
    <s v="music/classical music"/>
    <n v="105"/>
    <n v="150"/>
    <x v="4"/>
    <s v="classical music"/>
    <m/>
  </r>
  <r>
    <n v="2535"/>
    <s v="Mark Hayes Requiem Recording"/>
    <s v="Mark Hayes: Requiem Recording"/>
    <n v="20000"/>
    <n v="20755"/>
    <x v="0"/>
    <s v="US"/>
    <s v="USD"/>
    <x v="2532"/>
    <n v="1417463945"/>
    <d v="2014-10-31T18:59:05"/>
    <n v="1414781945"/>
    <b v="0"/>
    <n v="78"/>
    <b v="1"/>
    <s v="music/classical music"/>
    <n v="103.77499999999999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5151566"/>
    <d v="2013-07-09T02:32:46"/>
    <n v="1373337166"/>
    <b v="0"/>
    <n v="4"/>
    <b v="1"/>
    <s v="music/classical music"/>
    <n v="115.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12212855"/>
    <d v="2011-06-02T15:34:15"/>
    <n v="1307028855"/>
    <b v="0"/>
    <n v="11"/>
    <b v="1"/>
    <s v="music/classical music"/>
    <n v="110.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61681940"/>
    <d v="2013-01-24T12:14:21"/>
    <n v="1359029661"/>
    <b v="0"/>
    <n v="185"/>
    <b v="1"/>
    <s v="music/classical music"/>
    <n v="113.01761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22913152"/>
    <d v="2014-12-04T21:39:12"/>
    <n v="1417729152"/>
    <b v="0"/>
    <n v="59"/>
    <b v="1"/>
    <s v="music/classical music"/>
    <n v="100.25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9904721"/>
    <d v="2011-08-30T16:12:01"/>
    <n v="1314720721"/>
    <b v="0"/>
    <n v="27"/>
    <b v="1"/>
    <s v="music/classical music"/>
    <n v="103.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80192418"/>
    <d v="2013-07-28T10:46:58"/>
    <n v="1375008418"/>
    <b v="0"/>
    <n v="63"/>
    <b v="1"/>
    <s v="music/classical music"/>
    <n v="107.02857142857142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80599940"/>
    <d v="2013-08-23T10:14:17"/>
    <n v="1377252857"/>
    <b v="0"/>
    <n v="13"/>
    <b v="1"/>
    <s v="music/classical music"/>
    <n v="103.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3937200"/>
    <d v="2010-12-02T02:34:58"/>
    <n v="1291257298"/>
    <b v="0"/>
    <n v="13"/>
    <b v="1"/>
    <s v="music/classical music"/>
    <n v="156.4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41750569"/>
    <d v="2012-06-08T12:29:29"/>
    <n v="1339158569"/>
    <b v="0"/>
    <n v="57"/>
    <b v="1"/>
    <s v="music/classical music"/>
    <n v="100.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4997000"/>
    <d v="2015-01-23T03:18:58"/>
    <n v="1421983138"/>
    <b v="0"/>
    <n v="61"/>
    <b v="1"/>
    <s v="music/classical music"/>
    <n v="195.3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80949200"/>
    <d v="2013-09-07T20:36:19"/>
    <n v="1378586179"/>
    <b v="0"/>
    <n v="65"/>
    <b v="1"/>
    <s v="music/classical music"/>
    <n v="111.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3560803"/>
    <d v="2012-03-05T18:33:23"/>
    <n v="1330972403"/>
    <b v="0"/>
    <n v="134"/>
    <b v="1"/>
    <s v="music/classical music"/>
    <n v="119.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5209620"/>
    <d v="2016-09-05T15:00:37"/>
    <n v="1473087637"/>
    <b v="0"/>
    <n v="37"/>
    <b v="1"/>
    <s v="music/classical music"/>
    <n v="101.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70019600"/>
    <d v="2013-04-26T18:11:10"/>
    <n v="1366999870"/>
    <b v="0"/>
    <n v="37"/>
    <b v="1"/>
    <s v="music/classical music"/>
    <n v="102.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44276740"/>
    <d v="2015-08-12T15:13:26"/>
    <n v="1439392406"/>
    <b v="0"/>
    <n v="150"/>
    <b v="1"/>
    <s v="music/classical music"/>
    <n v="100.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32362880"/>
    <d v="2012-02-22T06:03:05"/>
    <n v="1329890585"/>
    <b v="0"/>
    <n v="56"/>
    <b v="1"/>
    <s v="music/classical music"/>
    <n v="102.73469387755102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8741981"/>
    <d v="2017-02-03T19:26:21"/>
    <n v="1486149981"/>
    <b v="0"/>
    <n v="18"/>
    <b v="1"/>
    <s v="music/classical music"/>
    <n v="106.5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8202807"/>
    <d v="2012-07-23T04:46:47"/>
    <n v="1343018807"/>
    <b v="0"/>
    <n v="60"/>
    <b v="1"/>
    <s v="music/classical music"/>
    <n v="155.53333333333333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3131140"/>
    <d v="2015-05-01T01:52:43"/>
    <n v="1430445163"/>
    <b v="0"/>
    <n v="67"/>
    <b v="1"/>
    <s v="music/classical music"/>
    <n v="122.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8219793"/>
    <d v="2012-04-27T15:43:13"/>
    <n v="1335541393"/>
    <b v="0"/>
    <n v="35"/>
    <b v="1"/>
    <s v="music/classical music"/>
    <n v="107.35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6392857"/>
    <d v="2012-11-09T23:47:37"/>
    <n v="1352504857"/>
    <b v="0"/>
    <n v="34"/>
    <b v="1"/>
    <s v="music/classical music"/>
    <n v="105.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s v="GB"/>
    <s v="GBP"/>
    <x v="2554"/>
    <n v="1400176386"/>
    <d v="2014-04-15T17:53:06"/>
    <n v="1397584386"/>
    <b v="0"/>
    <n v="36"/>
    <b v="1"/>
    <s v="music/classical music"/>
    <n v="118.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30488740"/>
    <d v="2015-03-30T20:38:26"/>
    <n v="1427747906"/>
    <b v="0"/>
    <n v="18"/>
    <b v="1"/>
    <s v="music/classical music"/>
    <n v="108.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21385820"/>
    <d v="2011-10-13T20:58:04"/>
    <n v="1318539484"/>
    <b v="0"/>
    <n v="25"/>
    <b v="1"/>
    <s v="music/classical music"/>
    <n v="111.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5682174"/>
    <d v="2015-02-04T22:49:34"/>
    <n v="1423090174"/>
    <b v="0"/>
    <n v="21"/>
    <b v="1"/>
    <s v="music/classical music"/>
    <n v="100.1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4740089"/>
    <d v="2015-09-13T12:41:29"/>
    <n v="1442148089"/>
    <b v="0"/>
    <n v="0"/>
    <b v="0"/>
    <s v="food/food trucks"/>
    <n v="0"/>
    <e v="#DIV/0!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6189339"/>
    <d v="2016-08-12T12:35:39"/>
    <n v="1471005339"/>
    <b v="0"/>
    <n v="3"/>
    <b v="0"/>
    <s v="food/food trucks"/>
    <n v="0.75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s v="US"/>
    <s v="USD"/>
    <x v="2560"/>
    <n v="1438226451"/>
    <d v="2015-05-31T03:20:51"/>
    <n v="1433042451"/>
    <b v="0"/>
    <n v="0"/>
    <b v="0"/>
    <s v="food/food trucks"/>
    <n v="0"/>
    <e v="#DIV/0!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6854699"/>
    <d v="2014-07-02T00:58:19"/>
    <n v="1404262699"/>
    <b v="0"/>
    <n v="0"/>
    <b v="0"/>
    <s v="food/food trucks"/>
    <n v="0"/>
    <e v="#DIV/0!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62827000"/>
    <d v="2016-03-11T15:36:29"/>
    <n v="1457710589"/>
    <b v="0"/>
    <n v="1"/>
    <b v="0"/>
    <s v="food/food trucks"/>
    <n v="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8663948"/>
    <d v="2014-07-22T23:32:28"/>
    <n v="1406071948"/>
    <b v="0"/>
    <n v="0"/>
    <b v="0"/>
    <s v="food/food trucks"/>
    <n v="0"/>
    <e v="#DIV/0!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9823138"/>
    <d v="2015-03-24T21:05:38"/>
    <n v="1427231138"/>
    <b v="0"/>
    <n v="2"/>
    <b v="0"/>
    <s v="food/food trucks"/>
    <n v="0.26666666666666666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2745594"/>
    <d v="2016-08-02T15:59:54"/>
    <n v="1470153594"/>
    <b v="0"/>
    <n v="1"/>
    <b v="0"/>
    <s v="food/food trucks"/>
    <n v="0.5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42457112"/>
    <d v="2015-08-18T02:31:52"/>
    <n v="1439865112"/>
    <b v="0"/>
    <n v="2"/>
    <b v="0"/>
    <s v="food/food trucks"/>
    <n v="2.2307692307692308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6590035"/>
    <d v="2017-01-09T21:40:35"/>
    <n v="1483998035"/>
    <b v="0"/>
    <n v="2"/>
    <b v="0"/>
    <s v="food/food trucks"/>
    <n v="0.84285714285714297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63645521"/>
    <d v="2016-03-20T08:12:01"/>
    <n v="1458461521"/>
    <b v="0"/>
    <n v="4"/>
    <b v="0"/>
    <s v="food/food trucks"/>
    <n v="0.25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8893517"/>
    <d v="2015-03-14T02:51:57"/>
    <n v="1426301517"/>
    <b v="0"/>
    <n v="0"/>
    <b v="0"/>
    <s v="food/food trucks"/>
    <n v="0"/>
    <e v="#DIV/0!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8803149"/>
    <d v="2014-07-09T14:12:29"/>
    <n v="1404915149"/>
    <b v="0"/>
    <n v="0"/>
    <b v="0"/>
    <s v="food/food trucks"/>
    <n v="0"/>
    <e v="#DIV/0!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3600945"/>
    <d v="2016-04-27T19:49:05"/>
    <n v="1461786545"/>
    <b v="0"/>
    <n v="0"/>
    <b v="0"/>
    <s v="food/food trucks"/>
    <n v="0"/>
    <e v="#DIV/0!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21030194"/>
    <d v="2014-12-13T02:36:34"/>
    <n v="1418438194"/>
    <b v="0"/>
    <n v="0"/>
    <b v="0"/>
    <s v="food/food trucks"/>
    <n v="0"/>
    <e v="#DIV/0!"/>
    <x v="7"/>
    <s v="food trucks"/>
    <m/>
  </r>
  <r>
    <n v="2576"/>
    <s v="2 Go Fast Food (Canceled)"/>
    <s v="A New Twist with an American and Philippine fast food Mobile Trailer."/>
    <n v="10000"/>
    <n v="0"/>
    <x v="1"/>
    <s v="US"/>
    <s v="USD"/>
    <x v="2573"/>
    <n v="1428707647"/>
    <d v="2015-02-25T00:14:07"/>
    <n v="1424823247"/>
    <b v="0"/>
    <n v="0"/>
    <b v="0"/>
    <s v="food/food trucks"/>
    <n v="0"/>
    <e v="#DIV/0!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7181297"/>
    <d v="2014-07-10T19:41:37"/>
    <n v="1405021297"/>
    <b v="0"/>
    <n v="0"/>
    <b v="0"/>
    <s v="food/food trucks"/>
    <n v="0"/>
    <e v="#DIV/0!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4410000"/>
    <d v="2015-08-22T00:32:59"/>
    <n v="1440203579"/>
    <b v="0"/>
    <n v="0"/>
    <b v="0"/>
    <s v="food/food trucks"/>
    <n v="0"/>
    <e v="#DIV/0!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10810903"/>
    <d v="2014-07-17T19:55:03"/>
    <n v="1405626903"/>
    <b v="0"/>
    <n v="12"/>
    <b v="0"/>
    <s v="food/food trucks"/>
    <n v="0.13849999999999998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31745200"/>
    <d v="2015-04-16T07:50:03"/>
    <n v="1429170603"/>
    <b v="0"/>
    <n v="2"/>
    <b v="0"/>
    <s v="food/food trucks"/>
    <n v="0.6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7689898"/>
    <d v="2015-10-17T15:04:58"/>
    <n v="1445094298"/>
    <b v="0"/>
    <n v="11"/>
    <b v="0"/>
    <s v="food/food trucks"/>
    <n v="10.6"/>
    <n v="48.18181818181818"/>
    <x v="7"/>
    <s v="food trucks"/>
    <m/>
  </r>
  <r>
    <n v="2582"/>
    <s v="Drunken Wings"/>
    <s v="The place where chicken meets liquor for the first time!"/>
    <n v="90000"/>
    <n v="1"/>
    <x v="2"/>
    <s v="US"/>
    <s v="USD"/>
    <x v="2579"/>
    <n v="1477784634"/>
    <d v="2016-09-29T23:43:54"/>
    <n v="1475192634"/>
    <b v="0"/>
    <n v="1"/>
    <b v="0"/>
    <s v="food/food trucks"/>
    <n v="1.1111111111111111E-3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6526880"/>
    <d v="2015-01-15T18:28:00"/>
    <n v="1421346480"/>
    <b v="0"/>
    <n v="5"/>
    <b v="0"/>
    <s v="food/food trucks"/>
    <n v="0.5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4341369"/>
    <d v="2015-05-16T04:09:29"/>
    <n v="1431749369"/>
    <b v="0"/>
    <n v="0"/>
    <b v="0"/>
    <s v="food/food trucks"/>
    <n v="0"/>
    <e v="#DIV/0!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4601632"/>
    <d v="2014-06-05T23:07:12"/>
    <n v="1402009632"/>
    <b v="0"/>
    <n v="1"/>
    <b v="0"/>
    <s v="food/food trucks"/>
    <n v="0.16666666666666669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51030136"/>
    <d v="2015-11-25T07:55:36"/>
    <n v="1448438136"/>
    <b v="0"/>
    <n v="1"/>
    <b v="0"/>
    <s v="food/food trucks"/>
    <n v="0.16666666666666669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51491953"/>
    <d v="2015-11-30T16:12:33"/>
    <n v="1448899953"/>
    <b v="0"/>
    <n v="6"/>
    <b v="0"/>
    <s v="food/food trucks"/>
    <n v="2.434000000000000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7807640"/>
    <d v="2015-02-07T16:13:46"/>
    <n v="1423325626"/>
    <b v="0"/>
    <n v="8"/>
    <b v="0"/>
    <s v="food/food trucks"/>
    <n v="3.8833333333333329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8733927"/>
    <d v="2016-02-22T12:52:07"/>
    <n v="1456145527"/>
    <b v="0"/>
    <n v="1"/>
    <b v="0"/>
    <s v="food/food trucks"/>
    <n v="0.01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817297"/>
    <d v="2016-01-19T14:08:17"/>
    <n v="1453212497"/>
    <b v="0"/>
    <n v="0"/>
    <b v="0"/>
    <s v="food/food trucks"/>
    <n v="0"/>
    <e v="#DIV/0!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7901924"/>
    <d v="2016-01-13T21:45:24"/>
    <n v="1452721524"/>
    <b v="0"/>
    <n v="2"/>
    <b v="0"/>
    <s v="food/food trucks"/>
    <n v="1.733333333333333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12536421"/>
    <d v="2014-09-05T19:13:41"/>
    <n v="1409944421"/>
    <b v="0"/>
    <n v="1"/>
    <b v="0"/>
    <s v="food/food trucks"/>
    <n v="0.16666666666666669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9993026"/>
    <d v="2015-03-26T20:17:06"/>
    <n v="1427401026"/>
    <b v="0"/>
    <n v="0"/>
    <b v="0"/>
    <s v="food/food trucks"/>
    <n v="0"/>
    <e v="#DIV/0!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7453228"/>
    <d v="2014-07-08T23:13:48"/>
    <n v="1404861228"/>
    <b v="0"/>
    <n v="1"/>
    <b v="0"/>
    <s v="food/food trucks"/>
    <n v="1.25E-3"/>
    <n v="1"/>
    <x v="7"/>
    <s v="food trucks"/>
    <m/>
  </r>
  <r>
    <n v="2595"/>
    <s v="Food Truck for Little Fox Bakery"/>
    <s v="Looking to put the best baked goods in Bowling Green on wheels"/>
    <n v="15000"/>
    <n v="1825"/>
    <x v="2"/>
    <s v="US"/>
    <s v="USD"/>
    <x v="2592"/>
    <n v="1487915500"/>
    <d v="2017-01-25T05:51:40"/>
    <n v="1485323500"/>
    <b v="0"/>
    <n v="19"/>
    <b v="0"/>
    <s v="food/food trucks"/>
    <n v="12.166666666666668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7427009"/>
    <d v="2014-07-08T15:56:49"/>
    <n v="1404835009"/>
    <b v="0"/>
    <n v="27"/>
    <b v="0"/>
    <s v="food/food trucks"/>
    <n v="23.588571428571427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6323917"/>
    <d v="2016-05-20T08:11:57"/>
    <n v="1463731917"/>
    <b v="0"/>
    <n v="7"/>
    <b v="0"/>
    <s v="food/food trucks"/>
    <n v="5.6666666666666661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3039001"/>
    <d v="2015-08-24T20:10:01"/>
    <n v="1440447001"/>
    <b v="0"/>
    <n v="14"/>
    <b v="0"/>
    <s v="food/food trucks"/>
    <n v="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7089147"/>
    <d v="2014-06-19T18:05:47"/>
    <n v="1403201147"/>
    <b v="0"/>
    <n v="5"/>
    <b v="0"/>
    <s v="food/food trucks"/>
    <n v="0.99546510341776351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8938200"/>
    <d v="2016-01-25T21:36:40"/>
    <n v="1453757800"/>
    <b v="0"/>
    <n v="30"/>
    <b v="0"/>
    <s v="food/food trucks"/>
    <n v="6.9320000000000004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7508740"/>
    <d v="2012-08-29T21:39:09"/>
    <n v="1346276349"/>
    <b v="1"/>
    <n v="151"/>
    <b v="1"/>
    <s v="technology/space exploration"/>
    <n v="661.4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5827200"/>
    <d v="2014-10-03T17:56:08"/>
    <n v="1412358968"/>
    <b v="1"/>
    <n v="489"/>
    <b v="1"/>
    <s v="technology/space exploration"/>
    <n v="326.091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7835654"/>
    <d v="2013-12-09T21:54:14"/>
    <n v="1386626054"/>
    <b v="1"/>
    <n v="50"/>
    <b v="1"/>
    <s v="technology/space exploration"/>
    <n v="101.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5662023"/>
    <d v="2012-03-30T01:13:43"/>
    <n v="1333070023"/>
    <b v="1"/>
    <n v="321"/>
    <b v="1"/>
    <s v="technology/space exploration"/>
    <n v="104.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6168390"/>
    <d v="2016-05-18T12:59:50"/>
    <n v="1463576390"/>
    <b v="1"/>
    <n v="1762"/>
    <b v="1"/>
    <s v="technology/space exploration"/>
    <n v="107.42157000000002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8791182"/>
    <d v="2014-03-28T17:06:22"/>
    <n v="1396026382"/>
    <b v="1"/>
    <n v="385"/>
    <b v="1"/>
    <s v="technology/space exploration"/>
    <n v="110.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9344800"/>
    <d v="2015-06-29T20:59:32"/>
    <n v="1435611572"/>
    <b v="1"/>
    <n v="398"/>
    <b v="1"/>
    <s v="technology/space exploration"/>
    <n v="407.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9536000"/>
    <d v="2017-02-01T19:14:28"/>
    <n v="1485976468"/>
    <b v="1"/>
    <n v="304"/>
    <b v="1"/>
    <s v="technology/space exploration"/>
    <n v="223.92500000000001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42330951"/>
    <d v="2012-06-15T05:42:31"/>
    <n v="1339738951"/>
    <b v="1"/>
    <n v="676"/>
    <b v="1"/>
    <s v="technology/space exploration"/>
    <n v="303.80111428571428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71849140"/>
    <d v="2016-07-13T21:08:45"/>
    <n v="1468444125"/>
    <b v="1"/>
    <n v="577"/>
    <b v="1"/>
    <s v="technology/space exploration"/>
    <n v="141.3251043268175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3397940"/>
    <d v="2016-11-30T08:03:34"/>
    <n v="1480493014"/>
    <b v="1"/>
    <n v="3663"/>
    <b v="1"/>
    <s v="technology/space exploration"/>
    <n v="2790.6363636363635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20773970"/>
    <d v="2014-12-09T03:26:10"/>
    <n v="1418095570"/>
    <b v="1"/>
    <n v="294"/>
    <b v="1"/>
    <s v="technology/space exploration"/>
    <n v="171.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8256294"/>
    <d v="2012-08-22T19:38:14"/>
    <n v="1345664294"/>
    <b v="1"/>
    <n v="28"/>
    <b v="1"/>
    <s v="technology/space exploration"/>
    <n v="101.01333333333334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8834000"/>
    <d v="2014-04-01T17:00:12"/>
    <n v="1396371612"/>
    <b v="1"/>
    <n v="100"/>
    <b v="1"/>
    <s v="technology/space exploration"/>
    <n v="1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62017600"/>
    <d v="2016-03-24T11:56:04"/>
    <n v="1458820564"/>
    <b v="0"/>
    <n v="72"/>
    <b v="1"/>
    <s v="technology/space exploration"/>
    <n v="169.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40546729"/>
    <d v="2015-07-26T23:52:09"/>
    <n v="1437954729"/>
    <b v="1"/>
    <n v="238"/>
    <b v="1"/>
    <s v="technology/space exploration"/>
    <n v="114.53400000000001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3838751"/>
    <d v="2014-09-20T20:59:11"/>
    <n v="1411246751"/>
    <b v="1"/>
    <n v="159"/>
    <b v="1"/>
    <s v="technology/space exploration"/>
    <n v="877.6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s v="US"/>
    <s v="USD"/>
    <x v="2615"/>
    <n v="1449000061"/>
    <d v="2015-10-02T19:01:01"/>
    <n v="1443812461"/>
    <b v="1"/>
    <n v="77"/>
    <b v="1"/>
    <s v="technology/space exploration"/>
    <n v="105.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5598000"/>
    <d v="2015-09-26T21:13:24"/>
    <n v="1443302004"/>
    <b v="1"/>
    <n v="53"/>
    <b v="1"/>
    <s v="technology/space exploration"/>
    <n v="188.39999999999998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4525200"/>
    <d v="2015-09-04T04:00:42"/>
    <n v="1441339242"/>
    <b v="1"/>
    <n v="1251"/>
    <b v="1"/>
    <s v="technology/space exploration"/>
    <n v="143.65230769230772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32230988"/>
    <d v="2015-04-21T17:56:28"/>
    <n v="1429638988"/>
    <b v="1"/>
    <n v="465"/>
    <b v="1"/>
    <s v="technology/space exploration"/>
    <n v="145.88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83120216"/>
    <d v="2016-11-15T17:50:16"/>
    <n v="1479232216"/>
    <b v="0"/>
    <n v="74"/>
    <b v="1"/>
    <s v="technology/space exploration"/>
    <n v="131.184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80658966"/>
    <d v="2016-11-18T06:09:26"/>
    <n v="1479449366"/>
    <b v="0"/>
    <n v="62"/>
    <b v="1"/>
    <s v="technology/space exploration"/>
    <n v="113.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7530822"/>
    <d v="2012-08-23T10:07:02"/>
    <n v="1345716422"/>
    <b v="0"/>
    <n v="3468"/>
    <b v="1"/>
    <s v="technology/space exploration"/>
    <n v="1379.4206249999997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8723208"/>
    <d v="2016-10-15T19:26:48"/>
    <n v="1476559608"/>
    <b v="0"/>
    <n v="52"/>
    <b v="1"/>
    <s v="technology/space exploration"/>
    <n v="9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3343869"/>
    <d v="2015-05-04T15:04:29"/>
    <n v="1430751869"/>
    <b v="0"/>
    <n v="50"/>
    <b v="1"/>
    <s v="technology/space exploration"/>
    <n v="112.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8571261"/>
    <d v="2015-10-27T19:54:21"/>
    <n v="1445975661"/>
    <b v="0"/>
    <n v="45"/>
    <b v="1"/>
    <s v="technology/space exploration"/>
    <n v="646.66666666666663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7389067"/>
    <d v="2014-11-10T23:11:07"/>
    <n v="1415661067"/>
    <b v="0"/>
    <n v="21"/>
    <b v="1"/>
    <s v="technology/space exploration"/>
    <n v="110.36948748510132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31608122"/>
    <d v="2015-04-14T12:55:22"/>
    <n v="1429016122"/>
    <b v="0"/>
    <n v="100"/>
    <b v="1"/>
    <s v="technology/space exploration"/>
    <n v="127.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7280800"/>
    <d v="2016-06-03T02:31:52"/>
    <n v="1464921112"/>
    <b v="0"/>
    <n v="81"/>
    <b v="1"/>
    <s v="technology/space exploration"/>
    <n v="157.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40907427"/>
    <d v="2015-08-02T04:03:47"/>
    <n v="1438488227"/>
    <b v="0"/>
    <n v="286"/>
    <b v="1"/>
    <s v="technology/space exploration"/>
    <n v="114.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4485339"/>
    <d v="2016-05-04T01:28:59"/>
    <n v="1462325339"/>
    <b v="0"/>
    <n v="42"/>
    <b v="1"/>
    <s v="technology/space exploration"/>
    <n v="137.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3542000"/>
    <d v="2014-01-28T19:45:32"/>
    <n v="1390938332"/>
    <b v="0"/>
    <n v="199"/>
    <b v="1"/>
    <s v="technology/space exploration"/>
    <n v="354.62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5163921"/>
    <d v="2016-08-30T15:45:21"/>
    <n v="1472571921"/>
    <b v="0"/>
    <n v="25"/>
    <b v="1"/>
    <s v="technology/space exploration"/>
    <n v="106.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5937761"/>
    <d v="2015-02-02T22:49:21"/>
    <n v="1422917361"/>
    <b v="0"/>
    <n v="84"/>
    <b v="1"/>
    <s v="technology/space exploration"/>
    <n v="100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6579600"/>
    <d v="2016-09-23T14:45:14"/>
    <n v="1474641914"/>
    <b v="0"/>
    <n v="50"/>
    <b v="1"/>
    <s v="technology/space exploration"/>
    <n v="187.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6277875"/>
    <d v="2016-09-26T13:11:15"/>
    <n v="1474895475"/>
    <b v="0"/>
    <n v="26"/>
    <b v="1"/>
    <s v="technology/space exploration"/>
    <n v="166.2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21358895"/>
    <d v="2014-12-16T21:54:55"/>
    <n v="1418766895"/>
    <b v="0"/>
    <n v="14"/>
    <b v="1"/>
    <s v="technology/space exploration"/>
    <n v="101.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4378748"/>
    <d v="2015-01-20T20:45:48"/>
    <n v="1421786748"/>
    <b v="0"/>
    <n v="49"/>
    <b v="1"/>
    <s v="technology/space exploration"/>
    <n v="1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33735474"/>
    <d v="2015-04-09T03:51:14"/>
    <n v="1428551474"/>
    <b v="0"/>
    <n v="69"/>
    <b v="1"/>
    <s v="technology/space exploration"/>
    <n v="105.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10811740"/>
    <d v="2014-08-29T19:51:03"/>
    <n v="1409341863"/>
    <b v="0"/>
    <n v="1"/>
    <b v="0"/>
    <s v="technology/space exploration"/>
    <n v="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8565820"/>
    <d v="2016-06-15T05:55:08"/>
    <n v="1465970108"/>
    <b v="0"/>
    <n v="0"/>
    <b v="0"/>
    <s v="technology/space exploration"/>
    <n v="0"/>
    <e v="#DIV/0!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82307140"/>
    <d v="2016-11-15T13:58:35"/>
    <n v="1479218315"/>
    <b v="1"/>
    <n v="1501"/>
    <b v="0"/>
    <s v="technology/space exploration"/>
    <n v="33.559730999999999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9172435"/>
    <d v="2017-02-08T19:00:35"/>
    <n v="1486580435"/>
    <b v="1"/>
    <n v="52"/>
    <b v="0"/>
    <s v="technology/space exploration"/>
    <n v="2.0529999999999999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5481203"/>
    <d v="2014-10-09T20:13:23"/>
    <n v="1412885603"/>
    <b v="1"/>
    <n v="23"/>
    <b v="0"/>
    <s v="technology/space exploration"/>
    <n v="10.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41783869"/>
    <d v="2015-08-10T07:31:09"/>
    <n v="1439191869"/>
    <b v="1"/>
    <n v="535"/>
    <b v="0"/>
    <s v="technology/space exploration"/>
    <n v="8.4172840000000004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9533019"/>
    <d v="2015-07-15T06:16:59"/>
    <n v="1436941019"/>
    <b v="0"/>
    <n v="3"/>
    <b v="0"/>
    <s v="technology/space exploration"/>
    <n v="1.44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7543360"/>
    <d v="2016-02-08T17:09:20"/>
    <n v="1454951360"/>
    <b v="0"/>
    <n v="6"/>
    <b v="0"/>
    <s v="technology/space exploration"/>
    <n v="0.88333333333333341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s v="US"/>
    <s v="USD"/>
    <x v="2645"/>
    <n v="1454370941"/>
    <d v="2015-12-03T23:55:41"/>
    <n v="1449186941"/>
    <b v="0"/>
    <n v="3"/>
    <b v="0"/>
    <s v="technology/space exploration"/>
    <n v="9.920000000000001E-2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82332343"/>
    <d v="2016-11-21T14:59:03"/>
    <n v="1479740343"/>
    <b v="0"/>
    <n v="5"/>
    <b v="0"/>
    <s v="technology/space exploration"/>
    <n v="0.59666666666666668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50380009"/>
    <d v="2015-11-19T19:20:09"/>
    <n v="1447960809"/>
    <b v="0"/>
    <n v="17"/>
    <b v="0"/>
    <s v="technology/space exploration"/>
    <n v="1.8689285714285715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8183325"/>
    <d v="2014-11-10T03:48:45"/>
    <n v="1415591325"/>
    <b v="0"/>
    <n v="11"/>
    <b v="0"/>
    <s v="technology/space exploration"/>
    <n v="0.88500000000000001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402632000"/>
    <d v="2014-05-12T15:38:47"/>
    <n v="1399909127"/>
    <b v="0"/>
    <n v="70"/>
    <b v="0"/>
    <s v="technology/space exploration"/>
    <n v="11.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9622726"/>
    <d v="2015-02-20T14:25:26"/>
    <n v="1424442326"/>
    <b v="0"/>
    <n v="6"/>
    <b v="0"/>
    <s v="technology/space exploration"/>
    <n v="5.1000000000000004E-2"/>
    <n v="8.5"/>
    <x v="2"/>
    <s v="space exploration"/>
    <m/>
  </r>
  <r>
    <n v="2655"/>
    <s v="Balloons (Canceled)"/>
    <s v="Thank you for your support!"/>
    <n v="15000"/>
    <n v="3155"/>
    <x v="1"/>
    <s v="US"/>
    <s v="USD"/>
    <x v="2651"/>
    <n v="1455048000"/>
    <d v="2016-01-12T20:47:27"/>
    <n v="1452631647"/>
    <b v="0"/>
    <n v="43"/>
    <b v="0"/>
    <s v="technology/space exploration"/>
    <n v="21.033333333333335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9345200"/>
    <d v="2017-02-01T16:31:28"/>
    <n v="1485966688"/>
    <b v="0"/>
    <n v="152"/>
    <b v="0"/>
    <s v="technology/space exploration"/>
    <n v="11.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70187800"/>
    <d v="2016-06-30T22:17:33"/>
    <n v="1467325053"/>
    <b v="0"/>
    <n v="59"/>
    <b v="0"/>
    <s v="technology/space exploration"/>
    <n v="18.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9913194"/>
    <d v="2016-06-30T21:13:14"/>
    <n v="1467321194"/>
    <b v="0"/>
    <n v="4"/>
    <b v="0"/>
    <s v="technology/space exploration"/>
    <n v="9.285714285714286E-2"/>
    <n v="22.75"/>
    <x v="2"/>
    <s v="space exploration"/>
    <m/>
  </r>
  <r>
    <n v="2659"/>
    <s v="test (Canceled)"/>
    <s v="test"/>
    <n v="49000"/>
    <n v="1333"/>
    <x v="1"/>
    <s v="US"/>
    <s v="USD"/>
    <x v="2655"/>
    <n v="1429321210"/>
    <d v="2015-03-19T01:40:10"/>
    <n v="1426729210"/>
    <b v="0"/>
    <n v="10"/>
    <b v="0"/>
    <s v="technology/space exploration"/>
    <n v="2.7204081632653061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8388418"/>
    <d v="2015-09-25T17:06:58"/>
    <n v="1443200818"/>
    <b v="0"/>
    <n v="5"/>
    <b v="0"/>
    <s v="technology/space exploration"/>
    <n v="9.5000000000000001E-2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2742010"/>
    <d v="2013-09-25T23:00:10"/>
    <n v="1380150010"/>
    <b v="0"/>
    <n v="60"/>
    <b v="1"/>
    <s v="technology/makerspaces"/>
    <n v="102.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40179713"/>
    <d v="2015-07-22T17:55:13"/>
    <n v="1437587713"/>
    <b v="0"/>
    <n v="80"/>
    <b v="1"/>
    <s v="technology/makerspaces"/>
    <n v="106.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41378800"/>
    <d v="2015-08-06T14:56:47"/>
    <n v="1438873007"/>
    <b v="0"/>
    <n v="56"/>
    <b v="1"/>
    <s v="technology/makerspaces"/>
    <n v="104.59625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9644340"/>
    <d v="2015-11-05T00:36:37"/>
    <n v="1446683797"/>
    <b v="0"/>
    <n v="104"/>
    <b v="1"/>
    <s v="technology/makerspaces"/>
    <n v="103.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30774974"/>
    <d v="2015-03-20T21:29:34"/>
    <n v="1426886974"/>
    <b v="0"/>
    <n v="46"/>
    <b v="1"/>
    <s v="technology/makerspaces"/>
    <n v="123.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3214800"/>
    <d v="2015-08-19T18:20:39"/>
    <n v="1440008439"/>
    <b v="0"/>
    <n v="206"/>
    <b v="1"/>
    <s v="technology/makerspaces"/>
    <n v="159.29509999999999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5142416"/>
    <d v="2016-01-11T22:13:36"/>
    <n v="1452550416"/>
    <b v="0"/>
    <n v="18"/>
    <b v="1"/>
    <s v="technology/makerspaces"/>
    <n v="110.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s v="CA"/>
    <s v="CAD"/>
    <x v="2664"/>
    <n v="1447079520"/>
    <d v="2015-09-28T14:07:45"/>
    <n v="1443449265"/>
    <b v="0"/>
    <n v="28"/>
    <b v="1"/>
    <s v="technology/makerspaces"/>
    <n v="170.70000000000002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52387096"/>
    <d v="2015-11-11T00:51:36"/>
    <n v="1447203096"/>
    <b v="0"/>
    <n v="11"/>
    <b v="1"/>
    <s v="technology/makerspaces"/>
    <n v="125.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6593780"/>
    <d v="2014-07-01T00:29:40"/>
    <n v="1404174580"/>
    <b v="1"/>
    <n v="60"/>
    <b v="0"/>
    <s v="technology/makerspaces"/>
    <n v="6.4158609339642041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9017880"/>
    <d v="2014-11-19T17:58:36"/>
    <n v="1416419916"/>
    <b v="1"/>
    <n v="84"/>
    <b v="0"/>
    <s v="technology/makerspaces"/>
    <n v="11.343999999999999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51282400"/>
    <d v="2015-12-06T21:13:10"/>
    <n v="1449436390"/>
    <b v="1"/>
    <n v="47"/>
    <b v="0"/>
    <s v="technology/makerspaces"/>
    <n v="33.19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4622700"/>
    <d v="2014-09-30T12:59:59"/>
    <n v="1412081999"/>
    <b v="1"/>
    <n v="66"/>
    <b v="0"/>
    <s v="technology/makerspaces"/>
    <n v="27.58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7694740"/>
    <d v="2016-06-08T15:11:10"/>
    <n v="1465398670"/>
    <b v="1"/>
    <n v="171"/>
    <b v="0"/>
    <s v="technology/makerspaces"/>
    <n v="62.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5655289"/>
    <d v="2014-10-11T20:34:49"/>
    <n v="1413059689"/>
    <b v="1"/>
    <n v="29"/>
    <b v="0"/>
    <s v="technology/makerspaces"/>
    <n v="7.5880000000000001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3929174"/>
    <d v="2016-04-22T14:59:34"/>
    <n v="1461337174"/>
    <b v="0"/>
    <n v="9"/>
    <b v="0"/>
    <s v="technology/makerspaces"/>
    <n v="50.38095238095238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4348143"/>
    <d v="2014-06-03T00:42:23"/>
    <n v="1401756143"/>
    <b v="0"/>
    <n v="27"/>
    <b v="0"/>
    <s v="technology/makerspaces"/>
    <n v="17.512820512820511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3121765"/>
    <d v="2015-08-25T19:09:25"/>
    <n v="1440529765"/>
    <b v="0"/>
    <n v="2"/>
    <b v="0"/>
    <s v="technology/makerspaces"/>
    <n v="1.375E-2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5081694"/>
    <d v="2015-01-29T00:01:34"/>
    <n v="1422489694"/>
    <b v="0"/>
    <n v="3"/>
    <b v="0"/>
    <s v="technology/makerspaces"/>
    <n v="0.33"/>
    <n v="44"/>
    <x v="2"/>
    <s v="makerspaces"/>
    <m/>
  </r>
  <r>
    <n v="2680"/>
    <s v="iHeart Pillow"/>
    <s v="iHeartPillow, Connecting loved ones"/>
    <n v="32000"/>
    <n v="276"/>
    <x v="2"/>
    <s v="ES"/>
    <s v="EUR"/>
    <x v="2676"/>
    <n v="1459915491"/>
    <d v="2016-03-07T05:04:51"/>
    <n v="1457327091"/>
    <b v="0"/>
    <n v="4"/>
    <b v="0"/>
    <s v="technology/makerspaces"/>
    <n v="0.86250000000000004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5027750"/>
    <d v="2014-06-15T21:29:10"/>
    <n v="1402867750"/>
    <b v="0"/>
    <n v="2"/>
    <b v="0"/>
    <s v="food/food trucks"/>
    <n v="0.6875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6635940"/>
    <d v="2014-10-20T20:55:40"/>
    <n v="1413838540"/>
    <b v="0"/>
    <n v="20"/>
    <b v="0"/>
    <s v="food/food trucks"/>
    <n v="28.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5233240"/>
    <d v="2015-01-30T18:07:20"/>
    <n v="1422641240"/>
    <b v="0"/>
    <n v="3"/>
    <b v="0"/>
    <s v="food/food trucks"/>
    <n v="0.24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7621425"/>
    <d v="2014-06-30T21:57:05"/>
    <n v="1404165425"/>
    <b v="0"/>
    <n v="4"/>
    <b v="0"/>
    <s v="food/food trucks"/>
    <n v="1.1428571428571428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30149330"/>
    <d v="2015-02-26T16:42:10"/>
    <n v="1424968930"/>
    <b v="0"/>
    <n v="1"/>
    <b v="0"/>
    <s v="food/food trucks"/>
    <n v="0.02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2119423"/>
    <d v="2014-09-10T23:23:43"/>
    <n v="1410391423"/>
    <b v="0"/>
    <n v="0"/>
    <b v="0"/>
    <s v="food/food trucks"/>
    <n v="0"/>
    <e v="#DIV/0!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5591318"/>
    <d v="2015-05-30T15:21:58"/>
    <n v="1432999318"/>
    <b v="0"/>
    <n v="0"/>
    <b v="0"/>
    <s v="food/food trucks"/>
    <n v="0"/>
    <e v="#DIV/0!"/>
    <x v="7"/>
    <s v="food trucks"/>
    <m/>
  </r>
  <r>
    <n v="2688"/>
    <s v="Mac N Cheez Food Truck"/>
    <s v="The amazing gourmet Mac N Cheez Food Truck Campaigne!"/>
    <n v="50000"/>
    <n v="74"/>
    <x v="2"/>
    <s v="US"/>
    <s v="USD"/>
    <x v="2684"/>
    <n v="1424746800"/>
    <d v="2015-01-24T02:51:10"/>
    <n v="1422067870"/>
    <b v="0"/>
    <n v="14"/>
    <b v="0"/>
    <s v="food/food trucks"/>
    <n v="0.14799999999999999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9919890"/>
    <d v="2016-06-30T23:04:50"/>
    <n v="1467327890"/>
    <b v="0"/>
    <n v="1"/>
    <b v="0"/>
    <s v="food/food trucks"/>
    <n v="2.8571428571428571E-3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33298676"/>
    <d v="2015-04-19T02:31:16"/>
    <n v="1429410676"/>
    <b v="0"/>
    <n v="118"/>
    <b v="0"/>
    <s v="food/food trucks"/>
    <n v="10.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s v="CA"/>
    <s v="CAD"/>
    <x v="2687"/>
    <n v="1431278557"/>
    <d v="2015-03-26T17:22:37"/>
    <n v="1427390557"/>
    <b v="0"/>
    <n v="2"/>
    <b v="0"/>
    <s v="food/food trucks"/>
    <n v="5.3846153846153842E-2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7266860"/>
    <d v="2015-02-23T08:01:00"/>
    <n v="1424678460"/>
    <b v="0"/>
    <n v="1"/>
    <b v="0"/>
    <s v="food/food trucks"/>
    <n v="0.714285714285714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7899966"/>
    <d v="2014-07-14T03:19:26"/>
    <n v="1405307966"/>
    <b v="0"/>
    <n v="3"/>
    <b v="0"/>
    <s v="food/food trucks"/>
    <n v="0.8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11701739"/>
    <d v="2014-08-27T03:22:19"/>
    <n v="1409109739"/>
    <b v="0"/>
    <n v="1"/>
    <b v="0"/>
    <s v="food/food trucks"/>
    <n v="3.3333333333333335E-3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8981718"/>
    <d v="2015-02-13T04:21:58"/>
    <n v="1423801318"/>
    <b v="0"/>
    <n v="3"/>
    <b v="0"/>
    <s v="food/food trucks"/>
    <n v="0.4733333333333333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9538560"/>
    <d v="2014-11-21T20:16:00"/>
    <n v="1416600960"/>
    <b v="0"/>
    <n v="38"/>
    <b v="0"/>
    <s v="food/food trucks"/>
    <n v="5.65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8552800"/>
    <d v="2015-07-02T22:33:43"/>
    <n v="1435876423"/>
    <b v="0"/>
    <n v="52"/>
    <b v="0"/>
    <s v="food/food trucks"/>
    <n v="26.35217391304348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3904808"/>
    <d v="2014-05-28T21:33:28"/>
    <n v="1401312808"/>
    <b v="0"/>
    <n v="2"/>
    <b v="0"/>
    <s v="food/food trucks"/>
    <n v="0.325125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7533463"/>
    <d v="2014-07-09T21:31:03"/>
    <n v="1404941463"/>
    <b v="0"/>
    <n v="0"/>
    <b v="0"/>
    <s v="food/food trucks"/>
    <n v="0"/>
    <e v="#DIV/0!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11073972"/>
    <d v="2014-08-19T20:59:32"/>
    <n v="1408481972"/>
    <b v="0"/>
    <n v="4"/>
    <b v="0"/>
    <s v="food/food trucks"/>
    <n v="0.7000700070007001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91586534"/>
    <d v="2017-03-07T18:35:34"/>
    <n v="1488911734"/>
    <b v="0"/>
    <n v="46"/>
    <b v="0"/>
    <s v="theater/spaces"/>
    <n v="46.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91416077"/>
    <d v="2017-03-06T19:14:37"/>
    <n v="1488827677"/>
    <b v="1"/>
    <n v="26"/>
    <b v="0"/>
    <s v="theater/spaces"/>
    <n v="34.410000000000004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90196830"/>
    <d v="2017-01-21T16:33:50"/>
    <n v="1485016430"/>
    <b v="0"/>
    <n v="45"/>
    <b v="0"/>
    <s v="theater/spaces"/>
    <n v="103.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91421314"/>
    <d v="2017-02-21T20:41:54"/>
    <n v="1487709714"/>
    <b v="0"/>
    <n v="7"/>
    <b v="0"/>
    <s v="theater/spaces"/>
    <n v="6.0263157894736841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s v="US"/>
    <s v="USD"/>
    <x v="2701"/>
    <n v="1490389158"/>
    <d v="2017-02-07T21:59:18"/>
    <n v="1486504758"/>
    <b v="0"/>
    <n v="8"/>
    <b v="0"/>
    <s v="theater/spaces"/>
    <n v="10.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3442740"/>
    <d v="2014-09-17T07:04:43"/>
    <n v="1410937483"/>
    <b v="1"/>
    <n v="263"/>
    <b v="1"/>
    <s v="theater/spaces"/>
    <n v="112.29714285714284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9637940"/>
    <d v="2013-04-27T18:47:23"/>
    <n v="1367088443"/>
    <b v="1"/>
    <n v="394"/>
    <b v="1"/>
    <s v="theater/spaces"/>
    <n v="350.84462500000001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9119526"/>
    <d v="2016-05-22T16:45:26"/>
    <n v="1463935526"/>
    <b v="1"/>
    <n v="1049"/>
    <b v="1"/>
    <s v="theater/spaces"/>
    <n v="233.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5553540"/>
    <d v="2016-08-30T03:35:41"/>
    <n v="1472528141"/>
    <b v="1"/>
    <n v="308"/>
    <b v="1"/>
    <s v="theater/spaces"/>
    <n v="101.60599999999999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s v="US"/>
    <s v="USD"/>
    <x v="2706"/>
    <n v="1407549600"/>
    <d v="2014-07-08T05:30:28"/>
    <n v="1404797428"/>
    <b v="1"/>
    <n v="1088"/>
    <b v="1"/>
    <s v="theater/spaces"/>
    <n v="153.90035000000003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3301660"/>
    <d v="2014-05-21T17:53:10"/>
    <n v="1400694790"/>
    <b v="1"/>
    <n v="73"/>
    <b v="1"/>
    <s v="theater/spaces"/>
    <n v="100.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3738400"/>
    <d v="2013-06-07T01:29:20"/>
    <n v="1370568560"/>
    <b v="1"/>
    <n v="143"/>
    <b v="1"/>
    <s v="theater/spaces"/>
    <n v="131.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50971684"/>
    <d v="2015-11-14T15:41:24"/>
    <n v="1447515684"/>
    <b v="1"/>
    <n v="1420"/>
    <b v="1"/>
    <s v="theater/spaces"/>
    <n v="102.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s v="US"/>
    <s v="USD"/>
    <x v="2710"/>
    <n v="1476486000"/>
    <d v="2016-09-16T15:43:16"/>
    <n v="1474040596"/>
    <b v="1"/>
    <n v="305"/>
    <b v="1"/>
    <s v="theater/spaces"/>
    <n v="116.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6047228"/>
    <d v="2016-01-18T09:33:48"/>
    <n v="1453109628"/>
    <b v="1"/>
    <n v="551"/>
    <b v="1"/>
    <s v="theater/spaces"/>
    <n v="264.62241666666665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4291193"/>
    <d v="2015-09-08T07:59:53"/>
    <n v="1441699193"/>
    <b v="1"/>
    <n v="187"/>
    <b v="1"/>
    <s v="theater/spaces"/>
    <n v="119.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7906649"/>
    <d v="2014-10-22T21:57:29"/>
    <n v="1414015049"/>
    <b v="1"/>
    <n v="325"/>
    <b v="1"/>
    <s v="theater/spaces"/>
    <n v="120.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62316400"/>
    <d v="2016-04-05T14:19:05"/>
    <n v="1459865945"/>
    <b v="1"/>
    <n v="148"/>
    <b v="1"/>
    <s v="theater/spaces"/>
    <n v="103.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60936694"/>
    <d v="2016-02-18T00:44:54"/>
    <n v="1455756294"/>
    <b v="0"/>
    <n v="69"/>
    <b v="1"/>
    <s v="theater/spaces"/>
    <n v="108.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8866253"/>
    <d v="2016-10-12T11:10:53"/>
    <n v="1476270653"/>
    <b v="0"/>
    <n v="173"/>
    <b v="1"/>
    <s v="theater/spaces"/>
    <n v="118.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8494000"/>
    <d v="2013-08-07T13:03:18"/>
    <n v="1375880598"/>
    <b v="0"/>
    <n v="269"/>
    <b v="1"/>
    <s v="technology/hardware"/>
    <n v="14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5722053"/>
    <d v="2016-11-30T20:34:13"/>
    <n v="1480538053"/>
    <b v="0"/>
    <n v="185"/>
    <b v="1"/>
    <s v="technology/hardware"/>
    <n v="252.54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20060088"/>
    <d v="2014-11-01T20:08:08"/>
    <n v="1414872488"/>
    <b v="0"/>
    <n v="176"/>
    <b v="1"/>
    <s v="technology/hardware"/>
    <n v="140.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9625059"/>
    <d v="2015-07-14T07:50:59"/>
    <n v="1436860259"/>
    <b v="0"/>
    <n v="1019"/>
    <b v="1"/>
    <s v="technology/hardware"/>
    <n v="296.87520259319291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8390735"/>
    <d v="2017-01-10T17:52:15"/>
    <n v="1484070735"/>
    <b v="0"/>
    <n v="113"/>
    <b v="1"/>
    <s v="technology/hardware"/>
    <n v="144.54249999999999"/>
    <n v="511.65486725663715"/>
    <x v="2"/>
    <s v="hardware"/>
    <m/>
  </r>
  <r>
    <n v="2726"/>
    <s v="Krimston TWO - Dual SIM case for iPhone"/>
    <s v="Krimston TWO: iPhone Dual SIM Case"/>
    <n v="100000"/>
    <n v="105745"/>
    <x v="0"/>
    <s v="US"/>
    <s v="USD"/>
    <x v="2722"/>
    <n v="1461333311"/>
    <d v="2016-03-23T13:55:11"/>
    <n v="1458741311"/>
    <b v="0"/>
    <n v="404"/>
    <b v="1"/>
    <s v="technology/hardware"/>
    <n v="105.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8964063"/>
    <d v="2015-07-13T16:14:23"/>
    <n v="1436804063"/>
    <b v="0"/>
    <n v="707"/>
    <b v="1"/>
    <s v="technology/hardware"/>
    <n v="493.21000000000004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51485434"/>
    <d v="2015-11-25T14:23:54"/>
    <n v="1448461434"/>
    <b v="0"/>
    <n v="392"/>
    <b v="1"/>
    <s v="technology/hardware"/>
    <n v="201.82666666666668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30459197"/>
    <d v="2015-04-01T05:46:37"/>
    <n v="1427867197"/>
    <b v="0"/>
    <n v="23"/>
    <b v="1"/>
    <s v="technology/hardware"/>
    <n v="104.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6635575"/>
    <d v="2013-03-18T12:59:35"/>
    <n v="1363611575"/>
    <b v="0"/>
    <n v="682"/>
    <b v="1"/>
    <s v="technology/hardware"/>
    <n v="170.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13604800"/>
    <d v="2014-08-21T12:37:02"/>
    <n v="1408624622"/>
    <b v="0"/>
    <n v="37"/>
    <b v="1"/>
    <s v="technology/hardware"/>
    <n v="104.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9699200"/>
    <d v="2013-04-25T19:23:48"/>
    <n v="1366917828"/>
    <b v="0"/>
    <n v="146"/>
    <b v="1"/>
    <s v="technology/hardware"/>
    <n v="118.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8643974"/>
    <d v="2015-02-09T06:32:54"/>
    <n v="1423463574"/>
    <b v="0"/>
    <n v="119"/>
    <b v="1"/>
    <s v="technology/hardware"/>
    <n v="107.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6395940"/>
    <d v="2016-09-13T16:03:12"/>
    <n v="1473782592"/>
    <b v="0"/>
    <n v="163"/>
    <b v="1"/>
    <s v="technology/hardware"/>
    <n v="2260300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3204800"/>
    <d v="2013-02-11T02:54:10"/>
    <n v="1360551250"/>
    <b v="0"/>
    <n v="339"/>
    <b v="1"/>
    <s v="technology/hardware"/>
    <n v="978.13466666666682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8268773"/>
    <d v="2014-03-24T15:59:33"/>
    <n v="1395676773"/>
    <b v="0"/>
    <n v="58"/>
    <b v="1"/>
    <s v="technology/hardware"/>
    <n v="122.9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9812400"/>
    <d v="2013-12-03T22:01:27"/>
    <n v="1386108087"/>
    <b v="0"/>
    <n v="456"/>
    <b v="1"/>
    <s v="technology/hardware"/>
    <n v="246.0608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8402804"/>
    <d v="2016-09-07T03:26:44"/>
    <n v="1473218804"/>
    <b v="0"/>
    <n v="15"/>
    <b v="1"/>
    <s v="technology/hardware"/>
    <n v="147.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9324717"/>
    <d v="2014-03-21T21:18:37"/>
    <n v="1395436717"/>
    <b v="0"/>
    <n v="191"/>
    <b v="1"/>
    <s v="technology/hardware"/>
    <n v="384.09090909090907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6117552"/>
    <d v="2015-02-10T00:45:52"/>
    <n v="1423529152"/>
    <b v="0"/>
    <n v="17"/>
    <b v="1"/>
    <s v="technology/hardware"/>
    <n v="103.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s v="US"/>
    <s v="USD"/>
    <x v="2737"/>
    <n v="1413770820"/>
    <d v="2014-09-29T15:46:42"/>
    <n v="1412005602"/>
    <b v="0"/>
    <n v="4"/>
    <b v="0"/>
    <s v="publishing/children's books"/>
    <n v="0.43750000000000006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7102187"/>
    <d v="2012-05-01T17:16:27"/>
    <n v="1335892587"/>
    <b v="0"/>
    <n v="18"/>
    <b v="0"/>
    <s v="publishing/children's books"/>
    <n v="29.24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6863607"/>
    <d v="2016-09-19T07:53:27"/>
    <n v="1474271607"/>
    <b v="0"/>
    <n v="0"/>
    <b v="0"/>
    <s v="publishing/children's books"/>
    <n v="0"/>
    <e v="#DIV/0!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30478998"/>
    <d v="2012-01-30T01:29:58"/>
    <n v="1327886998"/>
    <b v="0"/>
    <n v="22"/>
    <b v="0"/>
    <s v="publishing/children's books"/>
    <n v="5.21875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42309368"/>
    <d v="2012-05-15T23:42:48"/>
    <n v="1337125368"/>
    <b v="0"/>
    <n v="49"/>
    <b v="0"/>
    <s v="publishing/children's books"/>
    <n v="21.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9337911"/>
    <d v="2014-07-30T18:45:11"/>
    <n v="1406745911"/>
    <b v="0"/>
    <n v="19"/>
    <b v="0"/>
    <s v="publishing/children's books"/>
    <n v="26.700000000000003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9816200"/>
    <d v="2012-05-15T15:33:17"/>
    <n v="1337095997"/>
    <b v="0"/>
    <n v="4"/>
    <b v="0"/>
    <s v="publishing/children's books"/>
    <n v="28.000000000000004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2835802"/>
    <d v="2016-08-03T17:03:22"/>
    <n v="1470243802"/>
    <b v="0"/>
    <n v="4"/>
    <b v="0"/>
    <s v="publishing/children's books"/>
    <n v="1.06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s v="US"/>
    <s v="USD"/>
    <x v="2745"/>
    <n v="1428171037"/>
    <d v="2015-03-05T19:10:37"/>
    <n v="1425582637"/>
    <b v="0"/>
    <n v="2"/>
    <b v="0"/>
    <s v="publishing/children's books"/>
    <n v="1.0999999999999999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1086400"/>
    <d v="2012-06-18T21:35:45"/>
    <n v="1340055345"/>
    <b v="0"/>
    <n v="0"/>
    <b v="0"/>
    <s v="publishing/children's books"/>
    <n v="0"/>
    <e v="#DIV/0!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403039842"/>
    <d v="2014-04-18T21:17:22"/>
    <n v="1397855842"/>
    <b v="0"/>
    <n v="0"/>
    <b v="0"/>
    <s v="publishing/children's books"/>
    <n v="0"/>
    <e v="#DIV/0!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4232504"/>
    <d v="2011-11-08T18:21:44"/>
    <n v="1320776504"/>
    <b v="0"/>
    <n v="14"/>
    <b v="0"/>
    <s v="publishing/children's books"/>
    <n v="11.458333333333332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6017023"/>
    <d v="2012-07-27T21:37:03"/>
    <n v="1343425023"/>
    <b v="0"/>
    <n v="8"/>
    <b v="0"/>
    <s v="publishing/children's books"/>
    <n v="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10448551"/>
    <d v="2014-08-12T15:15:51"/>
    <n v="1407856551"/>
    <b v="0"/>
    <n v="0"/>
    <b v="0"/>
    <s v="publishing/children's books"/>
    <n v="0"/>
    <e v="#DIV/0!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8519527"/>
    <d v="2015-03-09T18:58:47"/>
    <n v="1425927527"/>
    <b v="0"/>
    <n v="15"/>
    <b v="0"/>
    <s v="publishing/children's books"/>
    <n v="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9476201"/>
    <d v="2013-12-12T21:36:41"/>
    <n v="1386884201"/>
    <b v="0"/>
    <n v="33"/>
    <b v="0"/>
    <s v="publishing/children's books"/>
    <n v="10.48"/>
    <n v="31.757575757575758"/>
    <x v="3"/>
    <s v="children's books"/>
    <m/>
  </r>
  <r>
    <n v="2757"/>
    <s v="C is for Crooked"/>
    <s v="A children's letter book that Lampoons Hillary Clinton"/>
    <n v="1500"/>
    <n v="10"/>
    <x v="2"/>
    <s v="US"/>
    <s v="USD"/>
    <x v="2753"/>
    <n v="1470498332"/>
    <d v="2016-07-22T15:45:32"/>
    <n v="1469202332"/>
    <b v="0"/>
    <n v="2"/>
    <b v="0"/>
    <s v="publishing/children's books"/>
    <n v="0.66666666666666674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6095783"/>
    <d v="2016-09-26T10:36:23"/>
    <n v="1474886183"/>
    <b v="0"/>
    <n v="6"/>
    <b v="0"/>
    <s v="publishing/children's books"/>
    <n v="11.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8658866"/>
    <d v="2016-06-03T08:47:46"/>
    <n v="1464943666"/>
    <b v="0"/>
    <n v="2"/>
    <b v="0"/>
    <s v="publishing/children's books"/>
    <n v="10.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71726258"/>
    <d v="2013-05-21T11:04:18"/>
    <n v="1369134258"/>
    <b v="0"/>
    <n v="0"/>
    <b v="0"/>
    <s v="publishing/children's books"/>
    <n v="0"/>
    <e v="#DIV/0!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7176693"/>
    <d v="2012-12-04T01:31:33"/>
    <n v="1354584693"/>
    <b v="0"/>
    <n v="4"/>
    <b v="0"/>
    <s v="publishing/children's books"/>
    <n v="0.72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32114795"/>
    <d v="2012-01-19T00:53:15"/>
    <n v="1326934395"/>
    <b v="0"/>
    <n v="1"/>
    <b v="0"/>
    <s v="publishing/children's books"/>
    <n v="0.76923076923076927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s v="US"/>
    <s v="USD"/>
    <x v="2759"/>
    <n v="1369403684"/>
    <d v="2013-04-09T13:54:44"/>
    <n v="1365515684"/>
    <b v="0"/>
    <n v="3"/>
    <b v="0"/>
    <s v="publishing/children's books"/>
    <n v="0.22842639593908631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8404400"/>
    <d v="2012-05-01T07:00:31"/>
    <n v="1335855631"/>
    <b v="0"/>
    <n v="4"/>
    <b v="0"/>
    <s v="publishing/children's books"/>
    <n v="1.125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1432428"/>
    <d v="2012-10-12T13:53:48"/>
    <n v="1350050028"/>
    <b v="0"/>
    <n v="0"/>
    <b v="0"/>
    <s v="publishing/children's books"/>
    <n v="0"/>
    <e v="#DIV/0!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3078518"/>
    <d v="2011-07-12T16:01:58"/>
    <n v="1310486518"/>
    <b v="0"/>
    <n v="4"/>
    <b v="0"/>
    <s v="publishing/children's books"/>
    <n v="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9766050"/>
    <d v="2015-06-17T23:00:50"/>
    <n v="1434582050"/>
    <b v="0"/>
    <n v="3"/>
    <b v="0"/>
    <s v="publishing/children's books"/>
    <n v="0.85000000000000009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3028723"/>
    <d v="2012-02-28T14:45:23"/>
    <n v="1330440323"/>
    <b v="0"/>
    <n v="34"/>
    <b v="0"/>
    <s v="publishing/children's books"/>
    <n v="14.314285714285715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401997790"/>
    <d v="2014-04-16T19:49:50"/>
    <n v="1397677790"/>
    <b v="0"/>
    <n v="2"/>
    <b v="0"/>
    <s v="publishing/children's books"/>
    <n v="0.25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5158130"/>
    <d v="2014-02-16T16:55:30"/>
    <n v="1392569730"/>
    <b v="0"/>
    <n v="33"/>
    <b v="0"/>
    <s v="publishing/children's books"/>
    <n v="10.411249999999999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9738000"/>
    <d v="2012-12-14T12:45:40"/>
    <n v="1355489140"/>
    <b v="0"/>
    <n v="0"/>
    <b v="0"/>
    <s v="publishing/children's books"/>
    <n v="0"/>
    <e v="#DIV/0!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81006294"/>
    <d v="2013-09-20T20:51:34"/>
    <n v="1379710294"/>
    <b v="0"/>
    <n v="0"/>
    <b v="0"/>
    <s v="publishing/children's books"/>
    <n v="0"/>
    <e v="#DIV/0!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1530721"/>
    <d v="2016-04-14T20:45:21"/>
    <n v="1460666721"/>
    <b v="0"/>
    <n v="1"/>
    <b v="0"/>
    <s v="publishing/children's books"/>
    <n v="0.18867924528301888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2711728"/>
    <d v="2013-02-06T03:02:08"/>
    <n v="1360119728"/>
    <b v="0"/>
    <n v="13"/>
    <b v="0"/>
    <s v="publishing/children's books"/>
    <n v="14.249999999999998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3994754"/>
    <d v="2011-11-16T00:19:14"/>
    <n v="1321402754"/>
    <b v="0"/>
    <n v="2"/>
    <b v="0"/>
    <s v="publishing/children's books"/>
    <n v="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4092876"/>
    <d v="2015-05-12T07:07:56"/>
    <n v="1431414476"/>
    <b v="0"/>
    <n v="36"/>
    <b v="0"/>
    <s v="publishing/children's books"/>
    <n v="7.8809523809523814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7149004"/>
    <d v="2015-06-17T16:03:24"/>
    <n v="1434557004"/>
    <b v="0"/>
    <n v="1"/>
    <b v="0"/>
    <s v="publishing/children's books"/>
    <n v="0.33333333333333337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9009306"/>
    <d v="2014-07-26T23:28:26"/>
    <n v="1406417306"/>
    <b v="0"/>
    <n v="15"/>
    <b v="0"/>
    <s v="publishing/children's books"/>
    <n v="25.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8204621"/>
    <d v="2015-10-23T14:03:41"/>
    <n v="1445609021"/>
    <b v="0"/>
    <n v="1"/>
    <b v="0"/>
    <s v="publishing/children's books"/>
    <n v="2.1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9142688"/>
    <d v="2017-02-08T10:44:48"/>
    <n v="1486550688"/>
    <b v="0"/>
    <n v="0"/>
    <b v="0"/>
    <s v="publishing/children's books"/>
    <n v="0"/>
    <e v="#DIV/0!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3724400"/>
    <d v="2015-01-14T22:35:54"/>
    <n v="1421274954"/>
    <b v="0"/>
    <n v="28"/>
    <b v="1"/>
    <s v="theater/plays"/>
    <n v="105.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4149140"/>
    <d v="2015-01-22T22:11:58"/>
    <n v="1421964718"/>
    <b v="0"/>
    <n v="18"/>
    <b v="1"/>
    <s v="theater/plays"/>
    <n v="120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9793446"/>
    <d v="2015-04-09T12:50:46"/>
    <n v="1428583846"/>
    <b v="0"/>
    <n v="61"/>
    <b v="1"/>
    <s v="theater/plays"/>
    <n v="114.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4608843"/>
    <d v="2014-10-08T18:54:03"/>
    <n v="1412794443"/>
    <b v="0"/>
    <n v="108"/>
    <b v="1"/>
    <s v="theater/plays"/>
    <n v="1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70430800"/>
    <d v="2016-07-07T04:32:47"/>
    <n v="1467865967"/>
    <b v="0"/>
    <n v="142"/>
    <b v="1"/>
    <s v="theater/plays"/>
    <n v="104.67999999999999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s v="GB"/>
    <s v="GBP"/>
    <x v="2782"/>
    <n v="1404913180"/>
    <d v="2014-06-25T13:39:40"/>
    <n v="1403703580"/>
    <b v="0"/>
    <n v="74"/>
    <b v="1"/>
    <s v="theater/plays"/>
    <n v="117.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5658752"/>
    <d v="2014-06-18T04:45:52"/>
    <n v="1403066752"/>
    <b v="0"/>
    <n v="38"/>
    <b v="1"/>
    <s v="theater/plays"/>
    <n v="119.7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9811043"/>
    <d v="2016-06-29T16:50:43"/>
    <n v="1467219043"/>
    <b v="0"/>
    <n v="20"/>
    <b v="1"/>
    <s v="theater/plays"/>
    <n v="102.49999999999999"/>
    <n v="102.5"/>
    <x v="1"/>
    <s v="plays"/>
    <m/>
  </r>
  <r>
    <n v="2789"/>
    <s v="The Adventurers Club"/>
    <s v="BNT's Biggest Adventure So Far: Our 2015 full length production!"/>
    <n v="3000"/>
    <n v="3035"/>
    <x v="0"/>
    <s v="US"/>
    <s v="USD"/>
    <x v="2785"/>
    <n v="1426132800"/>
    <d v="2015-02-21T00:18:54"/>
    <n v="1424477934"/>
    <b v="0"/>
    <n v="24"/>
    <b v="1"/>
    <s v="theater/plays"/>
    <n v="101.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3693903"/>
    <d v="2015-01-12T22:31:43"/>
    <n v="1421101903"/>
    <b v="0"/>
    <n v="66"/>
    <b v="1"/>
    <s v="theater/plays"/>
    <n v="105.33333333333333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3393600"/>
    <d v="2016-08-09T21:35:59"/>
    <n v="1470778559"/>
    <b v="0"/>
    <n v="28"/>
    <b v="1"/>
    <s v="theater/plays"/>
    <n v="102.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9357559"/>
    <d v="2015-06-28T05:32:39"/>
    <n v="1435469559"/>
    <b v="0"/>
    <n v="24"/>
    <b v="1"/>
    <s v="theater/plays"/>
    <n v="107.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7473005"/>
    <d v="2015-06-21T10:03:25"/>
    <n v="1434881005"/>
    <b v="0"/>
    <n v="73"/>
    <b v="1"/>
    <s v="theater/plays"/>
    <n v="110.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7031600"/>
    <d v="2016-02-16T16:35:59"/>
    <n v="1455640559"/>
    <b v="0"/>
    <n v="3"/>
    <b v="1"/>
    <s v="theater/plays"/>
    <n v="150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2095600"/>
    <d v="2014-05-21T12:37:21"/>
    <n v="1400675841"/>
    <b v="0"/>
    <n v="20"/>
    <b v="1"/>
    <s v="theater/plays"/>
    <n v="104.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4564028"/>
    <d v="2014-06-05T12:40:28"/>
    <n v="1401972028"/>
    <b v="0"/>
    <n v="21"/>
    <b v="1"/>
    <s v="theater/plays"/>
    <n v="115.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4858840"/>
    <d v="2014-06-08T22:34:00"/>
    <n v="1402266840"/>
    <b v="0"/>
    <n v="94"/>
    <b v="1"/>
    <s v="theater/plays"/>
    <n v="102.64512500000001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8358400"/>
    <d v="2015-07-16T16:12:01"/>
    <n v="1437063121"/>
    <b v="0"/>
    <n v="139"/>
    <b v="1"/>
    <s v="theater/plays"/>
    <n v="101.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6179200"/>
    <d v="2016-05-17T06:21:10"/>
    <n v="1463466070"/>
    <b v="0"/>
    <n v="130"/>
    <b v="1"/>
    <s v="theater/plays"/>
    <n v="116.6348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20377366"/>
    <d v="2014-11-05T13:16:06"/>
    <n v="1415193366"/>
    <b v="0"/>
    <n v="31"/>
    <b v="1"/>
    <s v="theater/plays"/>
    <n v="1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2938800"/>
    <d v="2014-09-18T05:50:09"/>
    <n v="1411019409"/>
    <b v="0"/>
    <n v="13"/>
    <b v="1"/>
    <s v="theater/plays"/>
    <n v="133.20000000000002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8875107"/>
    <d v="2015-07-07T15:31:47"/>
    <n v="1436283107"/>
    <b v="0"/>
    <n v="90"/>
    <b v="1"/>
    <s v="theater/plays"/>
    <n v="101.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7004800"/>
    <d v="2015-06-03T01:34:36"/>
    <n v="1433295276"/>
    <b v="0"/>
    <n v="141"/>
    <b v="1"/>
    <s v="theater/plays"/>
    <n v="127.95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11987990"/>
    <d v="2014-08-30T10:53:10"/>
    <n v="1409395990"/>
    <b v="0"/>
    <n v="23"/>
    <b v="1"/>
    <s v="theater/plays"/>
    <n v="114.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40245273"/>
    <d v="2015-07-28T12:07:53"/>
    <n v="1438085273"/>
    <b v="0"/>
    <n v="18"/>
    <b v="1"/>
    <s v="theater/plays"/>
    <n v="110.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8772400"/>
    <d v="2015-06-30T06:24:50"/>
    <n v="1435645490"/>
    <b v="0"/>
    <n v="76"/>
    <b v="1"/>
    <s v="theater/plays"/>
    <n v="112.1"/>
    <n v="44.25"/>
    <x v="1"/>
    <s v="plays"/>
    <m/>
  </r>
  <r>
    <n v="2807"/>
    <s v="The Commission Theatre Co."/>
    <s v="Bringing Shakespeare back to the Playwrights"/>
    <n v="5000"/>
    <n v="6300"/>
    <x v="0"/>
    <s v="US"/>
    <s v="USD"/>
    <x v="2803"/>
    <n v="1435611438"/>
    <d v="2015-05-30T20:57:18"/>
    <n v="1433019438"/>
    <b v="0"/>
    <n v="93"/>
    <b v="1"/>
    <s v="theater/plays"/>
    <n v="1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40274735"/>
    <d v="2015-07-23T20:18:55"/>
    <n v="1437682735"/>
    <b v="0"/>
    <n v="69"/>
    <b v="1"/>
    <s v="theater/plays"/>
    <n v="100.24444444444444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9348740"/>
    <d v="2016-03-22T11:55:25"/>
    <n v="1458647725"/>
    <b v="0"/>
    <n v="21"/>
    <b v="1"/>
    <s v="theater/plays"/>
    <n v="102.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401595140"/>
    <d v="2014-04-30T03:21:04"/>
    <n v="1398828064"/>
    <b v="0"/>
    <n v="57"/>
    <b v="1"/>
    <s v="theater/plays"/>
    <n v="108.2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4692503"/>
    <d v="2015-01-24T11:55:03"/>
    <n v="1422100503"/>
    <b v="0"/>
    <n v="108"/>
    <b v="1"/>
    <s v="theater/plays"/>
    <n v="100.27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8292800"/>
    <d v="2015-02-19T17:51:38"/>
    <n v="1424368298"/>
    <b v="0"/>
    <n v="83"/>
    <b v="1"/>
    <s v="theater/plays"/>
    <n v="113.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81737761"/>
    <d v="2016-11-19T17:49:21"/>
    <n v="1479577761"/>
    <b v="0"/>
    <n v="96"/>
    <b v="1"/>
    <s v="theater/plays"/>
    <n v="127.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31164115"/>
    <d v="2015-04-09T09:35:15"/>
    <n v="1428572115"/>
    <b v="0"/>
    <n v="64"/>
    <b v="1"/>
    <s v="theater/plays"/>
    <n v="107.73333333333332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70595109"/>
    <d v="2016-07-08T18:38:29"/>
    <n v="1468003109"/>
    <b v="0"/>
    <n v="14"/>
    <b v="1"/>
    <s v="theater/plays"/>
    <n v="2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8531200"/>
    <d v="2015-07-03T11:13:12"/>
    <n v="1435921992"/>
    <b v="0"/>
    <n v="169"/>
    <b v="1"/>
    <s v="theater/plays"/>
    <n v="141.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5136462"/>
    <d v="2015-01-19T15:14:22"/>
    <n v="1421680462"/>
    <b v="0"/>
    <n v="33"/>
    <b v="1"/>
    <s v="theater/plays"/>
    <n v="130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3018086"/>
    <d v="2015-09-03T14:21:26"/>
    <n v="1441290086"/>
    <b v="0"/>
    <n v="102"/>
    <b v="1"/>
    <s v="theater/plays"/>
    <n v="106.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4285409"/>
    <d v="2015-05-15T12:36:49"/>
    <n v="1431693409"/>
    <b v="0"/>
    <n v="104"/>
    <b v="1"/>
    <s v="theater/plays"/>
    <n v="104.80000000000001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6444800"/>
    <d v="2016-02-01T14:39:49"/>
    <n v="1454337589"/>
    <b v="0"/>
    <n v="20"/>
    <b v="1"/>
    <s v="theater/plays"/>
    <n v="1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11510135"/>
    <d v="2014-08-24T22:08:55"/>
    <n v="1408918135"/>
    <b v="0"/>
    <n v="35"/>
    <b v="1"/>
    <s v="theater/plays"/>
    <n v="100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7469892"/>
    <d v="2015-02-25T16:24:52"/>
    <n v="1424881492"/>
    <b v="0"/>
    <n v="94"/>
    <b v="1"/>
    <s v="theater/plays"/>
    <n v="100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7842740"/>
    <d v="2015-03-04T00:16:46"/>
    <n v="1425428206"/>
    <b v="0"/>
    <n v="14"/>
    <b v="1"/>
    <s v="theater/plays"/>
    <n v="1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4159780"/>
    <d v="2015-05-12T06:29:56"/>
    <n v="1431412196"/>
    <b v="0"/>
    <n v="15"/>
    <b v="1"/>
    <s v="theater/plays"/>
    <n v="116.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9255686"/>
    <d v="2015-11-04T19:01:26"/>
    <n v="1446663686"/>
    <b v="0"/>
    <n v="51"/>
    <b v="1"/>
    <s v="theater/plays"/>
    <n v="103.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6511600"/>
    <d v="2015-06-16T00:50:12"/>
    <n v="1434415812"/>
    <b v="0"/>
    <n v="19"/>
    <b v="1"/>
    <s v="theater/plays"/>
    <n v="107.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4971400"/>
    <d v="2016-05-04T16:24:26"/>
    <n v="1462379066"/>
    <b v="0"/>
    <n v="23"/>
    <b v="1"/>
    <s v="theater/plays"/>
    <n v="120.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3826800"/>
    <d v="2015-09-07T06:21:09"/>
    <n v="1441606869"/>
    <b v="0"/>
    <n v="97"/>
    <b v="1"/>
    <s v="theater/plays"/>
    <n v="100.37894736842105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4863118"/>
    <d v="2016-05-05T10:25:18"/>
    <n v="1462443918"/>
    <b v="0"/>
    <n v="76"/>
    <b v="1"/>
    <s v="theater/plays"/>
    <n v="106.52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9867140"/>
    <d v="2014-04-29T20:09:08"/>
    <n v="1398802148"/>
    <b v="0"/>
    <n v="11"/>
    <b v="1"/>
    <s v="theater/plays"/>
    <n v="100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7076070"/>
    <d v="2015-06-16T19:47:50"/>
    <n v="1434484070"/>
    <b v="0"/>
    <n v="52"/>
    <b v="1"/>
    <s v="theater/plays"/>
    <n v="110.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6780000"/>
    <d v="2014-10-26T17:01:34"/>
    <n v="1414342894"/>
    <b v="0"/>
    <n v="95"/>
    <b v="1"/>
    <s v="theater/plays"/>
    <n v="114.71959999999999"/>
    <n v="30.189368421052631"/>
    <x v="1"/>
    <s v="plays"/>
    <m/>
  </r>
  <r>
    <n v="2833"/>
    <s v="Star Man Rocket Man"/>
    <s v="A new play about exploring outer space"/>
    <n v="2700"/>
    <n v="2923"/>
    <x v="0"/>
    <s v="US"/>
    <s v="USD"/>
    <x v="2829"/>
    <n v="1444528800"/>
    <d v="2015-09-21T03:03:53"/>
    <n v="1442804633"/>
    <b v="0"/>
    <n v="35"/>
    <b v="1"/>
    <s v="theater/plays"/>
    <n v="108.25925925925925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2658930"/>
    <d v="2015-01-15T23:02:10"/>
    <n v="1421362930"/>
    <b v="0"/>
    <n v="21"/>
    <b v="1"/>
    <s v="theater/plays"/>
    <n v="170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9273600"/>
    <d v="2015-11-05T16:53:37"/>
    <n v="1446742417"/>
    <b v="0"/>
    <n v="93"/>
    <b v="1"/>
    <s v="theater/plays"/>
    <n v="187.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7393940"/>
    <d v="2017-01-11T06:16:58"/>
    <n v="1484115418"/>
    <b v="0"/>
    <n v="11"/>
    <b v="1"/>
    <s v="theater/plays"/>
    <n v="107.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9701284"/>
    <d v="2015-10-30T21:48:04"/>
    <n v="1446241684"/>
    <b v="0"/>
    <n v="21"/>
    <b v="1"/>
    <s v="theater/plays"/>
    <n v="100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7967200"/>
    <d v="2014-07-22T14:34:56"/>
    <n v="1406039696"/>
    <b v="0"/>
    <n v="54"/>
    <b v="1"/>
    <s v="theater/plays"/>
    <n v="120.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8942740"/>
    <d v="2014-08-02T05:45:54"/>
    <n v="1406958354"/>
    <b v="0"/>
    <n v="31"/>
    <b v="1"/>
    <s v="theater/plays"/>
    <n v="111.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6698000"/>
    <d v="2015-02-25T00:51:19"/>
    <n v="1424825479"/>
    <b v="0"/>
    <n v="132"/>
    <b v="1"/>
    <s v="theater/plays"/>
    <n v="1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50032297"/>
    <d v="2015-10-14T17:44:57"/>
    <n v="1444844697"/>
    <b v="0"/>
    <n v="1"/>
    <b v="0"/>
    <s v="theater/plays"/>
    <n v="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3348400"/>
    <d v="2014-05-25T22:51:35"/>
    <n v="1401058295"/>
    <b v="0"/>
    <n v="0"/>
    <b v="0"/>
    <s v="theater/plays"/>
    <n v="0"/>
    <e v="#DIV/0!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5790400"/>
    <d v="2016-05-02T17:42:30"/>
    <n v="1462210950"/>
    <b v="0"/>
    <n v="0"/>
    <b v="0"/>
    <s v="theater/plays"/>
    <n v="0"/>
    <e v="#DIV/0!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3535180"/>
    <d v="2016-12-05T13:06:20"/>
    <n v="1480943180"/>
    <b v="0"/>
    <n v="1"/>
    <b v="0"/>
    <s v="theater/plays"/>
    <n v="5.4545454545454541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33723033"/>
    <d v="2015-04-09T00:23:53"/>
    <n v="1428539033"/>
    <b v="0"/>
    <n v="39"/>
    <b v="0"/>
    <s v="theater/plays"/>
    <n v="31.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32917394"/>
    <d v="2015-04-14T16:36:34"/>
    <n v="1429029394"/>
    <b v="0"/>
    <n v="0"/>
    <b v="0"/>
    <s v="theater/plays"/>
    <n v="0"/>
    <e v="#DIV/0!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64031265"/>
    <d v="2016-03-24T19:21:05"/>
    <n v="1458847265"/>
    <b v="0"/>
    <n v="0"/>
    <b v="0"/>
    <s v="theater/plays"/>
    <n v="0"/>
    <e v="#DIV/0!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2913659"/>
    <d v="2015-04-29T15:34:19"/>
    <n v="1430321659"/>
    <b v="0"/>
    <n v="3"/>
    <b v="0"/>
    <s v="theater/plays"/>
    <n v="0.2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61406600"/>
    <d v="2016-03-24T10:16:40"/>
    <n v="1458814600"/>
    <b v="0"/>
    <n v="1"/>
    <b v="0"/>
    <s v="theater/plays"/>
    <n v="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9962211"/>
    <d v="2014-08-07T00:10:11"/>
    <n v="1407370211"/>
    <b v="0"/>
    <n v="13"/>
    <b v="0"/>
    <s v="theater/plays"/>
    <n v="3.887500000000000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4109420"/>
    <d v="2016-01-21T00:03:49"/>
    <n v="1453334629"/>
    <b v="0"/>
    <n v="0"/>
    <b v="0"/>
    <s v="theater/plays"/>
    <n v="0"/>
    <e v="#DIV/0!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3312703"/>
    <d v="2014-05-22T01:05:03"/>
    <n v="1400720703"/>
    <b v="0"/>
    <n v="6"/>
    <b v="0"/>
    <s v="theater/plays"/>
    <n v="1.9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10669297"/>
    <d v="2014-07-16T04:34:57"/>
    <n v="1405485297"/>
    <b v="0"/>
    <n v="0"/>
    <b v="0"/>
    <s v="theater/plays"/>
    <n v="0"/>
    <e v="#DIV/0!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31018719"/>
    <d v="2015-04-17T17:11:59"/>
    <n v="1429290719"/>
    <b v="0"/>
    <n v="14"/>
    <b v="0"/>
    <s v="theater/plays"/>
    <n v="41.699999999999996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4110440"/>
    <d v="2016-01-01T00:11:11"/>
    <n v="1451607071"/>
    <b v="0"/>
    <n v="5"/>
    <b v="0"/>
    <s v="theater/plays"/>
    <n v="50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9069640"/>
    <d v="2015-06-10T00:54:07"/>
    <n v="1433897647"/>
    <b v="0"/>
    <n v="6"/>
    <b v="0"/>
    <s v="theater/plays"/>
    <n v="4.8666666666666663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7613600"/>
    <d v="2016-12-22T22:04:55"/>
    <n v="1482444295"/>
    <b v="0"/>
    <n v="15"/>
    <b v="0"/>
    <s v="theater/plays"/>
    <n v="19.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7778880"/>
    <d v="2014-11-11T13:04:55"/>
    <n v="1415711095"/>
    <b v="0"/>
    <n v="0"/>
    <b v="0"/>
    <s v="theater/plays"/>
    <n v="0"/>
    <e v="#DIV/0!"/>
    <x v="1"/>
    <s v="plays"/>
    <m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44984904"/>
    <d v="2015-08-17T08:41:44"/>
    <n v="1439800904"/>
    <b v="0"/>
    <n v="1"/>
    <b v="0"/>
    <s v="theater/plays"/>
    <n v="1.750000000000000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6363576"/>
    <d v="2016-04-20T19:12:56"/>
    <n v="1461179576"/>
    <b v="0"/>
    <n v="9"/>
    <b v="0"/>
    <s v="theater/plays"/>
    <n v="6.65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3103848"/>
    <d v="2015-09-10T14:10:48"/>
    <n v="1441894248"/>
    <b v="0"/>
    <n v="3"/>
    <b v="0"/>
    <s v="theater/plays"/>
    <n v="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3636229"/>
    <d v="2014-05-25T18:57:09"/>
    <n v="1401044229"/>
    <b v="0"/>
    <n v="3"/>
    <b v="0"/>
    <s v="theater/plays"/>
    <n v="0.43307086614173229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10279123"/>
    <d v="2014-07-11T16:12:03"/>
    <n v="1405095123"/>
    <b v="0"/>
    <n v="1"/>
    <b v="0"/>
    <s v="theater/plays"/>
    <n v="0.04"/>
    <n v="20"/>
    <x v="1"/>
    <s v="plays"/>
    <m/>
  </r>
  <r>
    <n v="2864"/>
    <s v="'Haunting Julia' by Alan Ayckbourn"/>
    <s v="Accessible, original theatre for all!"/>
    <n v="2500"/>
    <n v="40"/>
    <x v="2"/>
    <s v="GB"/>
    <s v="GBP"/>
    <x v="2860"/>
    <n v="1437139080"/>
    <d v="2015-06-17T14:43:27"/>
    <n v="1434552207"/>
    <b v="0"/>
    <n v="3"/>
    <b v="0"/>
    <s v="theater/plays"/>
    <n v="1.6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20512259"/>
    <d v="2014-11-07T02:44:19"/>
    <n v="1415328259"/>
    <b v="0"/>
    <n v="0"/>
    <b v="0"/>
    <s v="theater/plays"/>
    <n v="0"/>
    <e v="#DIV/0!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6482400"/>
    <d v="2016-09-14T22:55:21"/>
    <n v="1473893721"/>
    <b v="0"/>
    <n v="2"/>
    <b v="0"/>
    <s v="theater/plays"/>
    <n v="0.89999999999999991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7604800"/>
    <d v="2016-06-10T04:41:12"/>
    <n v="1465533672"/>
    <b v="0"/>
    <n v="10"/>
    <b v="0"/>
    <s v="theater/plays"/>
    <n v="20.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5697054"/>
    <d v="2016-09-05T19:50:54"/>
    <n v="1473105054"/>
    <b v="0"/>
    <n v="60"/>
    <b v="0"/>
    <s v="theater/plays"/>
    <n v="42.011733333333332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8937681"/>
    <d v="2016-06-19T14:14:41"/>
    <n v="1466345681"/>
    <b v="0"/>
    <n v="5"/>
    <b v="0"/>
    <s v="theater/plays"/>
    <n v="0.88500000000000001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400301165"/>
    <d v="2014-04-17T04:32:45"/>
    <n v="1397709165"/>
    <b v="0"/>
    <n v="9"/>
    <b v="0"/>
    <s v="theater/plays"/>
    <n v="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9183813"/>
    <d v="2014-12-01T17:43:33"/>
    <n v="1417455813"/>
    <b v="0"/>
    <n v="13"/>
    <b v="0"/>
    <s v="theater/plays"/>
    <n v="4.67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s v="US"/>
    <s v="USD"/>
    <x v="2868"/>
    <n v="1434768438"/>
    <d v="2015-04-21T02:47:18"/>
    <n v="1429584438"/>
    <b v="0"/>
    <n v="0"/>
    <b v="0"/>
    <s v="theater/plays"/>
    <n v="0"/>
    <e v="#DIV/0!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22473831"/>
    <d v="2014-12-29T19:37:11"/>
    <n v="1419881831"/>
    <b v="0"/>
    <n v="8"/>
    <b v="0"/>
    <s v="theater/plays"/>
    <n v="38.119999999999997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4684186"/>
    <d v="2016-12-18T20:16:26"/>
    <n v="1482092186"/>
    <b v="0"/>
    <n v="3"/>
    <b v="0"/>
    <s v="theater/plays"/>
    <n v="5.4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62417493"/>
    <d v="2016-04-05T03:04:53"/>
    <n v="1459825493"/>
    <b v="0"/>
    <n v="3"/>
    <b v="0"/>
    <s v="theater/plays"/>
    <n v="3.4999999999999996E-2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7069079"/>
    <d v="2015-06-16T17:51:19"/>
    <n v="1434477079"/>
    <b v="0"/>
    <n v="0"/>
    <b v="0"/>
    <s v="theater/plays"/>
    <n v="0"/>
    <e v="#DIV/0!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80525200"/>
    <d v="2016-10-29T22:55:24"/>
    <n v="1477781724"/>
    <b v="0"/>
    <n v="6"/>
    <b v="0"/>
    <s v="theater/plays"/>
    <n v="10.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5934795"/>
    <d v="2015-05-04T14:46:35"/>
    <n v="1430750795"/>
    <b v="0"/>
    <n v="4"/>
    <b v="0"/>
    <s v="theater/plays"/>
    <n v="2.1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3310661"/>
    <d v="2015-12-21T17:24:21"/>
    <n v="1450718661"/>
    <b v="0"/>
    <n v="1"/>
    <b v="0"/>
    <s v="theater/plays"/>
    <n v="0.2589285714285714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40090300"/>
    <d v="2015-07-07T21:44:12"/>
    <n v="1436305452"/>
    <b v="0"/>
    <n v="29"/>
    <b v="0"/>
    <s v="theater/plays"/>
    <n v="23.333333333333332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7620036"/>
    <d v="2014-10-04T14:20:36"/>
    <n v="1412432436"/>
    <b v="0"/>
    <n v="0"/>
    <b v="0"/>
    <s v="theater/plays"/>
    <n v="0"/>
    <e v="#DIV/0!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62112318"/>
    <d v="2016-04-01T14:18:38"/>
    <n v="1459520318"/>
    <b v="0"/>
    <n v="4"/>
    <b v="0"/>
    <s v="theater/plays"/>
    <n v="33.6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4734740"/>
    <d v="2016-01-01T21:40:37"/>
    <n v="1451684437"/>
    <b v="0"/>
    <n v="5"/>
    <b v="0"/>
    <s v="theater/plays"/>
    <n v="19.07999999999999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7800435"/>
    <d v="2014-11-05T17:27:15"/>
    <n v="1415208435"/>
    <b v="0"/>
    <n v="4"/>
    <b v="0"/>
    <s v="theater/plays"/>
    <n v="0.41111111111111115"/>
    <n v="46.25"/>
    <x v="1"/>
    <s v="plays"/>
    <m/>
  </r>
  <r>
    <n v="2885"/>
    <s v="The Wedding"/>
    <s v="An historic and proud work of Polish nationalistic literature performed on stage."/>
    <n v="400"/>
    <n v="130"/>
    <x v="2"/>
    <s v="US"/>
    <s v="USD"/>
    <x v="2881"/>
    <n v="1426294201"/>
    <d v="2015-02-12T01:50:01"/>
    <n v="1423705801"/>
    <b v="0"/>
    <n v="5"/>
    <b v="0"/>
    <s v="theater/plays"/>
    <n v="32.5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635140"/>
    <d v="2015-09-14T15:11:24"/>
    <n v="1442243484"/>
    <b v="0"/>
    <n v="1"/>
    <b v="0"/>
    <s v="theater/plays"/>
    <n v="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20971324"/>
    <d v="2014-12-12T10:15:24"/>
    <n v="1418379324"/>
    <b v="0"/>
    <n v="1"/>
    <b v="0"/>
    <s v="theater/plays"/>
    <n v="0.16666666666666669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3608340"/>
    <d v="2014-10-10T12:50:40"/>
    <n v="1412945440"/>
    <b v="0"/>
    <n v="0"/>
    <b v="0"/>
    <s v="theater/plays"/>
    <n v="0"/>
    <e v="#DIV/0!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9344985"/>
    <d v="2014-07-30T20:43:05"/>
    <n v="1406752985"/>
    <b v="0"/>
    <n v="14"/>
    <b v="0"/>
    <s v="theater/plays"/>
    <n v="38.066666666666663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7553200"/>
    <d v="2014-07-11T17:49:52"/>
    <n v="1405100992"/>
    <b v="0"/>
    <n v="3"/>
    <b v="0"/>
    <s v="theater/plays"/>
    <n v="1.05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60751128"/>
    <d v="2016-02-15T21:12:08"/>
    <n v="1455570728"/>
    <b v="0"/>
    <n v="10"/>
    <b v="0"/>
    <s v="theater/plays"/>
    <n v="2.73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9000400"/>
    <d v="2014-08-18T17:08:24"/>
    <n v="1408381704"/>
    <b v="0"/>
    <n v="17"/>
    <b v="0"/>
    <s v="theater/plays"/>
    <n v="9.0909090909090917"/>
    <n v="29.411764705882351"/>
    <x v="1"/>
    <s v="plays"/>
    <m/>
  </r>
  <r>
    <n v="2893"/>
    <s v="REDISCOVERING KIA THE PLAY"/>
    <s v="Fundraising for REDISCOVERING KIA THE PLAY"/>
    <n v="5000"/>
    <n v="25"/>
    <x v="2"/>
    <s v="US"/>
    <s v="USD"/>
    <x v="2889"/>
    <n v="1420768800"/>
    <d v="2014-11-10T18:33:15"/>
    <n v="1415644395"/>
    <b v="0"/>
    <n v="2"/>
    <b v="0"/>
    <s v="theater/plays"/>
    <n v="0.5"/>
    <n v="12.5"/>
    <x v="1"/>
    <s v="plays"/>
    <m/>
  </r>
  <r>
    <n v="2894"/>
    <s v="How Could You Do This To Me (The Stage Play)"/>
    <s v="This Is A Story About A Woman A Man And A Woman"/>
    <n v="50000"/>
    <n v="0"/>
    <x v="2"/>
    <s v="US"/>
    <s v="USD"/>
    <x v="2890"/>
    <n v="1428100815"/>
    <d v="2015-02-02T23:40:15"/>
    <n v="1422920415"/>
    <b v="0"/>
    <n v="0"/>
    <b v="0"/>
    <s v="theater/plays"/>
    <n v="0"/>
    <e v="#DIV/0!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470800"/>
    <d v="2014-06-21T13:19:52"/>
    <n v="1403356792"/>
    <b v="0"/>
    <n v="4"/>
    <b v="0"/>
    <s v="theater/plays"/>
    <n v="4.5999999999999996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1522400"/>
    <d v="2016-11-27T21:48:41"/>
    <n v="1480283321"/>
    <b v="0"/>
    <n v="12"/>
    <b v="0"/>
    <s v="theater/plays"/>
    <n v="20.833333333333336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4577345"/>
    <d v="2015-09-11T15:30:58"/>
    <n v="1441985458"/>
    <b v="0"/>
    <n v="3"/>
    <b v="0"/>
    <s v="theater/plays"/>
    <n v="4.583333333333333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6307053"/>
    <d v="2015-10-01T15:57:33"/>
    <n v="1443715053"/>
    <b v="0"/>
    <n v="12"/>
    <b v="0"/>
    <s v="theater/plays"/>
    <n v="4.2133333333333338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9325158"/>
    <d v="2016-05-25T01:52:38"/>
    <n v="1464141158"/>
    <b v="0"/>
    <n v="0"/>
    <b v="0"/>
    <s v="theater/plays"/>
    <n v="0"/>
    <e v="#DIV/0!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7562632"/>
    <d v="2014-07-10T05:37:12"/>
    <n v="1404970632"/>
    <b v="0"/>
    <n v="7"/>
    <b v="0"/>
    <s v="theater/plays"/>
    <n v="61.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23345339"/>
    <d v="2014-12-09T21:42:19"/>
    <n v="1418161339"/>
    <b v="0"/>
    <n v="2"/>
    <b v="0"/>
    <s v="theater/plays"/>
    <n v="0.8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40412396"/>
    <d v="2015-07-25T10:33:16"/>
    <n v="1437820396"/>
    <b v="0"/>
    <n v="1"/>
    <b v="0"/>
    <s v="theater/plays"/>
    <n v="1.6666666666666666E-2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41771218"/>
    <d v="2015-07-11T04:00:18"/>
    <n v="1436587218"/>
    <b v="0"/>
    <n v="4"/>
    <b v="0"/>
    <s v="theater/plays"/>
    <n v="0.77999999999999992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5534400"/>
    <d v="2014-10-28T23:13:51"/>
    <n v="1414538031"/>
    <b v="0"/>
    <n v="4"/>
    <b v="0"/>
    <s v="theater/plays"/>
    <n v="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3211313"/>
    <d v="2016-08-24T01:21:53"/>
    <n v="1472001713"/>
    <b v="0"/>
    <n v="17"/>
    <b v="0"/>
    <s v="theater/plays"/>
    <n v="17.771428571428572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8390800"/>
    <d v="2015-07-14T15:34:26"/>
    <n v="1436888066"/>
    <b v="0"/>
    <n v="7"/>
    <b v="0"/>
    <s v="theater/plays"/>
    <n v="9.4166666666666661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63259837"/>
    <d v="2016-03-15T21:03:57"/>
    <n v="1458075837"/>
    <b v="0"/>
    <n v="2"/>
    <b v="0"/>
    <s v="theater/plays"/>
    <n v="0.08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5407219"/>
    <d v="2016-05-09T17:33:39"/>
    <n v="1462815219"/>
    <b v="0"/>
    <n v="5"/>
    <b v="0"/>
    <s v="theater/plays"/>
    <n v="2.75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6944760"/>
    <d v="2014-10-17T06:23:21"/>
    <n v="1413527001"/>
    <b v="0"/>
    <n v="1"/>
    <b v="0"/>
    <s v="theater/plays"/>
    <n v="1.1111111111111112E-2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34139887"/>
    <d v="2015-04-13T20:11:27"/>
    <n v="1428955887"/>
    <b v="0"/>
    <n v="1"/>
    <b v="0"/>
    <s v="theater/plays"/>
    <n v="3.3333333333333335E-3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5429626"/>
    <d v="2015-05-18T18:27:06"/>
    <n v="1431973626"/>
    <b v="0"/>
    <n v="14"/>
    <b v="0"/>
    <s v="theater/plays"/>
    <n v="36.5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2827374"/>
    <d v="2015-12-16T03:09:34"/>
    <n v="1450235374"/>
    <b v="0"/>
    <n v="26"/>
    <b v="0"/>
    <s v="theater/plays"/>
    <n v="14.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10041339"/>
    <d v="2014-07-08T22:08:59"/>
    <n v="1404857339"/>
    <b v="0"/>
    <n v="2"/>
    <b v="0"/>
    <s v="theater/plays"/>
    <n v="0.02"/>
    <n v="1"/>
    <x v="1"/>
    <s v="plays"/>
    <m/>
  </r>
  <r>
    <n v="2914"/>
    <s v="Hercules the Panto"/>
    <s v="Hercules must complete four challenges in order to meet the father he never knew"/>
    <n v="25000"/>
    <n v="1"/>
    <x v="2"/>
    <s v="GB"/>
    <s v="GBP"/>
    <x v="2910"/>
    <n v="1426365994"/>
    <d v="2015-01-13T21:46:34"/>
    <n v="1421185594"/>
    <b v="0"/>
    <n v="1"/>
    <b v="0"/>
    <s v="theater/plays"/>
    <n v="4.0000000000000001E-3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8117190"/>
    <d v="2016-02-15T09:33:10"/>
    <n v="1455528790"/>
    <b v="0"/>
    <n v="3"/>
    <b v="0"/>
    <s v="theater/plays"/>
    <n v="61.1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400498789"/>
    <d v="2014-04-26T11:26:29"/>
    <n v="1398511589"/>
    <b v="0"/>
    <n v="7"/>
    <b v="0"/>
    <s v="theater/plays"/>
    <n v="7.8378378378378386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2381847"/>
    <d v="2015-08-29T05:37:27"/>
    <n v="1440826647"/>
    <b v="0"/>
    <n v="9"/>
    <b v="0"/>
    <s v="theater/plays"/>
    <n v="21.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6131207"/>
    <d v="2015-10-01T15:06:47"/>
    <n v="1443712007"/>
    <b v="0"/>
    <n v="20"/>
    <b v="0"/>
    <s v="theater/plays"/>
    <n v="27.24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7250329"/>
    <d v="2014-07-06T14:52:09"/>
    <n v="1404658329"/>
    <b v="0"/>
    <n v="6"/>
    <b v="0"/>
    <s v="theater/plays"/>
    <n v="8.5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7306470"/>
    <d v="2015-02-23T19:01:10"/>
    <n v="1424718070"/>
    <b v="0"/>
    <n v="13"/>
    <b v="0"/>
    <s v="theater/plays"/>
    <n v="26.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11679804"/>
    <d v="2014-08-26T21:16:44"/>
    <n v="1409087804"/>
    <b v="0"/>
    <n v="3"/>
    <b v="1"/>
    <s v="theater/musical"/>
    <n v="1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31982727"/>
    <d v="2015-04-03T20:58:47"/>
    <n v="1428094727"/>
    <b v="0"/>
    <n v="6"/>
    <b v="1"/>
    <s v="theater/musical"/>
    <n v="100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2068400"/>
    <d v="2015-01-09T03:39:39"/>
    <n v="1420774779"/>
    <b v="0"/>
    <n v="10"/>
    <b v="1"/>
    <s v="theater/musical"/>
    <n v="100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31143940"/>
    <d v="2015-04-09T13:21:50"/>
    <n v="1428585710"/>
    <b v="0"/>
    <n v="147"/>
    <b v="1"/>
    <s v="theater/musical"/>
    <n v="103.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10444068"/>
    <d v="2014-08-12T14:01:08"/>
    <n v="1407852068"/>
    <b v="0"/>
    <n v="199"/>
    <b v="1"/>
    <s v="theater/musical"/>
    <n v="102.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4715779"/>
    <d v="2015-02-09T18:22:59"/>
    <n v="1423506179"/>
    <b v="0"/>
    <n v="50"/>
    <b v="1"/>
    <s v="theater/musical"/>
    <n v="1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5400400"/>
    <d v="2014-06-16T16:03:49"/>
    <n v="1402934629"/>
    <b v="0"/>
    <n v="21"/>
    <b v="1"/>
    <s v="theater/musical"/>
    <n v="130.83333333333334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7135846"/>
    <d v="2016-02-03T23:57:26"/>
    <n v="1454543846"/>
    <b v="0"/>
    <n v="24"/>
    <b v="1"/>
    <s v="theater/musical"/>
    <n v="100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401024758"/>
    <d v="2014-04-25T13:32:38"/>
    <n v="1398432758"/>
    <b v="0"/>
    <n v="32"/>
    <b v="1"/>
    <s v="theater/musical"/>
    <n v="102.06937499999999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31007264"/>
    <d v="2015-04-07T14:01:04"/>
    <n v="1428415264"/>
    <b v="0"/>
    <n v="62"/>
    <b v="1"/>
    <s v="theater/musical"/>
    <n v="100.92000000000002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10761280"/>
    <d v="2014-08-21T06:59:23"/>
    <n v="1408604363"/>
    <b v="0"/>
    <n v="9"/>
    <b v="1"/>
    <s v="theater/musical"/>
    <n v="1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4516400"/>
    <d v="2015-01-21T03:57:17"/>
    <n v="1421812637"/>
    <b v="0"/>
    <n v="38"/>
    <b v="1"/>
    <s v="theater/musical"/>
    <n v="105.0967741935484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5081053"/>
    <d v="2016-05-05T22:57:33"/>
    <n v="1462489053"/>
    <b v="0"/>
    <n v="54"/>
    <b v="1"/>
    <s v="theater/musical"/>
    <n v="102.76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2845364"/>
    <d v="2014-05-16T15:16:04"/>
    <n v="1400253364"/>
    <b v="0"/>
    <n v="37"/>
    <b v="1"/>
    <s v="theater/musical"/>
    <n v="1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72490000"/>
    <d v="2016-07-02T14:00:08"/>
    <n v="1467468008"/>
    <b v="0"/>
    <n v="39"/>
    <b v="1"/>
    <s v="theater/musical"/>
    <n v="100.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3176340"/>
    <d v="2014-09-30T15:37:03"/>
    <n v="1412091423"/>
    <b v="0"/>
    <n v="34"/>
    <b v="1"/>
    <s v="theater/musical"/>
    <n v="1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s v="GB"/>
    <s v="GBP"/>
    <x v="2933"/>
    <n v="1405249113"/>
    <d v="2014-06-13T10:58:33"/>
    <n v="1402657113"/>
    <b v="0"/>
    <n v="55"/>
    <b v="1"/>
    <s v="theater/musical"/>
    <n v="133.33333333333331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2636814"/>
    <d v="2014-12-31T16:53:34"/>
    <n v="1420044814"/>
    <b v="0"/>
    <n v="32"/>
    <b v="1"/>
    <s v="theater/musical"/>
    <n v="101.375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9187600"/>
    <d v="2014-07-25T19:25:12"/>
    <n v="1406316312"/>
    <b v="0"/>
    <n v="25"/>
    <b v="1"/>
    <s v="theater/musical"/>
    <n v="102.875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21606018"/>
    <d v="2014-12-09T18:33:38"/>
    <n v="1418150018"/>
    <b v="0"/>
    <n v="33"/>
    <b v="1"/>
    <s v="theater/musical"/>
    <n v="107.24000000000001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5250955"/>
    <d v="2015-01-30T23:02:35"/>
    <n v="1422658955"/>
    <b v="0"/>
    <n v="1"/>
    <b v="0"/>
    <s v="theater/spaces"/>
    <n v="4.0000000000000001E-3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50297080"/>
    <d v="2015-11-26T19:17:39"/>
    <n v="1448565459"/>
    <b v="0"/>
    <n v="202"/>
    <b v="0"/>
    <s v="theater/spaces"/>
    <n v="20.424999999999997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8894380"/>
    <d v="2015-03-14T03:06:20"/>
    <n v="1426302380"/>
    <b v="0"/>
    <n v="0"/>
    <b v="0"/>
    <s v="theater/spaces"/>
    <n v="0"/>
    <e v="#DIV/0!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3714198"/>
    <d v="2015-05-08T21:56:38"/>
    <n v="1431122198"/>
    <b v="0"/>
    <n v="1"/>
    <b v="0"/>
    <s v="theater/spaces"/>
    <n v="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32437660"/>
    <d v="2015-04-24T03:21:00"/>
    <n v="1429845660"/>
    <b v="0"/>
    <n v="0"/>
    <b v="0"/>
    <s v="theater/spaces"/>
    <n v="0"/>
    <e v="#DIV/0!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71265092"/>
    <d v="2016-07-16T12:44:52"/>
    <n v="1468673092"/>
    <b v="0"/>
    <n v="2"/>
    <b v="0"/>
    <s v="theater/spaces"/>
    <n v="0.1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80007460"/>
    <d v="2016-10-06T13:29:27"/>
    <n v="1475760567"/>
    <b v="0"/>
    <n v="13"/>
    <b v="0"/>
    <s v="theater/spaces"/>
    <n v="4.2880000000000003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33259293"/>
    <d v="2015-04-03T15:34:53"/>
    <n v="1428075293"/>
    <b v="0"/>
    <n v="9"/>
    <b v="0"/>
    <s v="theater/spaces"/>
    <n v="4.8000000000000004E-3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7965917"/>
    <d v="2015-10-20T19:45:17"/>
    <n v="1445370317"/>
    <b v="0"/>
    <n v="2"/>
    <b v="0"/>
    <s v="theater/spaces"/>
    <n v="2.5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3538752"/>
    <d v="2015-12-24T08:45:52"/>
    <n v="1450946752"/>
    <b v="0"/>
    <n v="0"/>
    <b v="0"/>
    <s v="theater/spaces"/>
    <n v="0"/>
    <e v="#DIV/0!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12536573"/>
    <d v="2014-08-21T19:16:13"/>
    <n v="1408648573"/>
    <b v="0"/>
    <n v="58"/>
    <b v="0"/>
    <s v="theater/spaces"/>
    <n v="2.1919999999999997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6676800"/>
    <d v="2016-09-15T16:33:59"/>
    <n v="1473957239"/>
    <b v="0"/>
    <n v="8"/>
    <b v="0"/>
    <s v="theater/spaces"/>
    <n v="8.0250000000000004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4330821"/>
    <d v="2015-09-08T19:00:21"/>
    <n v="1441738821"/>
    <b v="0"/>
    <n v="3"/>
    <b v="0"/>
    <s v="theater/spaces"/>
    <n v="0.15125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9669203"/>
    <d v="2017-02-24T14:00:03"/>
    <n v="1487944803"/>
    <b v="0"/>
    <n v="0"/>
    <b v="0"/>
    <s v="theater/spaces"/>
    <n v="0"/>
    <e v="#DIV/0!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4476849"/>
    <d v="2015-05-17T17:47:29"/>
    <n v="1431884849"/>
    <b v="0"/>
    <n v="11"/>
    <b v="0"/>
    <s v="theater/spaces"/>
    <n v="59.583333333333336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62402850"/>
    <d v="2016-04-04T23:00:50"/>
    <n v="1459810850"/>
    <b v="0"/>
    <n v="20"/>
    <b v="0"/>
    <s v="theater/spaces"/>
    <n v="16.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7498172"/>
    <d v="2015-01-27T00:16:12"/>
    <n v="1422317772"/>
    <b v="0"/>
    <n v="3"/>
    <b v="0"/>
    <s v="theater/spaces"/>
    <n v="1.8666666666666669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62729317"/>
    <d v="2016-03-09T18:41:57"/>
    <n v="1457548917"/>
    <b v="0"/>
    <n v="0"/>
    <b v="0"/>
    <s v="theater/spaces"/>
    <n v="0"/>
    <e v="#DIV/0!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5258325"/>
    <d v="2016-05-08T00:12:05"/>
    <n v="1462666325"/>
    <b v="0"/>
    <n v="0"/>
    <b v="0"/>
    <s v="theater/spaces"/>
    <n v="0"/>
    <e v="#DIV/0!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10459023"/>
    <d v="2014-08-12T18:10:23"/>
    <n v="1407867023"/>
    <b v="0"/>
    <n v="0"/>
    <b v="0"/>
    <s v="theater/spaces"/>
    <n v="0"/>
    <e v="#DIV/0!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7342400"/>
    <d v="2015-02-26T05:05:59"/>
    <n v="1424927159"/>
    <b v="0"/>
    <n v="108"/>
    <b v="1"/>
    <s v="theater/plays"/>
    <n v="109.62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5193140"/>
    <d v="2015-02-01T05:51:46"/>
    <n v="1422769906"/>
    <b v="0"/>
    <n v="20"/>
    <b v="1"/>
    <s v="theater/plays"/>
    <n v="121.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5835824"/>
    <d v="2015-06-02T11:17:04"/>
    <n v="1433243824"/>
    <b v="0"/>
    <n v="98"/>
    <b v="1"/>
    <s v="theater/plays"/>
    <n v="106.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7360720"/>
    <d v="2014-07-07T21:50:19"/>
    <n v="1404769819"/>
    <b v="0"/>
    <n v="196"/>
    <b v="1"/>
    <s v="theater/plays"/>
    <n v="100.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6290233"/>
    <d v="2015-06-07T17:30:33"/>
    <n v="1433698233"/>
    <b v="0"/>
    <n v="39"/>
    <b v="1"/>
    <s v="theater/plays"/>
    <n v="109.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42425412"/>
    <d v="2015-08-17T17:43:32"/>
    <n v="1439833412"/>
    <b v="0"/>
    <n v="128"/>
    <b v="1"/>
    <s v="theater/plays"/>
    <n v="113.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5872692"/>
    <d v="2015-02-07T04:44:52"/>
    <n v="1423284292"/>
    <b v="0"/>
    <n v="71"/>
    <b v="1"/>
    <s v="theater/plays"/>
    <n v="113.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1406340"/>
    <d v="2016-08-03T12:34:20"/>
    <n v="1470227660"/>
    <b v="0"/>
    <n v="47"/>
    <b v="1"/>
    <s v="theater/plays"/>
    <n v="1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30693460"/>
    <d v="2015-04-03T18:52:33"/>
    <n v="1428087153"/>
    <b v="0"/>
    <n v="17"/>
    <b v="1"/>
    <s v="theater/plays"/>
    <n v="162.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5699451"/>
    <d v="2014-06-18T16:04:11"/>
    <n v="1403107451"/>
    <b v="0"/>
    <n v="91"/>
    <b v="1"/>
    <s v="theater/plays"/>
    <n v="1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9500078"/>
    <d v="2014-08-01T15:47:58"/>
    <n v="1406908078"/>
    <b v="0"/>
    <n v="43"/>
    <b v="1"/>
    <s v="theater/plays"/>
    <n v="100.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s v="US"/>
    <s v="USD"/>
    <x v="2968"/>
    <n v="1480899600"/>
    <d v="2016-11-20T02:38:40"/>
    <n v="1479609520"/>
    <b v="0"/>
    <n v="17"/>
    <b v="1"/>
    <s v="theater/plays"/>
    <n v="105.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51620800"/>
    <d v="2015-12-03T19:38:28"/>
    <n v="1449171508"/>
    <b v="0"/>
    <n v="33"/>
    <b v="1"/>
    <s v="theater/plays"/>
    <n v="174.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11695300"/>
    <d v="2014-08-29T01:27:51"/>
    <n v="1409275671"/>
    <b v="0"/>
    <n v="87"/>
    <b v="1"/>
    <s v="theater/plays"/>
    <n v="1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7057200"/>
    <d v="2014-10-29T16:24:46"/>
    <n v="1414599886"/>
    <b v="0"/>
    <n v="113"/>
    <b v="1"/>
    <s v="theater/plays"/>
    <n v="100.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7870400"/>
    <d v="2016-02-25T17:32:10"/>
    <n v="1456421530"/>
    <b v="0"/>
    <n v="14"/>
    <b v="1"/>
    <s v="theater/plays"/>
    <n v="171.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7076840"/>
    <d v="2015-01-22T21:08:54"/>
    <n v="1421960934"/>
    <b v="0"/>
    <n v="30"/>
    <b v="1"/>
    <s v="theater/plays"/>
    <n v="113.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3784740"/>
    <d v="2014-10-10T15:22:27"/>
    <n v="1412954547"/>
    <b v="0"/>
    <n v="16"/>
    <b v="1"/>
    <s v="theater/plays"/>
    <n v="129.46666666666667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20524000"/>
    <d v="2014-12-20T19:47:03"/>
    <n v="1419104823"/>
    <b v="0"/>
    <n v="46"/>
    <b v="1"/>
    <s v="theater/plays"/>
    <n v="101.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40381600"/>
    <d v="2015-08-03T21:58:50"/>
    <n v="1438639130"/>
    <b v="0"/>
    <n v="24"/>
    <b v="1"/>
    <s v="theater/plays"/>
    <n v="109.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43014756"/>
    <d v="2015-08-09T13:25:56"/>
    <n v="1439126756"/>
    <b v="1"/>
    <n v="97"/>
    <b v="1"/>
    <s v="theater/spaces"/>
    <n v="128.92500000000001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5208143"/>
    <d v="2016-01-12T16:29:03"/>
    <n v="1452616143"/>
    <b v="1"/>
    <n v="59"/>
    <b v="1"/>
    <s v="theater/spaces"/>
    <n v="102.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5722236"/>
    <d v="2014-09-12T15:10:36"/>
    <n v="1410534636"/>
    <b v="1"/>
    <n v="1095"/>
    <b v="1"/>
    <s v="theater/spaces"/>
    <n v="146.53957758620692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72020881"/>
    <d v="2016-07-25T06:41:21"/>
    <n v="1469428881"/>
    <b v="1"/>
    <n v="218"/>
    <b v="1"/>
    <s v="theater/spaces"/>
    <n v="100.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7886400"/>
    <d v="2016-10-11T23:22:08"/>
    <n v="1476228128"/>
    <b v="0"/>
    <n v="111"/>
    <b v="1"/>
    <s v="theater/spaces"/>
    <n v="121.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62100406"/>
    <d v="2016-03-02T12:00:06"/>
    <n v="1456920006"/>
    <b v="0"/>
    <n v="56"/>
    <b v="1"/>
    <s v="theater/spaces"/>
    <n v="105.5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6316800"/>
    <d v="2016-09-14T07:22:31"/>
    <n v="1473837751"/>
    <b v="0"/>
    <n v="265"/>
    <b v="1"/>
    <s v="theater/spaces"/>
    <n v="110.4008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6412081"/>
    <d v="2016-05-21T08:41:21"/>
    <n v="1463820081"/>
    <b v="0"/>
    <n v="28"/>
    <b v="1"/>
    <s v="theater/spaces"/>
    <n v="100"/>
    <n v="35.714285714285715"/>
    <x v="1"/>
    <s v="spaces"/>
    <m/>
  </r>
  <r>
    <n v="2989"/>
    <s v="Let's Light Up The Gem!"/>
    <s v="Bring the movies back to Bethel, Maine."/>
    <n v="20000"/>
    <n v="35307"/>
    <x v="0"/>
    <s v="US"/>
    <s v="USD"/>
    <x v="2985"/>
    <n v="1450673940"/>
    <d v="2015-11-29T00:29:22"/>
    <n v="1448756962"/>
    <b v="0"/>
    <n v="364"/>
    <b v="1"/>
    <s v="theater/spaces"/>
    <n v="176.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52174420"/>
    <d v="2015-12-03T13:47:00"/>
    <n v="1449150420"/>
    <b v="0"/>
    <n v="27"/>
    <b v="1"/>
    <s v="theater/spaces"/>
    <n v="100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5547530"/>
    <d v="2017-01-05T20:05:30"/>
    <n v="1483646730"/>
    <b v="0"/>
    <n v="93"/>
    <b v="1"/>
    <s v="theater/spaces"/>
    <n v="103.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6037510"/>
    <d v="2016-09-09T18:25:10"/>
    <n v="1473445510"/>
    <b v="0"/>
    <n v="64"/>
    <b v="1"/>
    <s v="theater/spaces"/>
    <n v="104.5"/>
    <n v="48.984375"/>
    <x v="1"/>
    <s v="spaces"/>
    <m/>
  </r>
  <r>
    <n v="2993"/>
    <s v="TRUE WEST: Think, Dog! Productions"/>
    <s v="Help us build the Kitchen from Hell!"/>
    <n v="1000"/>
    <n v="1003"/>
    <x v="0"/>
    <s v="US"/>
    <s v="USD"/>
    <x v="2989"/>
    <n v="1455998867"/>
    <d v="2016-01-21T20:07:47"/>
    <n v="1453406867"/>
    <b v="0"/>
    <n v="22"/>
    <b v="1"/>
    <s v="theater/spaces"/>
    <n v="100.29999999999998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12335772"/>
    <d v="2014-09-03T11:29:32"/>
    <n v="1409743772"/>
    <b v="0"/>
    <n v="59"/>
    <b v="1"/>
    <s v="theater/spaces"/>
    <n v="457.74666666666673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4841471"/>
    <d v="2016-12-20T15:57:51"/>
    <n v="1482249471"/>
    <b v="0"/>
    <n v="249"/>
    <b v="1"/>
    <s v="theater/spaces"/>
    <n v="104.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32677240"/>
    <d v="2015-03-27T21:54:00"/>
    <n v="1427493240"/>
    <b v="0"/>
    <n v="392"/>
    <b v="1"/>
    <s v="theater/spaces"/>
    <n v="171.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8171540"/>
    <d v="2017-02-09T17:36:33"/>
    <n v="1486661793"/>
    <b v="0"/>
    <n v="115"/>
    <b v="1"/>
    <s v="theater/spaces"/>
    <n v="103.73000000000002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2892700"/>
    <d v="2014-05-19T04:38:49"/>
    <n v="1400474329"/>
    <b v="0"/>
    <n v="433"/>
    <b v="1"/>
    <s v="theater/spaces"/>
    <n v="103.02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8333600"/>
    <d v="2017-02-14T17:46:00"/>
    <n v="1487094360"/>
    <b v="0"/>
    <n v="20"/>
    <b v="1"/>
    <s v="theater/spaces"/>
    <n v="118.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5885600"/>
    <d v="2017-01-17T19:51:10"/>
    <n v="1484682670"/>
    <b v="0"/>
    <n v="8"/>
    <b v="1"/>
    <s v="theater/spaces"/>
    <n v="100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8445382"/>
    <d v="2016-06-13T21:29:42"/>
    <n v="1465853382"/>
    <b v="0"/>
    <n v="175"/>
    <b v="1"/>
    <s v="theater/spaces"/>
    <n v="318.69988910451895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6552252"/>
    <d v="2012-11-26T20:04:12"/>
    <n v="1353960252"/>
    <b v="0"/>
    <n v="104"/>
    <b v="1"/>
    <s v="theater/spaces"/>
    <n v="108.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6811940"/>
    <d v="2016-01-29T20:22:56"/>
    <n v="1454098976"/>
    <b v="0"/>
    <n v="17"/>
    <b v="1"/>
    <s v="theater/spaces"/>
    <n v="101.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6089324"/>
    <d v="2014-10-16T21:08:44"/>
    <n v="1413493724"/>
    <b v="0"/>
    <n v="277"/>
    <b v="1"/>
    <s v="theater/spaces"/>
    <n v="112.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2611905"/>
    <d v="2014-09-06T16:11:45"/>
    <n v="1410019905"/>
    <b v="0"/>
    <n v="118"/>
    <b v="1"/>
    <s v="theater/spaces"/>
    <n v="120.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8580591"/>
    <d v="2014-11-14T18:09:51"/>
    <n v="1415988591"/>
    <b v="0"/>
    <n v="97"/>
    <b v="1"/>
    <s v="theater/spaces"/>
    <n v="107.74999999999999"/>
    <n v="88.865979381443296"/>
    <x v="1"/>
    <s v="spaces"/>
    <m/>
  </r>
  <r>
    <n v="3007"/>
    <s v="Bethlem"/>
    <s v="Consuite for 2015 CoreCon.  An adventure into insanity."/>
    <n v="600"/>
    <n v="1080"/>
    <x v="0"/>
    <s v="US"/>
    <s v="USD"/>
    <x v="3002"/>
    <n v="1429938683"/>
    <d v="2015-04-04T05:11:23"/>
    <n v="1428124283"/>
    <b v="0"/>
    <n v="20"/>
    <b v="1"/>
    <s v="theater/spaces"/>
    <n v="180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3352719"/>
    <d v="2015-12-22T05:05:19"/>
    <n v="1450760719"/>
    <b v="0"/>
    <n v="26"/>
    <b v="1"/>
    <s v="theater/spaces"/>
    <n v="101.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7012840"/>
    <d v="2014-10-27T13:40:40"/>
    <n v="1414417240"/>
    <b v="0"/>
    <n v="128"/>
    <b v="1"/>
    <s v="theater/spaces"/>
    <n v="119.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24548719"/>
    <d v="2014-12-23T19:58:39"/>
    <n v="1419364719"/>
    <b v="0"/>
    <n v="15"/>
    <b v="1"/>
    <s v="theater/spaces"/>
    <n v="1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50911540"/>
    <d v="2015-11-26T11:15:16"/>
    <n v="1448536516"/>
    <b v="0"/>
    <n v="25"/>
    <b v="1"/>
    <s v="theater/spaces"/>
    <n v="123.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3587130"/>
    <d v="2015-01-20T16:52:10"/>
    <n v="1421772730"/>
    <b v="0"/>
    <n v="55"/>
    <b v="1"/>
    <s v="theater/spaces"/>
    <n v="117.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4917049"/>
    <d v="2015-05-22T20:04:09"/>
    <n v="1432325049"/>
    <b v="0"/>
    <n v="107"/>
    <b v="1"/>
    <s v="theater/spaces"/>
    <n v="156.96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5163600"/>
    <d v="2014-10-08T02:58:00"/>
    <n v="1412737080"/>
    <b v="0"/>
    <n v="557"/>
    <b v="1"/>
    <s v="theater/spaces"/>
    <n v="113.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2459200"/>
    <d v="2014-05-26T17:27:18"/>
    <n v="1401125238"/>
    <b v="0"/>
    <n v="40"/>
    <b v="1"/>
    <s v="theater/spaces"/>
    <n v="103.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5688952"/>
    <d v="2014-05-19T13:09:12"/>
    <n v="1400504952"/>
    <b v="0"/>
    <n v="36"/>
    <b v="1"/>
    <s v="theater/spaces"/>
    <n v="102.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8566243"/>
    <d v="2014-07-21T20:24:03"/>
    <n v="1405974243"/>
    <b v="0"/>
    <n v="159"/>
    <b v="1"/>
    <s v="theater/spaces"/>
    <n v="105.84090909090908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7429600"/>
    <d v="2015-06-08T07:09:36"/>
    <n v="1433747376"/>
    <b v="0"/>
    <n v="41"/>
    <b v="1"/>
    <s v="theater/spaces"/>
    <n v="100.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401159600"/>
    <d v="2014-04-29T20:00:20"/>
    <n v="1398801620"/>
    <b v="0"/>
    <n v="226"/>
    <b v="1"/>
    <s v="theater/spaces"/>
    <n v="121.23333333333332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9583533"/>
    <d v="2015-06-15T20:18:53"/>
    <n v="1434399533"/>
    <b v="0"/>
    <n v="30"/>
    <b v="1"/>
    <s v="theater/spaces"/>
    <n v="100.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9794340"/>
    <d v="2016-10-17T14:51:09"/>
    <n v="1476715869"/>
    <b v="0"/>
    <n v="103"/>
    <b v="1"/>
    <s v="theater/spaces"/>
    <n v="116.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72338409"/>
    <d v="2016-07-13T22:53:29"/>
    <n v="1468450409"/>
    <b v="0"/>
    <n v="62"/>
    <b v="1"/>
    <s v="theater/spaces"/>
    <n v="100.88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4039186"/>
    <d v="2015-04-27T16:13:06"/>
    <n v="1430151186"/>
    <b v="0"/>
    <n v="6"/>
    <b v="1"/>
    <s v="theater/spaces"/>
    <n v="1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9567475"/>
    <d v="2012-09-06T23:51:15"/>
    <n v="1346975475"/>
    <b v="0"/>
    <n v="182"/>
    <b v="1"/>
    <s v="theater/spaces"/>
    <n v="246.42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401465600"/>
    <d v="2014-05-02T12:13:33"/>
    <n v="1399032813"/>
    <b v="0"/>
    <n v="145"/>
    <b v="1"/>
    <s v="theater/spaces"/>
    <n v="302.2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8538892"/>
    <d v="2017-02-17T11:01:32"/>
    <n v="1487329292"/>
    <b v="0"/>
    <n v="25"/>
    <b v="1"/>
    <s v="theater/spaces"/>
    <n v="143.33333333333334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6866851"/>
    <d v="2015-02-18T16:54:11"/>
    <n v="1424278451"/>
    <b v="0"/>
    <n v="320"/>
    <b v="1"/>
    <s v="theater/spaces"/>
    <n v="131.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71242025"/>
    <d v="2016-07-16T06:20:25"/>
    <n v="1468650025"/>
    <b v="0"/>
    <n v="99"/>
    <b v="1"/>
    <s v="theater/spaces"/>
    <n v="168.01999999999998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6285300"/>
    <d v="2014-10-20T17:00:47"/>
    <n v="1413824447"/>
    <b v="0"/>
    <n v="348"/>
    <b v="1"/>
    <s v="theater/spaces"/>
    <n v="109.67666666666666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42426171"/>
    <d v="2015-08-17T17:56:11"/>
    <n v="1439834171"/>
    <b v="0"/>
    <n v="41"/>
    <b v="1"/>
    <s v="theater/spaces"/>
    <n v="106.6857142857143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6479447"/>
    <d v="2016-08-15T21:10:47"/>
    <n v="1471295447"/>
    <b v="0"/>
    <n v="29"/>
    <b v="1"/>
    <s v="theater/spaces"/>
    <n v="100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41933459"/>
    <d v="2015-08-12T01:04:19"/>
    <n v="1439341459"/>
    <b v="0"/>
    <n v="25"/>
    <b v="1"/>
    <s v="theater/spaces"/>
    <n v="127.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71487925"/>
    <d v="2016-07-19T02:38:45"/>
    <n v="1468895925"/>
    <b v="0"/>
    <n v="23"/>
    <b v="1"/>
    <s v="theater/spaces"/>
    <n v="146.53333333333333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7972740"/>
    <d v="2016-10-01T12:50:55"/>
    <n v="1475326255"/>
    <b v="0"/>
    <n v="1260"/>
    <b v="1"/>
    <s v="theater/spaces"/>
    <n v="112.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7674009"/>
    <d v="2013-04-04T13:26:49"/>
    <n v="1365082009"/>
    <b v="0"/>
    <n v="307"/>
    <b v="1"/>
    <s v="theater/spaces"/>
    <n v="108.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6654340"/>
    <d v="2013-07-11T18:50:44"/>
    <n v="1373568644"/>
    <b v="0"/>
    <n v="329"/>
    <b v="1"/>
    <s v="theater/spaces"/>
    <n v="126.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85995540"/>
    <d v="2010-07-19T21:26:13"/>
    <n v="1279574773"/>
    <b v="0"/>
    <n v="32"/>
    <b v="1"/>
    <s v="theater/spaces"/>
    <n v="213.20000000000002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7071397"/>
    <d v="2016-01-04T06:03:17"/>
    <n v="1451887397"/>
    <b v="0"/>
    <n v="27"/>
    <b v="1"/>
    <s v="theater/spaces"/>
    <n v="100.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8303940"/>
    <d v="2013-12-02T19:03:58"/>
    <n v="1386011038"/>
    <b v="0"/>
    <n v="236"/>
    <b v="1"/>
    <s v="theater/spaces"/>
    <n v="108.71389999999998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5359600"/>
    <d v="2015-06-22T19:00:21"/>
    <n v="1434999621"/>
    <b v="0"/>
    <n v="42"/>
    <b v="1"/>
    <s v="theater/spaces"/>
    <n v="107.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s v="US"/>
    <s v="USD"/>
    <x v="3036"/>
    <n v="1453323048"/>
    <d v="2015-12-21T20:50:48"/>
    <n v="1450731048"/>
    <b v="0"/>
    <n v="95"/>
    <b v="1"/>
    <s v="theater/spaces"/>
    <n v="110.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4149047"/>
    <d v="2015-09-06T16:30:47"/>
    <n v="1441557047"/>
    <b v="0"/>
    <n v="37"/>
    <b v="1"/>
    <s v="theater/spaces"/>
    <n v="1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9152600"/>
    <d v="2015-03-20T01:41:39"/>
    <n v="1426815699"/>
    <b v="0"/>
    <n v="128"/>
    <b v="1"/>
    <s v="theater/spaces"/>
    <n v="110.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4433998"/>
    <d v="2016-01-18T17:26:38"/>
    <n v="1453137998"/>
    <b v="0"/>
    <n v="156"/>
    <b v="1"/>
    <s v="theater/spaces"/>
    <n v="109.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8679055"/>
    <d v="2014-07-23T03:44:15"/>
    <n v="1406087055"/>
    <b v="0"/>
    <n v="64"/>
    <b v="1"/>
    <s v="theater/spaces"/>
    <n v="132.70650000000001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10324720"/>
    <d v="2014-08-11T19:16:26"/>
    <n v="1407784586"/>
    <b v="0"/>
    <n v="58"/>
    <b v="1"/>
    <s v="theater/spaces"/>
    <n v="190.84810126582278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61762960"/>
    <d v="2016-03-14T23:44:14"/>
    <n v="1457999054"/>
    <b v="0"/>
    <n v="20"/>
    <b v="1"/>
    <s v="theater/spaces"/>
    <n v="1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20060920"/>
    <d v="2014-12-02T21:37:42"/>
    <n v="1417556262"/>
    <b v="0"/>
    <n v="47"/>
    <b v="1"/>
    <s v="theater/spaces"/>
    <n v="166.4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4241255"/>
    <d v="2015-05-15T00:20:55"/>
    <n v="1431649255"/>
    <b v="0"/>
    <n v="54"/>
    <b v="1"/>
    <s v="theater/spaces"/>
    <n v="106.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62420960"/>
    <d v="2016-04-05T04:02:40"/>
    <n v="1459828960"/>
    <b v="0"/>
    <n v="9"/>
    <b v="1"/>
    <s v="theater/spaces"/>
    <n v="1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6547945"/>
    <d v="2017-01-09T09:59:05"/>
    <n v="1483955945"/>
    <b v="1"/>
    <n v="35"/>
    <b v="0"/>
    <s v="theater/spaces"/>
    <n v="23.62857142857143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2828740"/>
    <d v="2015-04-28T16:04:54"/>
    <n v="1430237094"/>
    <b v="0"/>
    <n v="2"/>
    <b v="0"/>
    <s v="theater/spaces"/>
    <n v="0.15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12222340"/>
    <d v="2014-08-11T18:16:53"/>
    <n v="1407781013"/>
    <b v="0"/>
    <n v="3"/>
    <b v="0"/>
    <s v="theater/spaces"/>
    <n v="0.4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5258240"/>
    <d v="2015-01-23T19:59:14"/>
    <n v="1422043154"/>
    <b v="0"/>
    <n v="0"/>
    <b v="0"/>
    <s v="theater/spaces"/>
    <n v="0"/>
    <e v="#DIV/0!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20844390"/>
    <d v="2014-11-10T22:59:50"/>
    <n v="1415660390"/>
    <b v="0"/>
    <n v="1"/>
    <b v="0"/>
    <s v="theater/spaces"/>
    <n v="5.0000000000000001E-3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12003784"/>
    <d v="2014-07-31T15:16:24"/>
    <n v="1406819784"/>
    <b v="0"/>
    <n v="0"/>
    <b v="0"/>
    <s v="theater/spaces"/>
    <n v="0"/>
    <e v="#DIV/0!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9694211"/>
    <d v="2016-03-04T15:36:51"/>
    <n v="1457105811"/>
    <b v="0"/>
    <n v="0"/>
    <b v="0"/>
    <s v="theater/spaces"/>
    <n v="0"/>
    <e v="#DIV/0!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63734740"/>
    <d v="2016-03-31T08:59:00"/>
    <n v="1459414740"/>
    <b v="0"/>
    <n v="3"/>
    <b v="0"/>
    <s v="theater/spaces"/>
    <n v="1.6666666666666666E-2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7536846"/>
    <d v="2014-07-09T22:27:26"/>
    <n v="1404944846"/>
    <b v="0"/>
    <n v="11"/>
    <b v="0"/>
    <s v="theater/spaces"/>
    <n v="3.0066666666666664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3422134"/>
    <d v="2015-08-29T06:35:34"/>
    <n v="1440830134"/>
    <b v="0"/>
    <n v="6"/>
    <b v="0"/>
    <s v="theater/spaces"/>
    <n v="0.15227272727272728"/>
    <n v="55.833333333333336"/>
    <x v="1"/>
    <s v="spaces"/>
    <m/>
  </r>
  <r>
    <n v="3061"/>
    <s v="Help Save Parkway Cinemas!"/>
    <s v="Save a historic Local theater."/>
    <n v="1000000"/>
    <n v="0"/>
    <x v="2"/>
    <s v="US"/>
    <s v="USD"/>
    <x v="3056"/>
    <n v="1407955748"/>
    <d v="2014-07-14T18:49:08"/>
    <n v="1405363748"/>
    <b v="0"/>
    <n v="0"/>
    <b v="0"/>
    <s v="theater/spaces"/>
    <n v="0"/>
    <e v="#DIV/0!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3636000"/>
    <d v="2015-09-01T12:51:32"/>
    <n v="1441111892"/>
    <b v="0"/>
    <n v="67"/>
    <b v="0"/>
    <s v="theater/spaces"/>
    <n v="66.84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s v="US"/>
    <s v="USD"/>
    <x v="3058"/>
    <n v="1477174138"/>
    <d v="2016-09-17T22:08:58"/>
    <n v="1474150138"/>
    <b v="0"/>
    <n v="23"/>
    <b v="0"/>
    <s v="theater/spaces"/>
    <n v="19.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8175540"/>
    <d v="2015-10-22T03:07:26"/>
    <n v="1445483246"/>
    <b v="0"/>
    <n v="72"/>
    <b v="0"/>
    <s v="theater/spaces"/>
    <n v="11.294666666666666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6683172"/>
    <d v="2014-07-05T01:19:32"/>
    <n v="1404523172"/>
    <b v="0"/>
    <n v="2"/>
    <b v="0"/>
    <s v="theater/spaces"/>
    <n v="0.0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8128537"/>
    <d v="2016-06-10T05:28:57"/>
    <n v="1465536537"/>
    <b v="0"/>
    <n v="15"/>
    <b v="0"/>
    <s v="theater/spaces"/>
    <n v="11.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41837879"/>
    <d v="2015-08-10T22:31:19"/>
    <n v="1439245879"/>
    <b v="0"/>
    <n v="1"/>
    <b v="0"/>
    <s v="theater/spaces"/>
    <n v="2.5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5013352"/>
    <d v="2015-09-16T16:35:52"/>
    <n v="1442421352"/>
    <b v="0"/>
    <n v="2"/>
    <b v="0"/>
    <s v="theater/spaces"/>
    <n v="6.9999999999999993E-2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8587234"/>
    <d v="2014-11-14T20:00:34"/>
    <n v="1415995234"/>
    <b v="0"/>
    <n v="7"/>
    <b v="0"/>
    <s v="theater/spaces"/>
    <n v="14.099999999999998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81132169"/>
    <d v="2016-11-16T17:36:09"/>
    <n v="1479317769"/>
    <b v="0"/>
    <n v="16"/>
    <b v="0"/>
    <s v="theater/spaces"/>
    <n v="3.34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9595940"/>
    <d v="2015-04-03T17:34:41"/>
    <n v="1428082481"/>
    <b v="0"/>
    <n v="117"/>
    <b v="0"/>
    <s v="theater/spaces"/>
    <n v="59.774999999999999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7791960"/>
    <d v="2016-10-15T16:34:22"/>
    <n v="1476549262"/>
    <b v="0"/>
    <n v="2"/>
    <b v="0"/>
    <s v="theater/spaces"/>
    <n v="1.6666666666666666E-2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34309540"/>
    <d v="2015-04-17T16:25:00"/>
    <n v="1429287900"/>
    <b v="0"/>
    <n v="7"/>
    <b v="0"/>
    <s v="theater/spaces"/>
    <n v="2.3035714285714284E-2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7617359"/>
    <d v="2016-02-09T13:42:39"/>
    <n v="1455025359"/>
    <b v="0"/>
    <n v="3"/>
    <b v="0"/>
    <s v="theater/spaces"/>
    <n v="8.8000000000000009E-2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71573640"/>
    <d v="2016-06-30T02:27:20"/>
    <n v="1467253640"/>
    <b v="0"/>
    <n v="20"/>
    <b v="0"/>
    <s v="theater/spaces"/>
    <n v="8.64"/>
    <n v="64.8"/>
    <x v="1"/>
    <s v="spaces"/>
    <m/>
  </r>
  <r>
    <n v="3076"/>
    <s v="10,000 Hours"/>
    <s v="Helping female comedians get in their 10,000 Hours of practice!"/>
    <n v="10000"/>
    <n v="1506"/>
    <x v="2"/>
    <s v="US"/>
    <s v="USD"/>
    <x v="3071"/>
    <n v="1444405123"/>
    <d v="2015-08-10T15:38:43"/>
    <n v="1439221123"/>
    <b v="0"/>
    <n v="50"/>
    <b v="0"/>
    <s v="theater/spaces"/>
    <n v="15.06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8495478"/>
    <d v="2017-01-31T22:57:58"/>
    <n v="1485903478"/>
    <b v="0"/>
    <n v="2"/>
    <b v="0"/>
    <s v="theater/spaces"/>
    <n v="0.47727272727272729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4920795"/>
    <d v="2015-01-27T03:19:55"/>
    <n v="1422328795"/>
    <b v="0"/>
    <n v="3"/>
    <b v="0"/>
    <s v="theater/spaces"/>
    <n v="0.1183333333333333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7040435"/>
    <d v="2015-02-20T17:07:15"/>
    <n v="1424452035"/>
    <b v="0"/>
    <n v="27"/>
    <b v="0"/>
    <s v="theater/spaces"/>
    <n v="0.8417399858735245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9644444"/>
    <d v="2014-10-28T00:40:44"/>
    <n v="1414456844"/>
    <b v="0"/>
    <n v="7"/>
    <b v="0"/>
    <s v="theater/spaces"/>
    <n v="1.8799999999999997E-2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2722891"/>
    <d v="2015-08-21T04:21:31"/>
    <n v="1440130891"/>
    <b v="0"/>
    <n v="5"/>
    <b v="0"/>
    <s v="theater/spaces"/>
    <n v="0.21029999999999999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7628946"/>
    <d v="2015-10-16T22:09:06"/>
    <n v="1445033346"/>
    <b v="0"/>
    <n v="0"/>
    <b v="0"/>
    <s v="theater/spaces"/>
    <n v="0"/>
    <e v="#DIV/0!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9547600"/>
    <d v="2014-08-02T13:31:18"/>
    <n v="1406986278"/>
    <b v="0"/>
    <n v="3"/>
    <b v="0"/>
    <s v="theater/spaces"/>
    <n v="0.27999999999999997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30851680"/>
    <d v="2015-04-06T17:22:11"/>
    <n v="1428340931"/>
    <b v="0"/>
    <n v="6"/>
    <b v="0"/>
    <s v="theater/spaces"/>
    <n v="11.57920670115792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3561159"/>
    <d v="2015-08-30T21:12:39"/>
    <n v="1440969159"/>
    <b v="0"/>
    <n v="9"/>
    <b v="0"/>
    <s v="theater/spaces"/>
    <n v="2.44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9827559"/>
    <d v="2015-06-18T16:05:59"/>
    <n v="1434643559"/>
    <b v="0"/>
    <n v="3"/>
    <b v="0"/>
    <s v="theater/spaces"/>
    <n v="0.25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82294990"/>
    <d v="2016-10-22T03:36:30"/>
    <n v="1477107390"/>
    <b v="0"/>
    <n v="2"/>
    <b v="0"/>
    <s v="theater/spaces"/>
    <n v="0.625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20724460"/>
    <d v="2014-12-08T13:44:07"/>
    <n v="1418046247"/>
    <b v="0"/>
    <n v="3"/>
    <b v="0"/>
    <s v="theater/spaces"/>
    <n v="0.1938461538461538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8029540"/>
    <d v="2016-06-07T13:01:23"/>
    <n v="1465304483"/>
    <b v="0"/>
    <n v="45"/>
    <b v="0"/>
    <s v="theater/spaces"/>
    <n v="23.416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30505545"/>
    <d v="2015-03-02T19:39:05"/>
    <n v="1425325145"/>
    <b v="0"/>
    <n v="9"/>
    <b v="0"/>
    <s v="theater/spaces"/>
    <n v="5.0808888888888886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71214743"/>
    <d v="2016-07-15T22:45:43"/>
    <n v="1468622743"/>
    <b v="0"/>
    <n v="9"/>
    <b v="0"/>
    <s v="theater/spaces"/>
    <n v="15.920000000000002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4946400"/>
    <d v="2015-09-08T14:51:52"/>
    <n v="1441723912"/>
    <b v="0"/>
    <n v="21"/>
    <b v="0"/>
    <s v="theater/spaces"/>
    <n v="1.183190000000000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401595140"/>
    <d v="2014-05-01T21:49:01"/>
    <n v="1398980941"/>
    <b v="0"/>
    <n v="17"/>
    <b v="0"/>
    <s v="theater/spaces"/>
    <n v="22.75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42775956"/>
    <d v="2015-07-22T19:05:56"/>
    <n v="1437591956"/>
    <b v="0"/>
    <n v="1"/>
    <b v="0"/>
    <s v="theater/spaces"/>
    <n v="2.5000000000000001E-2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70011780"/>
    <d v="2016-06-02T00:36:20"/>
    <n v="1464827780"/>
    <b v="0"/>
    <n v="1"/>
    <b v="0"/>
    <s v="theater/spaces"/>
    <n v="0.33512064343163539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32151326"/>
    <d v="2015-04-20T19:48:46"/>
    <n v="1429559326"/>
    <b v="0"/>
    <n v="14"/>
    <b v="0"/>
    <s v="theater/spaces"/>
    <n v="3.9750000000000001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5848800"/>
    <d v="2016-09-16T12:05:01"/>
    <n v="1474027501"/>
    <b v="0"/>
    <n v="42"/>
    <b v="0"/>
    <s v="theater/spaces"/>
    <n v="17.150000000000002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4890620"/>
    <d v="2015-12-21T19:00:49"/>
    <n v="1450724449"/>
    <b v="0"/>
    <n v="27"/>
    <b v="0"/>
    <s v="theater/spaces"/>
    <n v="3.608004104669061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5251591"/>
    <d v="2016-01-13T04:33:11"/>
    <n v="1452659591"/>
    <b v="0"/>
    <n v="5"/>
    <b v="0"/>
    <s v="theater/spaces"/>
    <n v="13.900000000000002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3816975"/>
    <d v="2014-09-20T14:56:15"/>
    <n v="1411224975"/>
    <b v="0"/>
    <n v="13"/>
    <b v="0"/>
    <s v="theater/spaces"/>
    <n v="15.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7033360"/>
    <d v="2015-06-16T09:12:17"/>
    <n v="1434445937"/>
    <b v="0"/>
    <n v="12"/>
    <b v="0"/>
    <s v="theater/spaces"/>
    <n v="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71939818"/>
    <d v="2016-07-04T08:10:18"/>
    <n v="1467619818"/>
    <b v="0"/>
    <n v="90"/>
    <b v="0"/>
    <s v="theater/spaces"/>
    <n v="39.112499999999997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34080706"/>
    <d v="2015-04-13T03:45:06"/>
    <n v="1428896706"/>
    <b v="0"/>
    <n v="2"/>
    <b v="0"/>
    <s v="theater/spaces"/>
    <n v="0.26829268292682928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2928800"/>
    <d v="2015-01-02T21:48:31"/>
    <n v="1420235311"/>
    <b v="0"/>
    <n v="5"/>
    <b v="0"/>
    <s v="theater/spaces"/>
    <n v="29.625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13694800"/>
    <d v="2014-08-25T17:15:16"/>
    <n v="1408986916"/>
    <b v="0"/>
    <n v="31"/>
    <b v="0"/>
    <s v="theater/spaces"/>
    <n v="42.360992301112063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2440800"/>
    <d v="2015-08-25T10:17:56"/>
    <n v="1440497876"/>
    <b v="0"/>
    <n v="4"/>
    <b v="0"/>
    <s v="theater/spaces"/>
    <n v="4.1000000000000005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1372751"/>
    <d v="2015-05-04T19:32:31"/>
    <n v="1430767951"/>
    <b v="0"/>
    <n v="29"/>
    <b v="0"/>
    <s v="theater/spaces"/>
    <n v="19.762499999999999"/>
    <n v="272.58620689655174"/>
    <x v="1"/>
    <s v="spaces"/>
    <m/>
  </r>
  <r>
    <n v="3108"/>
    <s v="Funding a home for our Children's Theater"/>
    <s v="We need a permanent home for the theater!"/>
    <n v="50000"/>
    <n v="26"/>
    <x v="2"/>
    <s v="US"/>
    <s v="USD"/>
    <x v="3102"/>
    <n v="1430234394"/>
    <d v="2015-02-27T16:19:54"/>
    <n v="1425053994"/>
    <b v="0"/>
    <n v="2"/>
    <b v="0"/>
    <s v="theater/spaces"/>
    <n v="5.1999999999999998E-2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9194810"/>
    <d v="2014-07-24T03:00:10"/>
    <n v="1406170810"/>
    <b v="0"/>
    <n v="114"/>
    <b v="0"/>
    <s v="theater/spaces"/>
    <n v="25.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7465119"/>
    <d v="2017-01-10T00:45:19"/>
    <n v="1484009119"/>
    <b v="0"/>
    <n v="1"/>
    <b v="0"/>
    <s v="theater/spaces"/>
    <n v="0.0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12432220"/>
    <d v="2014-09-03T14:17:00"/>
    <n v="1409753820"/>
    <b v="0"/>
    <n v="76"/>
    <b v="0"/>
    <s v="theater/spaces"/>
    <n v="26.640000000000004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7968934"/>
    <d v="2016-09-02T02:55:34"/>
    <n v="1472784934"/>
    <b v="0"/>
    <n v="9"/>
    <b v="0"/>
    <s v="theater/spaces"/>
    <n v="4.7363636363636363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9291982"/>
    <d v="2015-03-18T17:33:02"/>
    <n v="1426699982"/>
    <b v="0"/>
    <n v="37"/>
    <b v="0"/>
    <s v="theater/spaces"/>
    <n v="4.2435339894712749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11312250"/>
    <d v="2014-07-23T15:10:50"/>
    <n v="1406128250"/>
    <b v="0"/>
    <n v="0"/>
    <b v="0"/>
    <s v="theater/spaces"/>
    <n v="0"/>
    <e v="#DIV/0!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5123427"/>
    <d v="2016-05-06T10:43:47"/>
    <n v="1462531427"/>
    <b v="0"/>
    <n v="1"/>
    <b v="0"/>
    <s v="theater/spaces"/>
    <n v="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7890925"/>
    <d v="2015-03-18T12:22:05"/>
    <n v="1426681325"/>
    <b v="0"/>
    <n v="10"/>
    <b v="0"/>
    <s v="theater/spaces"/>
    <n v="57.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4354720"/>
    <d v="2016-05-19T08:59:20"/>
    <n v="1463648360"/>
    <b v="0"/>
    <n v="1"/>
    <b v="0"/>
    <s v="theater/spaces"/>
    <n v="0.1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7473723"/>
    <d v="2016-06-13T15:35:23"/>
    <n v="1465832123"/>
    <b v="0"/>
    <n v="2"/>
    <b v="0"/>
    <s v="theater/spaces"/>
    <n v="0.31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7414732"/>
    <d v="2015-02-25T01:05:32"/>
    <n v="1424826332"/>
    <b v="0"/>
    <n v="1"/>
    <b v="0"/>
    <s v="theater/spaces"/>
    <n v="0.05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62484196"/>
    <d v="2016-03-06T22:36:36"/>
    <n v="1457303796"/>
    <b v="0"/>
    <n v="10"/>
    <b v="0"/>
    <s v="theater/spaces"/>
    <n v="9.8461538461538465E-3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11748335"/>
    <d v="2014-07-28T16:18:55"/>
    <n v="1406564335"/>
    <b v="0"/>
    <n v="1"/>
    <b v="0"/>
    <s v="theater/spaces"/>
    <n v="0.66666666666666674"/>
    <n v="10"/>
    <x v="1"/>
    <s v="spaces"/>
    <m/>
  </r>
  <r>
    <n v="3122"/>
    <s v="be back soon (Canceled)"/>
    <s v="cancelled until further notice"/>
    <n v="199"/>
    <n v="116"/>
    <x v="1"/>
    <s v="US"/>
    <s v="USD"/>
    <x v="3116"/>
    <n v="1478733732"/>
    <d v="2016-11-04T22:22:12"/>
    <n v="1478298132"/>
    <b v="0"/>
    <n v="2"/>
    <b v="0"/>
    <s v="theater/spaces"/>
    <n v="58.291457286432156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8108198"/>
    <d v="2016-06-09T23:49:58"/>
    <n v="1465516198"/>
    <b v="0"/>
    <n v="348"/>
    <b v="0"/>
    <s v="theater/spaces"/>
    <n v="68.153599999999997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22902601"/>
    <d v="2014-12-04T18:43:21"/>
    <n v="1417718601"/>
    <b v="0"/>
    <n v="4"/>
    <b v="0"/>
    <s v="theater/spaces"/>
    <n v="3.2499999999999999E-3"/>
    <n v="6.5"/>
    <x v="1"/>
    <s v="spaces"/>
    <m/>
  </r>
  <r>
    <n v="3125"/>
    <s v="N/A (Canceled)"/>
    <s v="N/A"/>
    <n v="1500000"/>
    <n v="0"/>
    <x v="1"/>
    <s v="US"/>
    <s v="USD"/>
    <x v="3119"/>
    <n v="1452142672"/>
    <d v="2015-12-08T04:57:52"/>
    <n v="1449550672"/>
    <b v="0"/>
    <n v="0"/>
    <b v="0"/>
    <s v="theater/spaces"/>
    <n v="0"/>
    <e v="#DIV/0!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9121162"/>
    <d v="2016-02-27T00:26:02"/>
    <n v="1456532762"/>
    <b v="0"/>
    <n v="17"/>
    <b v="0"/>
    <s v="theater/spaces"/>
    <n v="4.16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5242029"/>
    <d v="2015-01-30T20:33:49"/>
    <n v="1422650029"/>
    <b v="0"/>
    <n v="0"/>
    <b v="0"/>
    <s v="theater/spaces"/>
    <n v="0"/>
    <e v="#DIV/0!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9690141"/>
    <d v="2017-02-14T19:49:01"/>
    <n v="1487101741"/>
    <b v="0"/>
    <n v="117"/>
    <b v="0"/>
    <s v="theater/plays"/>
    <n v="108.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92542819"/>
    <d v="2017-03-09T20:13:39"/>
    <n v="1489090419"/>
    <b v="0"/>
    <n v="1"/>
    <b v="0"/>
    <s v="theater/plays"/>
    <n v="0.8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92145940"/>
    <d v="2017-03-14T15:21:56"/>
    <n v="1489504916"/>
    <b v="0"/>
    <n v="4"/>
    <b v="0"/>
    <s v="theater/plays"/>
    <n v="3.75"/>
    <n v="93.75"/>
    <x v="1"/>
    <s v="plays"/>
    <m/>
  </r>
  <r>
    <n v="3131"/>
    <s v="SNAKE EYES"/>
    <s v="A Staged Reading of &quot;Snake Eyes,&quot; a new play by Alex Rafala"/>
    <n v="4100"/>
    <n v="645"/>
    <x v="3"/>
    <s v="US"/>
    <s v="USD"/>
    <x v="3125"/>
    <n v="1491656045"/>
    <d v="2017-03-09T13:54:05"/>
    <n v="1489067645"/>
    <b v="0"/>
    <n v="12"/>
    <b v="0"/>
    <s v="theater/plays"/>
    <n v="15.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s v="US"/>
    <s v="USD"/>
    <x v="3126"/>
    <n v="1492759460"/>
    <d v="2017-02-20T08:24:20"/>
    <n v="1487579060"/>
    <b v="0"/>
    <n v="1"/>
    <b v="0"/>
    <s v="theater/plays"/>
    <n v="3.3333333333333333E-2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90358834"/>
    <d v="2017-02-22T13:33:54"/>
    <n v="1487770434"/>
    <b v="0"/>
    <n v="16"/>
    <b v="0"/>
    <s v="theater/plays"/>
    <n v="1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90631419"/>
    <d v="2017-03-06T17:16:59"/>
    <n v="1488820619"/>
    <b v="0"/>
    <n v="12"/>
    <b v="0"/>
    <s v="theater/plays"/>
    <n v="22.5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91277121"/>
    <d v="2017-03-13T03:38:41"/>
    <n v="1489376321"/>
    <b v="0"/>
    <n v="7"/>
    <b v="0"/>
    <s v="theater/plays"/>
    <n v="20.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91001140"/>
    <d v="2017-02-23T11:05:54"/>
    <n v="1487847954"/>
    <b v="0"/>
    <n v="22"/>
    <b v="0"/>
    <s v="theater/plays"/>
    <n v="127.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93838720"/>
    <d v="2017-03-13T21:14:29"/>
    <n v="1489439669"/>
    <b v="0"/>
    <n v="1"/>
    <b v="0"/>
    <s v="theater/plays"/>
    <n v="3.3333333333333335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91233407"/>
    <d v="2017-03-15T15:30:07"/>
    <n v="1489591807"/>
    <b v="0"/>
    <n v="0"/>
    <b v="0"/>
    <s v="theater/plays"/>
    <n v="0"/>
    <e v="#DIV/0!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90416380"/>
    <d v="2017-02-19T06:29:20"/>
    <n v="1487485760"/>
    <b v="0"/>
    <n v="6"/>
    <b v="0"/>
    <s v="theater/plays"/>
    <n v="5.4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91581703"/>
    <d v="2017-03-08T17:15:03"/>
    <n v="1488993303"/>
    <b v="0"/>
    <n v="4"/>
    <b v="0"/>
    <s v="theater/plays"/>
    <n v="0.96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92372800"/>
    <d v="2017-03-06T18:04:48"/>
    <n v="1488823488"/>
    <b v="0"/>
    <n v="8"/>
    <b v="0"/>
    <s v="theater/plays"/>
    <n v="51.6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9922339"/>
    <d v="2017-02-17T12:18:59"/>
    <n v="1487333939"/>
    <b v="0"/>
    <n v="3"/>
    <b v="0"/>
    <s v="theater/plays"/>
    <n v="1.6363636363636365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91726956"/>
    <d v="2017-03-14T08:35:56"/>
    <n v="1489480556"/>
    <b v="0"/>
    <n v="0"/>
    <b v="0"/>
    <s v="theater/plays"/>
    <n v="0"/>
    <e v="#DIV/0!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9903200"/>
    <d v="2017-03-02T12:55:07"/>
    <n v="1488459307"/>
    <b v="0"/>
    <n v="30"/>
    <b v="0"/>
    <s v="theater/plays"/>
    <n v="75.400000000000006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90659134"/>
    <d v="2017-01-27T00:58:54"/>
    <n v="1485478734"/>
    <b v="0"/>
    <n v="0"/>
    <b v="0"/>
    <s v="theater/plays"/>
    <n v="0"/>
    <e v="#DIV/0!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92356166"/>
    <d v="2017-03-02T16:22:46"/>
    <n v="1488471766"/>
    <b v="0"/>
    <n v="12"/>
    <b v="0"/>
    <s v="theater/plays"/>
    <n v="10.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5319355"/>
    <d v="2014-09-27T23:15:55"/>
    <n v="1411859755"/>
    <b v="1"/>
    <n v="213"/>
    <b v="1"/>
    <s v="theater/plays"/>
    <n v="117.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2136000"/>
    <d v="2014-09-09T15:58:04"/>
    <n v="1410278284"/>
    <b v="1"/>
    <n v="57"/>
    <b v="1"/>
    <s v="theater/plays"/>
    <n v="131.16666666666669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4845600"/>
    <d v="2012-11-13T00:25:00"/>
    <n v="1352766300"/>
    <b v="1"/>
    <n v="25"/>
    <b v="1"/>
    <s v="theater/plays"/>
    <n v="1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95928000"/>
    <d v="2010-10-27T06:20:03"/>
    <n v="1288160403"/>
    <b v="1"/>
    <n v="104"/>
    <b v="1"/>
    <s v="theater/plays"/>
    <n v="1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10379774"/>
    <d v="2014-08-11T20:09:34"/>
    <n v="1407787774"/>
    <b v="1"/>
    <n v="34"/>
    <b v="1"/>
    <s v="theater/plays"/>
    <n v="100.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3425367"/>
    <d v="2013-10-03T20:49:27"/>
    <n v="1380833367"/>
    <b v="1"/>
    <n v="67"/>
    <b v="1"/>
    <s v="theater/plays"/>
    <n v="105.95454545454545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4225940"/>
    <d v="2011-03-31T03:42:17"/>
    <n v="1301542937"/>
    <b v="1"/>
    <n v="241"/>
    <b v="1"/>
    <s v="theater/plays"/>
    <n v="335.58333333333337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3310458"/>
    <d v="2012-03-02T21:00:58"/>
    <n v="1330722058"/>
    <b v="1"/>
    <n v="123"/>
    <b v="1"/>
    <s v="theater/plays"/>
    <n v="112.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6004725"/>
    <d v="2012-11-20T11:58:45"/>
    <n v="1353412725"/>
    <b v="1"/>
    <n v="302"/>
    <b v="1"/>
    <s v="theater/plays"/>
    <n v="188.50460000000001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8591144"/>
    <d v="2012-04-27T22:52:24"/>
    <n v="1335567144"/>
    <b v="1"/>
    <n v="89"/>
    <b v="1"/>
    <s v="theater/plays"/>
    <n v="101.81818181818181"/>
    <n v="62.921348314606739"/>
    <x v="1"/>
    <s v="plays"/>
    <m/>
  </r>
  <r>
    <n v="3157"/>
    <s v="Summer FourPlay"/>
    <s v="Four Directors.  Four One Acts.  Four Genres.  For You."/>
    <n v="4000"/>
    <n v="4040"/>
    <x v="0"/>
    <s v="US"/>
    <s v="USD"/>
    <x v="3151"/>
    <n v="1405746000"/>
    <d v="2014-07-09T18:55:05"/>
    <n v="1404932105"/>
    <b v="1"/>
    <n v="41"/>
    <b v="1"/>
    <s v="theater/plays"/>
    <n v="101"/>
    <n v="98.536585365853654"/>
    <x v="1"/>
    <s v="plays"/>
    <m/>
  </r>
  <r>
    <n v="3158"/>
    <s v="Nursery Crimes"/>
    <s v="A 40s crime-noir play using nursery rhyme characters."/>
    <n v="5000"/>
    <n v="5700"/>
    <x v="0"/>
    <s v="US"/>
    <s v="USD"/>
    <x v="3152"/>
    <n v="1374523752"/>
    <d v="2013-06-22T20:09:12"/>
    <n v="1371931752"/>
    <b v="1"/>
    <n v="69"/>
    <b v="1"/>
    <s v="theater/plays"/>
    <n v="113.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6927600"/>
    <d v="2011-12-07T01:36:01"/>
    <n v="1323221761"/>
    <b v="1"/>
    <n v="52"/>
    <b v="1"/>
    <s v="theater/plays"/>
    <n v="133.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7905940"/>
    <d v="2014-07-21T06:21:27"/>
    <n v="1405923687"/>
    <b v="1"/>
    <n v="57"/>
    <b v="1"/>
    <s v="theater/plays"/>
    <n v="101.53333333333335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3377522"/>
    <d v="2014-09-15T12:52:02"/>
    <n v="1410785522"/>
    <b v="1"/>
    <n v="74"/>
    <b v="1"/>
    <s v="theater/plays"/>
    <n v="105.1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4698400"/>
    <d v="2014-06-09T16:27:42"/>
    <n v="1402331262"/>
    <b v="1"/>
    <n v="63"/>
    <b v="1"/>
    <s v="theater/plays"/>
    <n v="127.15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2855525"/>
    <d v="2014-05-16T18:05:25"/>
    <n v="1400263525"/>
    <b v="1"/>
    <n v="72"/>
    <b v="1"/>
    <s v="theater/plays"/>
    <n v="111.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402341615"/>
    <d v="2014-05-07T19:20:15"/>
    <n v="1399490415"/>
    <b v="1"/>
    <n v="71"/>
    <b v="1"/>
    <s v="theater/plays"/>
    <n v="106.76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4395140"/>
    <d v="2011-04-11T03:49:20"/>
    <n v="1302493760"/>
    <b v="1"/>
    <n v="21"/>
    <b v="1"/>
    <s v="theater/plays"/>
    <n v="162.66666666666666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6988740"/>
    <d v="2014-10-28T16:35:53"/>
    <n v="1414514153"/>
    <b v="1"/>
    <n v="930"/>
    <b v="1"/>
    <s v="theater/plays"/>
    <n v="160.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6952781"/>
    <d v="2014-07-19T04:13:01"/>
    <n v="1405743181"/>
    <b v="1"/>
    <n v="55"/>
    <b v="1"/>
    <s v="theater/plays"/>
    <n v="116.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402696800"/>
    <d v="2014-05-13T02:32:33"/>
    <n v="1399948353"/>
    <b v="1"/>
    <n v="61"/>
    <b v="1"/>
    <s v="theater/plays"/>
    <n v="124.2"/>
    <n v="50.901639344262293"/>
    <x v="1"/>
    <s v="plays"/>
    <m/>
  </r>
  <r>
    <n v="3169"/>
    <s v="The Window"/>
    <s v="We're bringing The Window to the Cherry Lane Theater in January 2014."/>
    <n v="8000"/>
    <n v="8241"/>
    <x v="0"/>
    <s v="US"/>
    <s v="USD"/>
    <x v="3162"/>
    <n v="1386910740"/>
    <d v="2013-11-13T17:42:41"/>
    <n v="1384364561"/>
    <b v="1"/>
    <n v="82"/>
    <b v="1"/>
    <s v="theater/plays"/>
    <n v="103.01249999999999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4273600"/>
    <d v="2014-05-30T01:55:44"/>
    <n v="1401414944"/>
    <b v="1"/>
    <n v="71"/>
    <b v="1"/>
    <s v="theater/plays"/>
    <n v="112.25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62545358"/>
    <d v="2016-04-06T14:35:58"/>
    <n v="1459953358"/>
    <b v="1"/>
    <n v="117"/>
    <b v="1"/>
    <s v="theater/plays"/>
    <n v="108.8142857142857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9240668"/>
    <d v="2012-01-15T17:31:08"/>
    <n v="1326648668"/>
    <b v="1"/>
    <n v="29"/>
    <b v="1"/>
    <s v="theater/plays"/>
    <n v="114.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11765492"/>
    <d v="2014-08-27T21:04:52"/>
    <n v="1409173492"/>
    <b v="1"/>
    <n v="74"/>
    <b v="1"/>
    <s v="theater/plays"/>
    <n v="1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8999508"/>
    <d v="2014-08-11T20:45:08"/>
    <n v="1407789908"/>
    <b v="1"/>
    <n v="23"/>
    <b v="1"/>
    <s v="theater/plays"/>
    <n v="101.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7977427"/>
    <d v="2010-12-19T21:17:07"/>
    <n v="1292793427"/>
    <b v="1"/>
    <n v="60"/>
    <b v="1"/>
    <s v="theater/plays"/>
    <n v="109.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6838000"/>
    <d v="2013-07-22T22:20:31"/>
    <n v="1374531631"/>
    <b v="1"/>
    <n v="55"/>
    <b v="1"/>
    <s v="theater/plays"/>
    <n v="114.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3366409"/>
    <d v="2014-05-22T16:00:09"/>
    <n v="1400774409"/>
    <b v="1"/>
    <n v="51"/>
    <b v="1"/>
    <s v="theater/plays"/>
    <n v="117.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5521075"/>
    <d v="2014-06-16T14:31:15"/>
    <n v="1402929075"/>
    <b v="1"/>
    <n v="78"/>
    <b v="1"/>
    <s v="theater/plays"/>
    <n v="171.73333333333335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7859071"/>
    <d v="2013-04-11T16:51:11"/>
    <n v="1365699071"/>
    <b v="1"/>
    <n v="62"/>
    <b v="1"/>
    <s v="theater/plays"/>
    <n v="114.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3258049"/>
    <d v="2014-05-21T09:54:09"/>
    <n v="1400666049"/>
    <b v="1"/>
    <n v="45"/>
    <b v="1"/>
    <s v="theater/plays"/>
    <n v="119.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2848000"/>
    <d v="2014-05-20T07:26:27"/>
    <n v="1400570787"/>
    <b v="1"/>
    <n v="15"/>
    <b v="1"/>
    <s v="theater/plays"/>
    <n v="109.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8029200"/>
    <d v="2011-12-06T22:47:01"/>
    <n v="1323211621"/>
    <b v="1"/>
    <n v="151"/>
    <b v="1"/>
    <s v="theater/plays"/>
    <n v="100.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7284669"/>
    <d v="2013-08-05T19:04:29"/>
    <n v="1375729469"/>
    <b v="1"/>
    <n v="68"/>
    <b v="1"/>
    <s v="theater/plays"/>
    <n v="109.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4258631"/>
    <d v="2014-06-01T23:50:31"/>
    <n v="1401666631"/>
    <b v="1"/>
    <n v="46"/>
    <b v="1"/>
    <s v="theater/plays"/>
    <n v="107.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5553241"/>
    <d v="2014-07-09T23:27:21"/>
    <n v="1404948441"/>
    <b v="1"/>
    <n v="24"/>
    <b v="1"/>
    <s v="theater/plays"/>
    <n v="100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10901200"/>
    <d v="2014-08-17T22:10:38"/>
    <n v="1408313438"/>
    <b v="1"/>
    <n v="70"/>
    <b v="1"/>
    <s v="theater/plays"/>
    <n v="102.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7167973"/>
    <d v="2014-07-15T15:59:33"/>
    <n v="1405439973"/>
    <b v="1"/>
    <n v="244"/>
    <b v="1"/>
    <s v="theater/plays"/>
    <n v="116.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3930302"/>
    <d v="2015-05-20T09:58:22"/>
    <n v="1432115902"/>
    <b v="0"/>
    <n v="9"/>
    <b v="0"/>
    <s v="theater/musical"/>
    <n v="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32455532"/>
    <d v="2015-04-24T08:18:52"/>
    <n v="1429863532"/>
    <b v="0"/>
    <n v="19"/>
    <b v="0"/>
    <s v="theater/musical"/>
    <n v="12.327272727272726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81258275"/>
    <d v="2016-11-09T03:37:55"/>
    <n v="1478662675"/>
    <b v="0"/>
    <n v="0"/>
    <b v="0"/>
    <s v="theater/musical"/>
    <n v="0"/>
    <e v="#DIV/0!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71370869"/>
    <d v="2016-06-17T18:07:49"/>
    <n v="1466186869"/>
    <b v="0"/>
    <n v="4"/>
    <b v="0"/>
    <s v="theater/musical"/>
    <n v="4.0266666666666664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5160800"/>
    <d v="2015-01-14T22:34:19"/>
    <n v="1421274859"/>
    <b v="0"/>
    <n v="8"/>
    <b v="0"/>
    <s v="theater/musical"/>
    <n v="1.0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4474056"/>
    <d v="2015-01-06T23:14:16"/>
    <n v="1420586056"/>
    <b v="0"/>
    <n v="24"/>
    <b v="0"/>
    <s v="theater/musical"/>
    <n v="11.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7960598"/>
    <d v="2015-06-27T01:29:58"/>
    <n v="1435368598"/>
    <b v="0"/>
    <n v="0"/>
    <b v="0"/>
    <s v="theater/musical"/>
    <n v="0"/>
    <e v="#DIV/0!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3750542"/>
    <d v="2015-01-13T14:15:42"/>
    <n v="1421158542"/>
    <b v="0"/>
    <n v="39"/>
    <b v="0"/>
    <s v="theater/musical"/>
    <n v="59.142857142857139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8437600"/>
    <d v="2015-06-02T14:21:15"/>
    <n v="1433254875"/>
    <b v="0"/>
    <n v="6"/>
    <b v="0"/>
    <s v="theater/musical"/>
    <n v="0.06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3050618"/>
    <d v="2015-01-05T11:50:18"/>
    <n v="1420458618"/>
    <b v="0"/>
    <n v="4"/>
    <b v="0"/>
    <s v="theater/musical"/>
    <n v="11.450000000000001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4081477"/>
    <d v="2015-01-09T10:11:17"/>
    <n v="1420798277"/>
    <b v="0"/>
    <n v="3"/>
    <b v="0"/>
    <s v="theater/musical"/>
    <n v="0.36666666666666664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10037200"/>
    <d v="2014-08-07T18:16:58"/>
    <n v="1407435418"/>
    <b v="0"/>
    <n v="53"/>
    <b v="0"/>
    <s v="theater/musical"/>
    <n v="52.16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61994440"/>
    <d v="2016-03-31T07:41:41"/>
    <n v="1459410101"/>
    <b v="0"/>
    <n v="1"/>
    <b v="0"/>
    <s v="theater/musical"/>
    <n v="2E-3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9509477"/>
    <d v="2014-08-10T18:24:37"/>
    <n v="1407695077"/>
    <b v="0"/>
    <n v="2"/>
    <b v="0"/>
    <s v="theater/musical"/>
    <n v="1.25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50072740"/>
    <d v="2015-10-16T20:29:06"/>
    <n v="1445027346"/>
    <b v="0"/>
    <n v="25"/>
    <b v="0"/>
    <s v="theater/musical"/>
    <n v="54.5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3224622"/>
    <d v="2015-08-26T23:43:42"/>
    <n v="1440632622"/>
    <b v="0"/>
    <n v="6"/>
    <b v="0"/>
    <s v="theater/musical"/>
    <n v="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7149640"/>
    <d v="2015-06-17T16:27:59"/>
    <n v="1434558479"/>
    <b v="0"/>
    <n v="0"/>
    <b v="0"/>
    <s v="theater/musical"/>
    <n v="0"/>
    <e v="#DIV/0!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30470772"/>
    <d v="2015-04-01T08:59:32"/>
    <n v="1427878772"/>
    <b v="0"/>
    <n v="12"/>
    <b v="0"/>
    <s v="theater/musical"/>
    <n v="3.4125000000000001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2644651"/>
    <d v="2015-08-20T06:37:31"/>
    <n v="1440052651"/>
    <b v="0"/>
    <n v="0"/>
    <b v="0"/>
    <s v="theater/musical"/>
    <n v="0"/>
    <e v="#DIV/0!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9767607"/>
    <d v="2015-02-22T06:40:07"/>
    <n v="1424587207"/>
    <b v="0"/>
    <n v="36"/>
    <b v="0"/>
    <s v="theater/musical"/>
    <n v="46.36363636363636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6557877"/>
    <d v="2014-07-07T14:31:17"/>
    <n v="1404743477"/>
    <b v="1"/>
    <n v="82"/>
    <b v="1"/>
    <s v="theater/plays"/>
    <n v="103.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3305200"/>
    <d v="2014-05-19T15:17:38"/>
    <n v="1400512658"/>
    <b v="1"/>
    <n v="226"/>
    <b v="1"/>
    <s v="theater/plays"/>
    <n v="119.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8523140"/>
    <d v="2012-04-14T22:28:39"/>
    <n v="1334442519"/>
    <b v="1"/>
    <n v="60"/>
    <b v="1"/>
    <s v="theater/plays"/>
    <n v="125.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8068000"/>
    <d v="2014-07-14T14:04:40"/>
    <n v="1405346680"/>
    <b v="1"/>
    <n v="322"/>
    <b v="1"/>
    <s v="theater/plays"/>
    <n v="119.74347826086958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s v="US"/>
    <s v="USD"/>
    <x v="3205"/>
    <n v="1407524751"/>
    <d v="2014-07-09T19:05:51"/>
    <n v="1404932751"/>
    <b v="1"/>
    <n v="94"/>
    <b v="1"/>
    <s v="theater/plays"/>
    <n v="126.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7934759"/>
    <d v="2015-06-16T18:19:19"/>
    <n v="1434478759"/>
    <b v="1"/>
    <n v="47"/>
    <b v="1"/>
    <s v="theater/plays"/>
    <n v="100.11666666666667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52038100"/>
    <d v="2015-11-29T19:01:13"/>
    <n v="1448823673"/>
    <b v="1"/>
    <n v="115"/>
    <b v="1"/>
    <s v="theater/plays"/>
    <n v="102.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41857540"/>
    <d v="2015-08-03T15:57:51"/>
    <n v="1438617471"/>
    <b v="1"/>
    <n v="134"/>
    <b v="1"/>
    <s v="theater/plays"/>
    <n v="100.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6625000"/>
    <d v="2015-06-10T11:06:11"/>
    <n v="1433934371"/>
    <b v="1"/>
    <n v="35"/>
    <b v="1"/>
    <s v="theater/plays"/>
    <n v="100.05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8264784"/>
    <d v="2016-10-05T13:06:24"/>
    <n v="1475672784"/>
    <b v="1"/>
    <n v="104"/>
    <b v="1"/>
    <s v="theater/plays"/>
    <n v="116.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9984000"/>
    <d v="2014-11-28T00:03:06"/>
    <n v="1417132986"/>
    <b v="1"/>
    <n v="184"/>
    <b v="1"/>
    <s v="theater/plays"/>
    <n v="102.1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7063747"/>
    <d v="2015-02-15T23:35:47"/>
    <n v="1424043347"/>
    <b v="1"/>
    <n v="119"/>
    <b v="1"/>
    <s v="theater/plays"/>
    <n v="100.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s v="US"/>
    <s v="USD"/>
    <x v="3213"/>
    <n v="1489352400"/>
    <d v="2017-02-06T20:00:04"/>
    <n v="1486411204"/>
    <b v="1"/>
    <n v="59"/>
    <b v="1"/>
    <s v="theater/plays"/>
    <n v="100.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6114603"/>
    <d v="2015-05-31T16:43:23"/>
    <n v="1433090603"/>
    <b v="1"/>
    <n v="113"/>
    <b v="1"/>
    <s v="theater/plays"/>
    <n v="103.42499999999998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5722140"/>
    <d v="2015-09-23T13:58:17"/>
    <n v="1443016697"/>
    <b v="1"/>
    <n v="84"/>
    <b v="1"/>
    <s v="theater/plays"/>
    <n v="124.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40100976"/>
    <d v="2015-07-21T20:02:56"/>
    <n v="1437508976"/>
    <b v="1"/>
    <n v="74"/>
    <b v="1"/>
    <s v="theater/plays"/>
    <n v="109.51612903225806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84024400"/>
    <d v="2016-11-23T20:25:13"/>
    <n v="1479932713"/>
    <b v="1"/>
    <n v="216"/>
    <b v="1"/>
    <s v="theater/plays"/>
    <n v="102.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4987600"/>
    <d v="2016-05-13T13:25:38"/>
    <n v="1463145938"/>
    <b v="1"/>
    <n v="39"/>
    <b v="1"/>
    <s v="theater/plays"/>
    <n v="102.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6213612"/>
    <d v="2015-09-30T14:00:12"/>
    <n v="1443621612"/>
    <b v="1"/>
    <n v="21"/>
    <b v="1"/>
    <s v="theater/plays"/>
    <n v="104.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4687436"/>
    <d v="2016-12-18T21:10:36"/>
    <n v="1482095436"/>
    <b v="0"/>
    <n v="30"/>
    <b v="1"/>
    <s v="theater/plays"/>
    <n v="125"/>
    <n v="50"/>
    <x v="1"/>
    <s v="plays"/>
    <m/>
  </r>
  <r>
    <n v="3228"/>
    <s v="Hear Me Roar: A Season of Powerful Women"/>
    <s v="A Season of Powerful Women. A Season of Defiance."/>
    <n v="7000"/>
    <n v="7164"/>
    <x v="0"/>
    <s v="US"/>
    <s v="USD"/>
    <x v="3221"/>
    <n v="1450328340"/>
    <d v="2015-11-15T17:01:24"/>
    <n v="1447606884"/>
    <b v="1"/>
    <n v="37"/>
    <b v="1"/>
    <s v="theater/plays"/>
    <n v="102.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6470398"/>
    <d v="2014-10-21T06:59:58"/>
    <n v="1413874798"/>
    <b v="1"/>
    <n v="202"/>
    <b v="1"/>
    <s v="theater/plays"/>
    <n v="107.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2135940"/>
    <d v="2014-09-16T04:02:06"/>
    <n v="1410840126"/>
    <b v="1"/>
    <n v="37"/>
    <b v="1"/>
    <s v="theater/plays"/>
    <n v="109.88461538461539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60846347"/>
    <d v="2016-03-17T22:39:07"/>
    <n v="1458254347"/>
    <b v="0"/>
    <n v="28"/>
    <b v="1"/>
    <s v="theater/plays"/>
    <n v="1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62334340"/>
    <d v="2016-04-03T19:31:57"/>
    <n v="1459711917"/>
    <b v="1"/>
    <n v="26"/>
    <b v="1"/>
    <s v="theater/plays"/>
    <n v="131.20000000000002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8482355"/>
    <d v="2017-01-31T19:19:15"/>
    <n v="1485890355"/>
    <b v="0"/>
    <n v="61"/>
    <b v="1"/>
    <s v="theater/plays"/>
    <n v="118.8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5991860"/>
    <d v="2016-12-30T18:56:48"/>
    <n v="1483124208"/>
    <b v="0"/>
    <n v="115"/>
    <b v="1"/>
    <s v="theater/plays"/>
    <n v="100.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7361251"/>
    <d v="2016-06-01T08:20:51"/>
    <n v="1464769251"/>
    <b v="1"/>
    <n v="181"/>
    <b v="1"/>
    <s v="theater/plays"/>
    <n v="103.20666666666666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2962433"/>
    <d v="2016-11-28T22:00:33"/>
    <n v="1480370433"/>
    <b v="0"/>
    <n v="110"/>
    <b v="1"/>
    <s v="theater/plays"/>
    <n v="100.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3499140"/>
    <d v="2015-09-05T11:23:04"/>
    <n v="1441452184"/>
    <b v="1"/>
    <n v="269"/>
    <b v="1"/>
    <s v="theater/plays"/>
    <n v="100.78754285714287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5752898"/>
    <d v="2015-06-01T12:14:58"/>
    <n v="1433160898"/>
    <b v="1"/>
    <n v="79"/>
    <b v="1"/>
    <s v="theater/plays"/>
    <n v="112.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5817540"/>
    <d v="2015-10-01T02:08:13"/>
    <n v="1443665293"/>
    <b v="1"/>
    <n v="104"/>
    <b v="1"/>
    <s v="theater/plays"/>
    <n v="105.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7286000"/>
    <d v="2017-01-19T16:39:08"/>
    <n v="1484843948"/>
    <b v="0"/>
    <n v="34"/>
    <b v="1"/>
    <s v="theater/plays"/>
    <n v="100.56666666666668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3269940"/>
    <d v="2014-09-11T07:47:50"/>
    <n v="1410421670"/>
    <b v="1"/>
    <n v="167"/>
    <b v="1"/>
    <s v="theater/plays"/>
    <n v="115.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11150092"/>
    <d v="2014-08-20T18:08:12"/>
    <n v="1408558092"/>
    <b v="1"/>
    <n v="183"/>
    <b v="1"/>
    <s v="theater/plays"/>
    <n v="127.30419999999999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4348800"/>
    <d v="2015-09-15T02:19:22"/>
    <n v="1442283562"/>
    <b v="1"/>
    <n v="71"/>
    <b v="1"/>
    <s v="theater/plays"/>
    <n v="102.83750000000001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80613982"/>
    <d v="2016-11-01T16:39:42"/>
    <n v="1478018382"/>
    <b v="0"/>
    <n v="69"/>
    <b v="1"/>
    <s v="theater/plays"/>
    <n v="102.9375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4074400"/>
    <d v="2015-05-11T14:24:18"/>
    <n v="1431354258"/>
    <b v="0"/>
    <n v="270"/>
    <b v="1"/>
    <s v="theater/plays"/>
    <n v="104.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42030340"/>
    <d v="2015-08-14T11:20:00"/>
    <n v="1439551200"/>
    <b v="1"/>
    <n v="193"/>
    <b v="1"/>
    <s v="theater/plays"/>
    <n v="111.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6696712"/>
    <d v="2015-06-12T10:25:12"/>
    <n v="1434104712"/>
    <b v="1"/>
    <n v="57"/>
    <b v="1"/>
    <s v="theater/plays"/>
    <n v="105.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8178757"/>
    <d v="2015-03-05T21:19:17"/>
    <n v="1425590357"/>
    <b v="1"/>
    <n v="200"/>
    <b v="1"/>
    <s v="theater/plays"/>
    <n v="100.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4822914"/>
    <d v="2015-05-21T17:55:14"/>
    <n v="1432230914"/>
    <b v="1"/>
    <n v="88"/>
    <b v="1"/>
    <s v="theater/plays"/>
    <n v="104.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5213324"/>
    <d v="2014-10-06T17:48:44"/>
    <n v="1412617724"/>
    <b v="1"/>
    <n v="213"/>
    <b v="1"/>
    <s v="theater/plays"/>
    <n v="101.55199999999999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4907966"/>
    <d v="2015-05-22T17:32:46"/>
    <n v="1432315966"/>
    <b v="1"/>
    <n v="20"/>
    <b v="1"/>
    <s v="theater/plays"/>
    <n v="110.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s v="GB"/>
    <s v="GBP"/>
    <x v="3244"/>
    <n v="1473247240"/>
    <d v="2016-08-08T11:20:40"/>
    <n v="1470655240"/>
    <b v="1"/>
    <n v="50"/>
    <b v="1"/>
    <s v="theater/plays"/>
    <n v="127.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3306300"/>
    <d v="2016-08-20T13:50:28"/>
    <n v="1471701028"/>
    <b v="1"/>
    <n v="115"/>
    <b v="1"/>
    <s v="theater/plays"/>
    <n v="101.82500000000002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7331809"/>
    <d v="2015-02-24T02:03:29"/>
    <n v="1424743409"/>
    <b v="1"/>
    <n v="186"/>
    <b v="1"/>
    <s v="theater/plays"/>
    <n v="101.25769230769231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2706375"/>
    <d v="2014-09-07T18:26:15"/>
    <n v="1410114375"/>
    <b v="1"/>
    <n v="18"/>
    <b v="1"/>
    <s v="theater/plays"/>
    <n v="1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3995140"/>
    <d v="2015-05-20T13:46:17"/>
    <n v="1432129577"/>
    <b v="1"/>
    <n v="176"/>
    <b v="1"/>
    <s v="theater/plays"/>
    <n v="128.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7769952"/>
    <d v="2017-01-23T13:25:52"/>
    <n v="1485177952"/>
    <b v="0"/>
    <n v="41"/>
    <b v="1"/>
    <s v="theater/plays"/>
    <n v="106.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20751861"/>
    <d v="2014-12-09T21:17:41"/>
    <n v="1418159861"/>
    <b v="1"/>
    <n v="75"/>
    <b v="1"/>
    <s v="theater/plays"/>
    <n v="105.21428571428571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5294340"/>
    <d v="2016-09-01T18:15:45"/>
    <n v="1472753745"/>
    <b v="1"/>
    <n v="97"/>
    <b v="1"/>
    <s v="theater/plays"/>
    <n v="106.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8903318"/>
    <d v="2015-10-26T16:08:38"/>
    <n v="1445875718"/>
    <b v="1"/>
    <n v="73"/>
    <b v="1"/>
    <s v="theater/plays"/>
    <n v="109.24000000000001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7067476"/>
    <d v="2015-06-16T17:24:36"/>
    <n v="1434475476"/>
    <b v="1"/>
    <n v="49"/>
    <b v="1"/>
    <s v="theater/plays"/>
    <n v="100.45454545454547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9220800"/>
    <d v="2014-11-21T07:34:22"/>
    <n v="1416555262"/>
    <b v="1"/>
    <n v="134"/>
    <b v="1"/>
    <s v="theater/plays"/>
    <n v="103.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6238800"/>
    <d v="2015-10-07T12:23:08"/>
    <n v="1444220588"/>
    <b v="1"/>
    <n v="68"/>
    <b v="1"/>
    <s v="theater/plays"/>
    <n v="112.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2482400"/>
    <d v="2015-01-12T19:12:18"/>
    <n v="1421089938"/>
    <b v="1"/>
    <n v="49"/>
    <b v="1"/>
    <s v="theater/plays"/>
    <n v="1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9162000"/>
    <d v="2015-11-03T17:05:15"/>
    <n v="1446570315"/>
    <b v="1"/>
    <n v="63"/>
    <b v="1"/>
    <s v="theater/plays"/>
    <n v="1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4142800"/>
    <d v="2015-05-12T12:52:02"/>
    <n v="1431435122"/>
    <b v="1"/>
    <n v="163"/>
    <b v="1"/>
    <s v="theater/plays"/>
    <n v="131.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7156660"/>
    <d v="2015-06-17T18:11:00"/>
    <n v="1434564660"/>
    <b v="1"/>
    <n v="288"/>
    <b v="1"/>
    <s v="theater/plays"/>
    <n v="102.1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2074928"/>
    <d v="2016-08-08T21:42:08"/>
    <n v="1470692528"/>
    <b v="1"/>
    <n v="42"/>
    <b v="1"/>
    <s v="theater/plays"/>
    <n v="1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4452400"/>
    <d v="2015-05-13T09:29:57"/>
    <n v="1431509397"/>
    <b v="1"/>
    <n v="70"/>
    <b v="1"/>
    <s v="theater/plays"/>
    <n v="101.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6705265"/>
    <d v="2015-06-12T12:47:45"/>
    <n v="1434113265"/>
    <b v="1"/>
    <n v="30"/>
    <b v="1"/>
    <s v="theater/plays"/>
    <n v="101.66666666666666"/>
    <n v="61"/>
    <x v="1"/>
    <s v="plays"/>
    <m/>
  </r>
  <r>
    <n v="3271"/>
    <s v="Saxon Court at Southwark Playhouse"/>
    <s v="A razor sharp satire to darken your Christmas."/>
    <n v="1500"/>
    <n v="1950"/>
    <x v="0"/>
    <s v="GB"/>
    <s v="GBP"/>
    <x v="3263"/>
    <n v="1414927775"/>
    <d v="2014-10-03T10:29:35"/>
    <n v="1412332175"/>
    <b v="1"/>
    <n v="51"/>
    <b v="1"/>
    <s v="theater/plays"/>
    <n v="130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6814809"/>
    <d v="2015-10-07T12:00:09"/>
    <n v="1444219209"/>
    <b v="1"/>
    <n v="145"/>
    <b v="1"/>
    <s v="theater/plays"/>
    <n v="154.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3879600"/>
    <d v="2016-08-29T19:14:02"/>
    <n v="1472498042"/>
    <b v="1"/>
    <n v="21"/>
    <b v="1"/>
    <s v="theater/plays"/>
    <n v="107.4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8075600"/>
    <d v="2016-01-31T16:54:32"/>
    <n v="1454259272"/>
    <b v="1"/>
    <n v="286"/>
    <b v="1"/>
    <s v="theater/plays"/>
    <n v="101.32258064516128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3456200"/>
    <d v="2015-01-13T21:07:51"/>
    <n v="1421183271"/>
    <b v="1"/>
    <n v="12"/>
    <b v="1"/>
    <s v="theater/plays"/>
    <n v="100.27777777777777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9483140"/>
    <d v="2016-02-26T22:47:59"/>
    <n v="1456526879"/>
    <b v="1"/>
    <n v="100"/>
    <b v="1"/>
    <s v="theater/plays"/>
    <n v="116.84444444444443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6331406"/>
    <d v="2014-10-19T16:23:26"/>
    <n v="1413735806"/>
    <b v="1"/>
    <n v="100"/>
    <b v="1"/>
    <s v="theater/plays"/>
    <n v="108.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3017303"/>
    <d v="2015-04-30T20:21:43"/>
    <n v="1430425303"/>
    <b v="1"/>
    <n v="34"/>
    <b v="1"/>
    <s v="theater/plays"/>
    <n v="103.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9474059"/>
    <d v="2016-03-02T02:27:39"/>
    <n v="1456885659"/>
    <b v="0"/>
    <n v="63"/>
    <b v="1"/>
    <s v="theater/plays"/>
    <n v="114.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3134800"/>
    <d v="2015-04-27T18:09:58"/>
    <n v="1430158198"/>
    <b v="0"/>
    <n v="30"/>
    <b v="1"/>
    <s v="theater/plays"/>
    <n v="1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41153705"/>
    <d v="2015-08-03T00:28:25"/>
    <n v="1438561705"/>
    <b v="0"/>
    <n v="47"/>
    <b v="1"/>
    <s v="theater/plays"/>
    <n v="121.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61904788"/>
    <d v="2016-03-16T04:39:48"/>
    <n v="1458103188"/>
    <b v="0"/>
    <n v="237"/>
    <b v="1"/>
    <s v="theater/plays"/>
    <n v="102.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5138000"/>
    <d v="2016-01-10T17:51:38"/>
    <n v="1452448298"/>
    <b v="0"/>
    <n v="47"/>
    <b v="1"/>
    <s v="theater/plays"/>
    <n v="104.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4047140"/>
    <d v="2016-01-11T21:14:13"/>
    <n v="1452546853"/>
    <b v="0"/>
    <n v="15"/>
    <b v="1"/>
    <s v="theater/plays"/>
    <n v="101.6"/>
    <n v="203.2"/>
    <x v="1"/>
    <s v="plays"/>
    <m/>
  </r>
  <r>
    <n v="3285"/>
    <s v="By Morning"/>
    <s v="A new play by Matthew Gasda"/>
    <n v="4999"/>
    <n v="5604"/>
    <x v="0"/>
    <s v="US"/>
    <s v="USD"/>
    <x v="3277"/>
    <n v="1488258000"/>
    <d v="2017-01-27T22:37:06"/>
    <n v="1485556626"/>
    <b v="0"/>
    <n v="81"/>
    <b v="1"/>
    <s v="theater/plays"/>
    <n v="112.10242048409683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71291782"/>
    <d v="2016-07-16T20:09:42"/>
    <n v="1468699782"/>
    <b v="0"/>
    <n v="122"/>
    <b v="1"/>
    <s v="theater/plays"/>
    <n v="101.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8733628"/>
    <d v="2015-11-03T18:00:28"/>
    <n v="1446573628"/>
    <b v="0"/>
    <n v="34"/>
    <b v="1"/>
    <s v="theater/plays"/>
    <n v="100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6463600"/>
    <d v="2016-05-15T18:35:15"/>
    <n v="1463337315"/>
    <b v="0"/>
    <n v="207"/>
    <b v="1"/>
    <s v="theater/plays"/>
    <n v="100.26489999999998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7580602"/>
    <d v="2017-01-23T08:50:02"/>
    <n v="1485161402"/>
    <b v="0"/>
    <n v="25"/>
    <b v="1"/>
    <s v="theater/plays"/>
    <n v="133.04200000000003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9234891"/>
    <d v="2017-02-09T12:21:31"/>
    <n v="1486642891"/>
    <b v="0"/>
    <n v="72"/>
    <b v="1"/>
    <s v="theater/plays"/>
    <n v="121.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42462340"/>
    <d v="2015-08-16T16:51:40"/>
    <n v="1439743900"/>
    <b v="0"/>
    <n v="14"/>
    <b v="1"/>
    <s v="theater/plays"/>
    <n v="113.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9257348"/>
    <d v="2015-10-05T18:29:08"/>
    <n v="1444069748"/>
    <b v="0"/>
    <n v="15"/>
    <b v="1"/>
    <s v="theater/plays"/>
    <n v="286.13861386138615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8622352"/>
    <d v="2017-02-02T10:12:32"/>
    <n v="1486030352"/>
    <b v="0"/>
    <n v="91"/>
    <b v="1"/>
    <s v="theater/plays"/>
    <n v="170.44444444444446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4459554"/>
    <d v="2015-05-17T12:59:14"/>
    <n v="1431867554"/>
    <b v="0"/>
    <n v="24"/>
    <b v="1"/>
    <s v="theater/plays"/>
    <n v="118.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4886229"/>
    <d v="2016-08-27T10:37:09"/>
    <n v="1472294229"/>
    <b v="0"/>
    <n v="27"/>
    <b v="1"/>
    <s v="theater/plays"/>
    <n v="102.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8229600"/>
    <d v="2015-11-01T18:09:32"/>
    <n v="1446401372"/>
    <b v="0"/>
    <n v="47"/>
    <b v="1"/>
    <s v="theater/plays"/>
    <n v="144.06666666666666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8037940"/>
    <d v="2015-07-08T18:30:56"/>
    <n v="1436380256"/>
    <b v="0"/>
    <n v="44"/>
    <b v="1"/>
    <s v="theater/plays"/>
    <n v="100.07272727272726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2102400"/>
    <d v="2015-08-23T22:59:28"/>
    <n v="1440370768"/>
    <b v="0"/>
    <n v="72"/>
    <b v="1"/>
    <s v="theater/plays"/>
    <n v="101.73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4860063"/>
    <d v="2015-09-14T22:01:03"/>
    <n v="1442268063"/>
    <b v="0"/>
    <n v="63"/>
    <b v="1"/>
    <s v="theater/plays"/>
    <n v="116.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30329862"/>
    <d v="2015-04-08T17:51:02"/>
    <n v="1428515462"/>
    <b v="0"/>
    <n v="88"/>
    <b v="1"/>
    <s v="theater/plays"/>
    <n v="136.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70034740"/>
    <d v="2016-06-17T17:39:36"/>
    <n v="1466185176"/>
    <b v="0"/>
    <n v="70"/>
    <b v="1"/>
    <s v="theater/plays"/>
    <n v="133.46666666666667"/>
    <n v="57.2"/>
    <x v="1"/>
    <s v="plays"/>
    <m/>
  </r>
  <r>
    <n v="3302"/>
    <s v="El muro de BorÃ­s KiÃ©n"/>
    <s v="FilosofÃ­a de los anÃ³nimos"/>
    <n v="8400"/>
    <n v="8685"/>
    <x v="0"/>
    <s v="ES"/>
    <s v="EUR"/>
    <x v="3294"/>
    <n v="1481099176"/>
    <d v="2016-11-07T08:26:16"/>
    <n v="1478507176"/>
    <b v="0"/>
    <n v="50"/>
    <b v="1"/>
    <s v="theater/plays"/>
    <n v="103.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7553484"/>
    <d v="2015-02-21T15:38:04"/>
    <n v="1424533084"/>
    <b v="0"/>
    <n v="35"/>
    <b v="1"/>
    <s v="theater/plays"/>
    <n v="115.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82418752"/>
    <d v="2016-11-22T14:59:12"/>
    <n v="1479826752"/>
    <b v="0"/>
    <n v="175"/>
    <b v="1"/>
    <s v="theater/plays"/>
    <n v="104.51666666666665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8374748"/>
    <d v="2015-07-01T20:32:28"/>
    <n v="1435782748"/>
    <b v="0"/>
    <n v="20"/>
    <b v="1"/>
    <s v="theater/plays"/>
    <n v="102.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5527600"/>
    <d v="2016-05-03T05:15:42"/>
    <n v="1462252542"/>
    <b v="0"/>
    <n v="54"/>
    <b v="1"/>
    <s v="theater/plays"/>
    <n v="175.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3275339"/>
    <d v="2016-04-15T01:22:19"/>
    <n v="1460683339"/>
    <b v="0"/>
    <n v="20"/>
    <b v="1"/>
    <s v="theater/plays"/>
    <n v="106.67999999999999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60581365"/>
    <d v="2016-03-23T21:02:45"/>
    <n v="1458766965"/>
    <b v="0"/>
    <n v="57"/>
    <b v="1"/>
    <s v="theater/plays"/>
    <n v="122.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s v="GB"/>
    <s v="GBP"/>
    <x v="3301"/>
    <n v="1476632178"/>
    <d v="2016-09-15T15:36:18"/>
    <n v="1473953778"/>
    <b v="0"/>
    <n v="31"/>
    <b v="1"/>
    <s v="theater/plays"/>
    <n v="159.42857142857144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4169825"/>
    <d v="2015-09-06T22:17:05"/>
    <n v="1441577825"/>
    <b v="0"/>
    <n v="31"/>
    <b v="1"/>
    <s v="theater/plays"/>
    <n v="100.07692307692308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5065210"/>
    <d v="2015-09-17T07:00:10"/>
    <n v="1442473210"/>
    <b v="0"/>
    <n v="45"/>
    <b v="1"/>
    <s v="theater/plays"/>
    <n v="109.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8901600"/>
    <d v="2016-10-21T19:25:46"/>
    <n v="1477077946"/>
    <b v="0"/>
    <n v="41"/>
    <b v="1"/>
    <s v="theater/plays"/>
    <n v="100.03999999999999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3856400"/>
    <d v="2016-01-13T05:51:57"/>
    <n v="1452664317"/>
    <b v="0"/>
    <n v="29"/>
    <b v="1"/>
    <s v="theater/plays"/>
    <n v="116.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31115500"/>
    <d v="2015-04-11T06:25:11"/>
    <n v="1428733511"/>
    <b v="0"/>
    <n v="58"/>
    <b v="1"/>
    <s v="theater/plays"/>
    <n v="210.75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62519041"/>
    <d v="2016-04-06T07:17:21"/>
    <n v="1459927041"/>
    <b v="0"/>
    <n v="89"/>
    <b v="1"/>
    <s v="theater/plays"/>
    <n v="110.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7506040"/>
    <d v="2014-07-06T20:54:35"/>
    <n v="1404680075"/>
    <b v="0"/>
    <n v="125"/>
    <b v="1"/>
    <s v="theater/plays"/>
    <n v="100.08673425918037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5347424"/>
    <d v="2016-05-09T00:57:04"/>
    <n v="1462755424"/>
    <b v="0"/>
    <n v="18"/>
    <b v="1"/>
    <s v="theater/plays"/>
    <n v="106.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s v="CA"/>
    <s v="CAD"/>
    <x v="3310"/>
    <n v="1460341800"/>
    <d v="2016-03-02T07:14:53"/>
    <n v="1456902893"/>
    <b v="0"/>
    <n v="32"/>
    <b v="1"/>
    <s v="theater/plays"/>
    <n v="125.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22712986"/>
    <d v="2014-12-17T14:03:06"/>
    <n v="1418824986"/>
    <b v="0"/>
    <n v="16"/>
    <b v="1"/>
    <s v="theater/plays"/>
    <n v="1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6557557"/>
    <d v="2016-05-23T01:05:57"/>
    <n v="1463965557"/>
    <b v="0"/>
    <n v="38"/>
    <b v="1"/>
    <s v="theater/plays"/>
    <n v="1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3431940"/>
    <d v="2014-10-02T02:24:25"/>
    <n v="1412216665"/>
    <b v="0"/>
    <n v="15"/>
    <b v="1"/>
    <s v="theater/plays"/>
    <n v="107.4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6567700"/>
    <d v="2016-05-31T00:14:56"/>
    <n v="1464653696"/>
    <b v="0"/>
    <n v="23"/>
    <b v="1"/>
    <s v="theater/plays"/>
    <n v="101.51515151515152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4793208"/>
    <d v="2016-08-26T08:46:48"/>
    <n v="1472201208"/>
    <b v="0"/>
    <n v="49"/>
    <b v="1"/>
    <s v="theater/plays"/>
    <n v="125.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5135190"/>
    <d v="2016-05-22T13:59:50"/>
    <n v="1463925590"/>
    <b v="0"/>
    <n v="10"/>
    <b v="1"/>
    <s v="theater/plays"/>
    <n v="101.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8256277"/>
    <d v="2015-03-01T18:51:17"/>
    <n v="1425235877"/>
    <b v="0"/>
    <n v="15"/>
    <b v="1"/>
    <s v="theater/plays"/>
    <n v="112.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5830905"/>
    <d v="2015-02-06T17:08:25"/>
    <n v="1423242505"/>
    <b v="0"/>
    <n v="57"/>
    <b v="1"/>
    <s v="theater/plays"/>
    <n v="101.375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2697966"/>
    <d v="2016-04-08T08:59:26"/>
    <n v="1460105966"/>
    <b v="0"/>
    <n v="33"/>
    <b v="1"/>
    <s v="theater/plays"/>
    <n v="101.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522000"/>
    <d v="2014-07-02T13:48:03"/>
    <n v="1404308883"/>
    <b v="0"/>
    <n v="9"/>
    <b v="1"/>
    <s v="theater/plays"/>
    <n v="146.38888888888889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6502000"/>
    <d v="2014-07-17T07:45:08"/>
    <n v="1405583108"/>
    <b v="0"/>
    <n v="26"/>
    <b v="1"/>
    <s v="theater/plays"/>
    <n v="116.8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7919468"/>
    <d v="2015-03-02T21:17:48"/>
    <n v="1425331068"/>
    <b v="0"/>
    <n v="69"/>
    <b v="1"/>
    <s v="theater/plays"/>
    <n v="106.26666666666667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4149886"/>
    <d v="2015-09-01T16:44:46"/>
    <n v="1441125886"/>
    <b v="0"/>
    <n v="65"/>
    <b v="1"/>
    <s v="theater/plays"/>
    <n v="104.52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5802330"/>
    <d v="2014-06-19T20:38:50"/>
    <n v="1403210330"/>
    <b v="0"/>
    <n v="83"/>
    <b v="1"/>
    <s v="theater/plays"/>
    <n v="100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4384880"/>
    <d v="2015-05-24T16:14:40"/>
    <n v="1432484080"/>
    <b v="0"/>
    <n v="111"/>
    <b v="1"/>
    <s v="theater/plays"/>
    <n v="104.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8259422"/>
    <d v="2015-06-30T12:30:22"/>
    <n v="1435667422"/>
    <b v="0"/>
    <n v="46"/>
    <b v="1"/>
    <s v="theater/plays"/>
    <n v="138.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7106800"/>
    <d v="2014-07-07T16:10:46"/>
    <n v="1404749446"/>
    <b v="0"/>
    <n v="63"/>
    <b v="1"/>
    <s v="theater/plays"/>
    <n v="100.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9845246"/>
    <d v="2016-03-08T09:34:06"/>
    <n v="1457429646"/>
    <b v="0"/>
    <n v="9"/>
    <b v="1"/>
    <s v="theater/plays"/>
    <n v="100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2974800"/>
    <d v="2014-09-19T06:46:07"/>
    <n v="1411109167"/>
    <b v="0"/>
    <n v="34"/>
    <b v="1"/>
    <s v="theater/plays"/>
    <n v="110.2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7944080"/>
    <d v="2017-02-03T13:48:00"/>
    <n v="1486129680"/>
    <b v="0"/>
    <n v="112"/>
    <b v="1"/>
    <s v="theater/plays"/>
    <n v="102.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9721518"/>
    <d v="2016-06-28T15:58:38"/>
    <n v="1467129518"/>
    <b v="0"/>
    <n v="47"/>
    <b v="1"/>
    <s v="theater/plays"/>
    <n v="104.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81066554"/>
    <d v="2016-11-11T23:22:34"/>
    <n v="1478906554"/>
    <b v="0"/>
    <n v="38"/>
    <b v="1"/>
    <s v="theater/plays"/>
    <n v="138.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5750800"/>
    <d v="2016-05-20T19:10:21"/>
    <n v="1463771421"/>
    <b v="0"/>
    <n v="28"/>
    <b v="1"/>
    <s v="theater/plays"/>
    <n v="100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7864340"/>
    <d v="2015-02-27T07:06:50"/>
    <n v="1425020810"/>
    <b v="0"/>
    <n v="78"/>
    <b v="1"/>
    <s v="theater/plays"/>
    <n v="101.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60553480"/>
    <d v="2016-03-23T21:59:44"/>
    <n v="1458770384"/>
    <b v="0"/>
    <n v="23"/>
    <b v="1"/>
    <s v="theater/plays"/>
    <n v="171.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9374093"/>
    <d v="2014-07-31T04:48:13"/>
    <n v="1406782093"/>
    <b v="0"/>
    <n v="40"/>
    <b v="1"/>
    <s v="theater/plays"/>
    <n v="101.44444444444444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9317420"/>
    <d v="2015-02-18T02:32:48"/>
    <n v="1424226768"/>
    <b v="0"/>
    <n v="13"/>
    <b v="1"/>
    <s v="theater/plays"/>
    <n v="130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910910"/>
    <d v="2015-02-19T00:35:10"/>
    <n v="1424306110"/>
    <b v="0"/>
    <n v="18"/>
    <b v="1"/>
    <s v="theater/plays"/>
    <n v="110.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2741200"/>
    <d v="2016-04-24T13:14:14"/>
    <n v="1461503654"/>
    <b v="0"/>
    <n v="22"/>
    <b v="1"/>
    <s v="theater/plays"/>
    <n v="119.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61988740"/>
    <d v="2016-04-06T13:24:40"/>
    <n v="1459949080"/>
    <b v="0"/>
    <n v="79"/>
    <b v="1"/>
    <s v="theater/plays"/>
    <n v="100.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5837200"/>
    <d v="2016-05-23T02:39:32"/>
    <n v="1463971172"/>
    <b v="0"/>
    <n v="14"/>
    <b v="1"/>
    <s v="theater/plays"/>
    <n v="153.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8838000"/>
    <d v="2015-10-25T16:50:11"/>
    <n v="1445791811"/>
    <b v="0"/>
    <n v="51"/>
    <b v="1"/>
    <s v="theater/plays"/>
    <n v="104.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6113200"/>
    <d v="2014-06-16T09:29:25"/>
    <n v="1402910965"/>
    <b v="0"/>
    <n v="54"/>
    <b v="1"/>
    <s v="theater/plays"/>
    <n v="101.1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7414000"/>
    <d v="2016-05-05T23:49:38"/>
    <n v="1462492178"/>
    <b v="0"/>
    <n v="70"/>
    <b v="1"/>
    <s v="theater/plays"/>
    <n v="107.52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2230000"/>
    <d v="2016-04-19T10:22:30"/>
    <n v="1461061350"/>
    <b v="0"/>
    <n v="44"/>
    <b v="1"/>
    <s v="theater/plays"/>
    <n v="3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6091260"/>
    <d v="2015-09-23T17:26:46"/>
    <n v="1443029206"/>
    <b v="0"/>
    <n v="55"/>
    <b v="1"/>
    <s v="theater/plays"/>
    <n v="101.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2879020"/>
    <d v="2016-04-29T14:52:07"/>
    <n v="1461941527"/>
    <b v="0"/>
    <n v="15"/>
    <b v="1"/>
    <s v="theater/plays"/>
    <n v="126.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8611272"/>
    <d v="2016-06-15T19:34:32"/>
    <n v="1466019272"/>
    <b v="0"/>
    <n v="27"/>
    <b v="1"/>
    <s v="theater/plays"/>
    <n v="101.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6887310"/>
    <d v="2014-07-02T10:01:50"/>
    <n v="1404295310"/>
    <b v="0"/>
    <n v="21"/>
    <b v="1"/>
    <s v="theater/plays"/>
    <n v="1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6385679"/>
    <d v="2014-10-20T07:27:59"/>
    <n v="1413790079"/>
    <b v="0"/>
    <n v="162"/>
    <b v="1"/>
    <s v="theater/plays"/>
    <n v="102.99000000000001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7985734"/>
    <d v="2017-01-11T01:22:14"/>
    <n v="1484097734"/>
    <b v="0"/>
    <n v="23"/>
    <b v="1"/>
    <s v="theater/plays"/>
    <n v="106.25"/>
    <n v="184.78260869565219"/>
    <x v="1"/>
    <s v="plays"/>
    <m/>
  </r>
  <r>
    <n v="3360"/>
    <s v="Pretty Butch"/>
    <s v="World Premiere, an M1 Singapore Fringe Festival 2017 commission."/>
    <n v="9000"/>
    <n v="9124"/>
    <x v="0"/>
    <s v="SG"/>
    <s v="SGD"/>
    <x v="3352"/>
    <n v="1481731140"/>
    <d v="2016-11-23T01:59:03"/>
    <n v="1479866343"/>
    <b v="0"/>
    <n v="72"/>
    <b v="1"/>
    <s v="theater/plays"/>
    <n v="101.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9587140"/>
    <d v="2014-08-15T00:36:30"/>
    <n v="1408062990"/>
    <b v="0"/>
    <n v="68"/>
    <b v="1"/>
    <s v="theater/plays"/>
    <n v="113.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5704100"/>
    <d v="2015-02-21T02:11:57"/>
    <n v="1424484717"/>
    <b v="0"/>
    <n v="20"/>
    <b v="1"/>
    <s v="theater/plays"/>
    <n v="218.00000000000003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8464000"/>
    <d v="2014-07-31T18:30:45"/>
    <n v="1406831445"/>
    <b v="0"/>
    <n v="26"/>
    <b v="1"/>
    <s v="theater/plays"/>
    <n v="101.41935483870968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8075600"/>
    <d v="2016-02-22T23:27:29"/>
    <n v="1456183649"/>
    <b v="0"/>
    <n v="72"/>
    <b v="1"/>
    <s v="theater/plays"/>
    <n v="105.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9973592"/>
    <d v="2015-11-13T02:26:32"/>
    <n v="1447381592"/>
    <b v="0"/>
    <n v="3"/>
    <b v="1"/>
    <s v="theater/plays"/>
    <n v="1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31481037"/>
    <d v="2015-04-13T01:37:17"/>
    <n v="1428889037"/>
    <b v="0"/>
    <n v="18"/>
    <b v="1"/>
    <s v="theater/plays"/>
    <n v="2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8467894"/>
    <d v="2015-07-07T22:24:54"/>
    <n v="1436307894"/>
    <b v="0"/>
    <n v="30"/>
    <b v="1"/>
    <s v="theater/plays"/>
    <n v="118.66666666666667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20088400"/>
    <d v="2014-11-26T04:47:39"/>
    <n v="1416977259"/>
    <b v="0"/>
    <n v="23"/>
    <b v="1"/>
    <s v="theater/plays"/>
    <n v="104.60000000000001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84441980"/>
    <d v="2016-11-16T00:59:40"/>
    <n v="1479257980"/>
    <b v="0"/>
    <n v="54"/>
    <b v="1"/>
    <s v="theater/plays"/>
    <n v="103.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81961600"/>
    <d v="2016-11-16T08:01:25"/>
    <n v="1479283285"/>
    <b v="0"/>
    <n v="26"/>
    <b v="1"/>
    <s v="theater/plays"/>
    <n v="117.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9089965"/>
    <d v="2015-11-04T20:59:25"/>
    <n v="1446670765"/>
    <b v="0"/>
    <n v="9"/>
    <b v="1"/>
    <s v="theater/plays"/>
    <n v="138.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8942740"/>
    <d v="2014-08-04T13:09:16"/>
    <n v="1407157756"/>
    <b v="0"/>
    <n v="27"/>
    <b v="1"/>
    <s v="theater/plays"/>
    <n v="103.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7235200"/>
    <d v="2015-06-24T20:30:40"/>
    <n v="1435177840"/>
    <b v="0"/>
    <n v="30"/>
    <b v="1"/>
    <s v="theater/plays"/>
    <n v="100.25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6053616"/>
    <d v="2015-09-28T17:33:36"/>
    <n v="1443461616"/>
    <b v="0"/>
    <n v="52"/>
    <b v="1"/>
    <s v="theater/plays"/>
    <n v="106.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400423973"/>
    <d v="2014-05-06T14:39:33"/>
    <n v="1399387173"/>
    <b v="0"/>
    <n v="17"/>
    <b v="1"/>
    <s v="theater/plays"/>
    <n v="100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9976994"/>
    <d v="2015-02-24T16:49:54"/>
    <n v="1424796594"/>
    <b v="0"/>
    <n v="19"/>
    <b v="1"/>
    <s v="theater/plays"/>
    <n v="100.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6870560"/>
    <d v="2015-02-18T17:34:59"/>
    <n v="1424280899"/>
    <b v="0"/>
    <n v="77"/>
    <b v="1"/>
    <s v="theater/plays"/>
    <n v="101.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9490480"/>
    <d v="2014-08-07T08:31:46"/>
    <n v="1407400306"/>
    <b v="0"/>
    <n v="21"/>
    <b v="1"/>
    <s v="theater/plays"/>
    <n v="107.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40630000"/>
    <d v="2015-08-09T12:20:00"/>
    <n v="1439122800"/>
    <b v="0"/>
    <n v="38"/>
    <b v="1"/>
    <s v="theater/plays"/>
    <n v="103.64999999999999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7305178"/>
    <d v="2014-10-25T22:52:58"/>
    <n v="1414277578"/>
    <b v="0"/>
    <n v="28"/>
    <b v="1"/>
    <s v="theater/plays"/>
    <n v="104.43333333333334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6044383"/>
    <d v="2015-02-09T04:26:23"/>
    <n v="1423455983"/>
    <b v="0"/>
    <n v="48"/>
    <b v="1"/>
    <s v="theater/plays"/>
    <n v="102.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70092340"/>
    <d v="2016-07-08T10:20:56"/>
    <n v="1467973256"/>
    <b v="0"/>
    <n v="46"/>
    <b v="1"/>
    <s v="theater/plays"/>
    <n v="100.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6707620"/>
    <d v="2016-06-03T18:47:00"/>
    <n v="1464979620"/>
    <b v="0"/>
    <n v="30"/>
    <b v="1"/>
    <s v="theater/plays"/>
    <n v="111.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8074800"/>
    <d v="2015-10-15T02:06:08"/>
    <n v="1444874768"/>
    <b v="0"/>
    <n v="64"/>
    <b v="1"/>
    <s v="theater/plays"/>
    <n v="100.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8244552"/>
    <d v="2014-11-10T20:49:12"/>
    <n v="1415652552"/>
    <b v="0"/>
    <n v="15"/>
    <b v="1"/>
    <s v="theater/plays"/>
    <n v="100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7620506"/>
    <d v="2014-11-03T15:28:26"/>
    <n v="1415028506"/>
    <b v="0"/>
    <n v="41"/>
    <b v="1"/>
    <s v="theater/plays"/>
    <n v="1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8581088"/>
    <d v="2014-11-04T18:18:08"/>
    <n v="1415125088"/>
    <b v="0"/>
    <n v="35"/>
    <b v="1"/>
    <s v="theater/plays"/>
    <n v="116.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4625441"/>
    <d v="2015-05-19T11:04:01"/>
    <n v="1432033441"/>
    <b v="0"/>
    <n v="45"/>
    <b v="1"/>
    <s v="theater/plays"/>
    <n v="103.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4960682"/>
    <d v="2016-05-04T13:31:22"/>
    <n v="1462368682"/>
    <b v="0"/>
    <n v="62"/>
    <b v="1"/>
    <s v="theater/plays"/>
    <n v="114.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5017345"/>
    <d v="2014-06-25T18:35:45"/>
    <n v="1403721345"/>
    <b v="0"/>
    <n v="22"/>
    <b v="1"/>
    <s v="theater/plays"/>
    <n v="102.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7536880"/>
    <d v="2014-07-10T13:05:48"/>
    <n v="1404997548"/>
    <b v="0"/>
    <n v="18"/>
    <b v="1"/>
    <s v="theater/plays"/>
    <n v="2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62565855"/>
    <d v="2016-03-17T20:17:35"/>
    <n v="1458245855"/>
    <b v="0"/>
    <n v="12"/>
    <b v="1"/>
    <s v="theater/plays"/>
    <n v="100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5234760"/>
    <d v="2014-10-11T22:07:10"/>
    <n v="1413065230"/>
    <b v="0"/>
    <n v="44"/>
    <b v="1"/>
    <s v="theater/plays"/>
    <n v="105.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6470645"/>
    <d v="2014-06-27T14:17:25"/>
    <n v="1403878645"/>
    <b v="0"/>
    <n v="27"/>
    <b v="1"/>
    <s v="theater/plays"/>
    <n v="142.36363636363635"/>
    <n v="29"/>
    <x v="1"/>
    <s v="plays"/>
    <m/>
  </r>
  <r>
    <n v="3395"/>
    <s v="MIRAMAR"/>
    <s v="Miramar is a a darkly funny play exploring what it is we call â€˜homeâ€™."/>
    <n v="500"/>
    <n v="920"/>
    <x v="0"/>
    <s v="GB"/>
    <s v="GBP"/>
    <x v="3385"/>
    <n v="1433009400"/>
    <d v="2015-05-16T17:05:44"/>
    <n v="1431795944"/>
    <b v="0"/>
    <n v="38"/>
    <b v="1"/>
    <s v="theater/plays"/>
    <n v="1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401595140"/>
    <d v="2014-05-05T10:43:09"/>
    <n v="1399286589"/>
    <b v="0"/>
    <n v="28"/>
    <b v="1"/>
    <s v="theater/plays"/>
    <n v="104.33333333333333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5832800"/>
    <d v="2016-01-09T11:28:49"/>
    <n v="1452338929"/>
    <b v="0"/>
    <n v="24"/>
    <b v="1"/>
    <s v="theater/plays"/>
    <n v="112.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6589200"/>
    <d v="2014-10-29T18:02:56"/>
    <n v="1414605776"/>
    <b v="0"/>
    <n v="65"/>
    <b v="1"/>
    <s v="theater/plays"/>
    <n v="111.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4556325"/>
    <d v="2015-01-22T22:05:25"/>
    <n v="1421964325"/>
    <b v="0"/>
    <n v="46"/>
    <b v="1"/>
    <s v="theater/plays"/>
    <n v="103.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9266414"/>
    <d v="2014-07-14T22:53:34"/>
    <n v="1405378414"/>
    <b v="0"/>
    <n v="85"/>
    <b v="1"/>
    <s v="theater/plays"/>
    <n v="100.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8968146"/>
    <d v="2015-07-08T17:22:26"/>
    <n v="1436376146"/>
    <b v="0"/>
    <n v="66"/>
    <b v="1"/>
    <s v="theater/plays"/>
    <n v="101.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7295460"/>
    <d v="2015-10-13T14:50:43"/>
    <n v="1444747843"/>
    <b v="0"/>
    <n v="165"/>
    <b v="1"/>
    <s v="theater/plays"/>
    <n v="109.76666666666665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5230324"/>
    <d v="2015-05-26T11:05:24"/>
    <n v="1432638324"/>
    <b v="0"/>
    <n v="17"/>
    <b v="1"/>
    <s v="theater/plays"/>
    <n v="100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4542702"/>
    <d v="2015-05-28T12:05:02"/>
    <n v="1432814702"/>
    <b v="0"/>
    <n v="3"/>
    <b v="1"/>
    <s v="theater/plays"/>
    <n v="1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6876740"/>
    <d v="2016-02-10T00:24:46"/>
    <n v="1455063886"/>
    <b v="0"/>
    <n v="17"/>
    <b v="1"/>
    <s v="theater/plays"/>
    <n v="137.57142857142856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5511376"/>
    <d v="2014-06-01T11:49:36"/>
    <n v="1401623376"/>
    <b v="0"/>
    <n v="91"/>
    <b v="1"/>
    <s v="theater/plays"/>
    <n v="100.31000000000002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4641289"/>
    <d v="2014-06-06T10:08:09"/>
    <n v="1402049289"/>
    <b v="0"/>
    <n v="67"/>
    <b v="1"/>
    <s v="theater/plays"/>
    <n v="107.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5727304"/>
    <d v="2014-06-18T23:48:24"/>
    <n v="1403135304"/>
    <b v="0"/>
    <n v="18"/>
    <b v="1"/>
    <s v="theater/plays"/>
    <n v="2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9998680"/>
    <d v="2016-06-23T19:32:38"/>
    <n v="1466710358"/>
    <b v="0"/>
    <n v="21"/>
    <b v="1"/>
    <s v="theater/plays"/>
    <n v="123.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5196400"/>
    <d v="2016-05-10T00:59:50"/>
    <n v="1462841990"/>
    <b v="0"/>
    <n v="40"/>
    <b v="1"/>
    <s v="theater/plays"/>
    <n v="108.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4264372"/>
    <d v="2015-09-18T00:32:52"/>
    <n v="1442536372"/>
    <b v="0"/>
    <n v="78"/>
    <b v="1"/>
    <s v="theater/plays"/>
    <n v="103.56666666666668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11858862"/>
    <d v="2014-08-28T23:01:02"/>
    <n v="1409266862"/>
    <b v="0"/>
    <n v="26"/>
    <b v="1"/>
    <s v="theater/plays"/>
    <n v="100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5099540"/>
    <d v="2015-02-18T17:35:38"/>
    <n v="1424280938"/>
    <b v="0"/>
    <n v="14"/>
    <b v="1"/>
    <s v="theater/plays"/>
    <n v="130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80579140"/>
    <d v="2016-11-01T19:58:45"/>
    <n v="1478030325"/>
    <b v="0"/>
    <n v="44"/>
    <b v="1"/>
    <s v="theater/plays"/>
    <n v="103.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60935800"/>
    <d v="2016-04-07T03:27:36"/>
    <n v="1459999656"/>
    <b v="0"/>
    <n v="9"/>
    <b v="1"/>
    <s v="theater/plays"/>
    <n v="100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9813800"/>
    <d v="2015-03-26T09:54:05"/>
    <n v="1427363645"/>
    <b v="0"/>
    <n v="30"/>
    <b v="1"/>
    <s v="theater/plays"/>
    <n v="119.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4284180"/>
    <d v="2014-09-12T21:55:48"/>
    <n v="1410558948"/>
    <b v="0"/>
    <n v="45"/>
    <b v="1"/>
    <s v="theater/plays"/>
    <n v="100.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400875307"/>
    <d v="2014-04-23T20:01:47"/>
    <n v="1398283307"/>
    <b v="0"/>
    <n v="56"/>
    <b v="1"/>
    <s v="theater/plays"/>
    <n v="100.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9978200"/>
    <d v="2016-03-19T19:43:05"/>
    <n v="1458416585"/>
    <b v="0"/>
    <n v="46"/>
    <b v="1"/>
    <s v="theater/plays"/>
    <n v="106.54545454545455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5408000"/>
    <d v="2016-02-05T02:10:02"/>
    <n v="1454638202"/>
    <b v="0"/>
    <n v="34"/>
    <b v="1"/>
    <s v="theater/plays"/>
    <n v="1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5495563"/>
    <d v="2015-02-02T18:59:23"/>
    <n v="1422903563"/>
    <b v="0"/>
    <n v="98"/>
    <b v="1"/>
    <s v="theater/plays"/>
    <n v="101.15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50051200"/>
    <d v="2015-11-15T13:29:36"/>
    <n v="1447594176"/>
    <b v="0"/>
    <n v="46"/>
    <b v="1"/>
    <s v="theater/plays"/>
    <n v="109.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9912341"/>
    <d v="2015-03-25T21:52:21"/>
    <n v="1427320341"/>
    <b v="0"/>
    <n v="10"/>
    <b v="1"/>
    <s v="theater/plays"/>
    <n v="140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3119540"/>
    <d v="2015-01-14T16:14:44"/>
    <n v="1421252084"/>
    <b v="0"/>
    <n v="76"/>
    <b v="1"/>
    <s v="theater/plays"/>
    <n v="103.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12434136"/>
    <d v="2014-09-02T14:48:56"/>
    <n v="1409669336"/>
    <b v="0"/>
    <n v="104"/>
    <b v="1"/>
    <s v="theater/plays"/>
    <n v="102.97033333333331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11264800"/>
    <d v="2014-09-02T01:21:43"/>
    <n v="1409620903"/>
    <b v="0"/>
    <n v="87"/>
    <b v="1"/>
    <s v="theater/plays"/>
    <n v="108.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4314952"/>
    <d v="2014-06-02T15:29:12"/>
    <n v="1401722952"/>
    <b v="0"/>
    <n v="29"/>
    <b v="1"/>
    <s v="theater/plays"/>
    <n v="100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5142800"/>
    <d v="2015-02-03T17:17:27"/>
    <n v="1422983847"/>
    <b v="0"/>
    <n v="51"/>
    <b v="1"/>
    <s v="theater/plays"/>
    <n v="102.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8046661"/>
    <d v="2016-10-19T00:31:01"/>
    <n v="1476837061"/>
    <b v="0"/>
    <n v="12"/>
    <b v="1"/>
    <s v="theater/plays"/>
    <n v="130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6760101"/>
    <d v="2014-06-30T22:41:41"/>
    <n v="1404168101"/>
    <b v="0"/>
    <n v="72"/>
    <b v="1"/>
    <s v="theater/plays"/>
    <n v="108.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8383153"/>
    <d v="2014-07-19T17:32:33"/>
    <n v="1405791153"/>
    <b v="0"/>
    <n v="21"/>
    <b v="1"/>
    <s v="theater/plays"/>
    <n v="100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4709600"/>
    <d v="2016-01-11T13:56:54"/>
    <n v="1452520614"/>
    <b v="0"/>
    <n v="42"/>
    <b v="1"/>
    <s v="theater/plays"/>
    <n v="109.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s v="US"/>
    <s v="USD"/>
    <x v="3421"/>
    <n v="1402974000"/>
    <d v="2014-05-17T01:30:55"/>
    <n v="1400290255"/>
    <b v="0"/>
    <n v="71"/>
    <b v="1"/>
    <s v="theater/plays"/>
    <n v="100.26315789473684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4983269"/>
    <d v="2014-06-10T09:07:49"/>
    <n v="1402391269"/>
    <b v="0"/>
    <n v="168"/>
    <b v="1"/>
    <s v="theater/plays"/>
    <n v="105.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70538800"/>
    <d v="2016-07-21T14:48:13"/>
    <n v="1469112493"/>
    <b v="0"/>
    <n v="19"/>
    <b v="1"/>
    <s v="theater/plays"/>
    <n v="112.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8638480"/>
    <d v="2014-07-31T12:59:53"/>
    <n v="1406811593"/>
    <b v="0"/>
    <n v="37"/>
    <b v="1"/>
    <s v="theater/plays"/>
    <n v="105.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40003820"/>
    <d v="2015-07-20T17:03:40"/>
    <n v="1437411820"/>
    <b v="0"/>
    <n v="36"/>
    <b v="1"/>
    <s v="theater/plays"/>
    <n v="1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30600400"/>
    <d v="2015-04-06T22:16:07"/>
    <n v="1428358567"/>
    <b v="0"/>
    <n v="14"/>
    <b v="1"/>
    <s v="theater/plays"/>
    <n v="104.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3179540"/>
    <d v="2016-01-05T21:52:10"/>
    <n v="1452030730"/>
    <b v="0"/>
    <n v="18"/>
    <b v="1"/>
    <s v="theater/plays"/>
    <n v="134.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5095300"/>
    <d v="2014-06-19T02:57:08"/>
    <n v="1403146628"/>
    <b v="0"/>
    <n v="82"/>
    <b v="1"/>
    <s v="theater/plays"/>
    <n v="105.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7445820"/>
    <d v="2015-10-17T10:18:41"/>
    <n v="1445077121"/>
    <b v="0"/>
    <n v="43"/>
    <b v="1"/>
    <s v="theater/plays"/>
    <n v="102.60000000000001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3016672"/>
    <d v="2015-04-30T20:11:12"/>
    <n v="1430424672"/>
    <b v="0"/>
    <n v="8"/>
    <b v="1"/>
    <s v="theater/plays"/>
    <n v="100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10266146"/>
    <d v="2014-08-10T12:35:46"/>
    <n v="1407674146"/>
    <b v="0"/>
    <n v="45"/>
    <b v="1"/>
    <s v="theater/plays"/>
    <n v="185.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5394340"/>
    <d v="2016-05-31T06:59:46"/>
    <n v="1464677986"/>
    <b v="0"/>
    <n v="20"/>
    <b v="1"/>
    <s v="theater/plays"/>
    <n v="2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5604236"/>
    <d v="2015-09-25T12:43:56"/>
    <n v="1443185036"/>
    <b v="0"/>
    <n v="31"/>
    <b v="1"/>
    <s v="theater/plays"/>
    <n v="100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3138800"/>
    <d v="2015-01-12T19:58:45"/>
    <n v="1421092725"/>
    <b v="0"/>
    <n v="25"/>
    <b v="1"/>
    <s v="theater/plays"/>
    <n v="108.2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8332412"/>
    <d v="2016-02-02T21:20:12"/>
    <n v="1454448012"/>
    <b v="0"/>
    <n v="14"/>
    <b v="1"/>
    <s v="theater/plays"/>
    <n v="107.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8784689"/>
    <d v="2014-11-17T02:51:29"/>
    <n v="1416192689"/>
    <b v="0"/>
    <n v="45"/>
    <b v="1"/>
    <s v="theater/plays"/>
    <n v="109.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8036800"/>
    <d v="2016-06-11T01:15:38"/>
    <n v="1465607738"/>
    <b v="0"/>
    <n v="20"/>
    <b v="1"/>
    <s v="theater/plays"/>
    <n v="170.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7990071"/>
    <d v="2015-02-01T16:54:31"/>
    <n v="1422809671"/>
    <b v="0"/>
    <n v="39"/>
    <b v="1"/>
    <s v="theater/plays"/>
    <n v="1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9636927"/>
    <d v="2015-03-25T17:22:07"/>
    <n v="1427304127"/>
    <b v="0"/>
    <n v="16"/>
    <b v="1"/>
    <s v="theater/plays"/>
    <n v="101.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6087940"/>
    <d v="2014-06-30T15:20:26"/>
    <n v="1404141626"/>
    <b v="0"/>
    <n v="37"/>
    <b v="1"/>
    <s v="theater/plays"/>
    <n v="153.19999999999999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71130956"/>
    <d v="2016-06-14T23:29:16"/>
    <n v="1465946956"/>
    <b v="0"/>
    <n v="14"/>
    <b v="1"/>
    <s v="theater/plays"/>
    <n v="128.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6825159"/>
    <d v="2014-07-01T16:45:59"/>
    <n v="1404233159"/>
    <b v="0"/>
    <n v="21"/>
    <b v="1"/>
    <s v="theater/plays"/>
    <n v="100.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6381627"/>
    <d v="2016-09-13T18:00:27"/>
    <n v="1473789627"/>
    <b v="0"/>
    <n v="69"/>
    <b v="1"/>
    <s v="theater/plays"/>
    <n v="100.64999999999999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6876340"/>
    <d v="2014-07-01T04:56:07"/>
    <n v="1404190567"/>
    <b v="0"/>
    <n v="16"/>
    <b v="1"/>
    <s v="theater/plays"/>
    <n v="191.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3720740"/>
    <d v="2015-01-12T16:57:37"/>
    <n v="1421081857"/>
    <b v="0"/>
    <n v="55"/>
    <b v="1"/>
    <s v="theater/plays"/>
    <n v="140.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2937620"/>
    <d v="2015-01-07T04:51:43"/>
    <n v="1420606303"/>
    <b v="0"/>
    <n v="27"/>
    <b v="1"/>
    <s v="theater/plays"/>
    <n v="124.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3743860"/>
    <d v="2016-04-20T11:31:00"/>
    <n v="1461151860"/>
    <b v="0"/>
    <n v="36"/>
    <b v="1"/>
    <s v="theater/plays"/>
    <n v="126.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8106352"/>
    <d v="2014-08-01T12:39:12"/>
    <n v="1406896752"/>
    <b v="0"/>
    <n v="19"/>
    <b v="1"/>
    <s v="theater/plays"/>
    <n v="190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7710000"/>
    <d v="2016-09-30T15:11:19"/>
    <n v="1475248279"/>
    <b v="0"/>
    <n v="12"/>
    <b v="1"/>
    <s v="theater/plays"/>
    <n v="1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6551200"/>
    <d v="2015-06-24T21:33:48"/>
    <n v="1435181628"/>
    <b v="0"/>
    <n v="17"/>
    <b v="1"/>
    <s v="theater/plays"/>
    <n v="2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6158340"/>
    <d v="2016-08-30T22:03:05"/>
    <n v="1472594585"/>
    <b v="0"/>
    <n v="114"/>
    <b v="1"/>
    <s v="theater/plays"/>
    <n v="103.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71921637"/>
    <d v="2016-07-24T03:07:17"/>
    <n v="1469329637"/>
    <b v="0"/>
    <n v="93"/>
    <b v="1"/>
    <s v="theater/plays"/>
    <n v="102.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9136000"/>
    <d v="2015-07-15T15:01:12"/>
    <n v="1436972472"/>
    <b v="0"/>
    <n v="36"/>
    <b v="1"/>
    <s v="theater/plays"/>
    <n v="1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61108450"/>
    <d v="2016-02-20T00:27:30"/>
    <n v="1455928050"/>
    <b v="0"/>
    <n v="61"/>
    <b v="1"/>
    <s v="theater/plays"/>
    <n v="127.14285714285714"/>
    <n v="72.950819672131146"/>
    <x v="1"/>
    <s v="plays"/>
    <m/>
  </r>
  <r>
    <n v="3467"/>
    <s v="Venus in Fur, Los Angeles."/>
    <s v="Venus in Fur, By David Ives."/>
    <n v="3000"/>
    <n v="3030"/>
    <x v="0"/>
    <s v="US"/>
    <s v="USD"/>
    <x v="3455"/>
    <n v="1426864032"/>
    <d v="2015-02-18T16:07:12"/>
    <n v="1424275632"/>
    <b v="0"/>
    <n v="47"/>
    <b v="1"/>
    <s v="theater/plays"/>
    <n v="1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4426800"/>
    <d v="2016-08-23T18:22:09"/>
    <n v="1471976529"/>
    <b v="0"/>
    <n v="17"/>
    <b v="1"/>
    <s v="theater/plays"/>
    <n v="121.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61857045"/>
    <d v="2016-03-29T15:24:05"/>
    <n v="1459265045"/>
    <b v="0"/>
    <n v="63"/>
    <b v="1"/>
    <s v="theater/plays"/>
    <n v="113.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8618680"/>
    <d v="2016-06-08T00:31:42"/>
    <n v="1465345902"/>
    <b v="0"/>
    <n v="9"/>
    <b v="1"/>
    <s v="theater/plays"/>
    <n v="150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9515200"/>
    <d v="2014-07-21T19:41:30"/>
    <n v="1405971690"/>
    <b v="0"/>
    <n v="30"/>
    <b v="1"/>
    <s v="theater/plays"/>
    <n v="214.6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5253540"/>
    <d v="2014-10-16T04:05:31"/>
    <n v="1413432331"/>
    <b v="0"/>
    <n v="23"/>
    <b v="1"/>
    <s v="theater/plays"/>
    <n v="102.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6883220"/>
    <d v="2015-02-27T20:01:36"/>
    <n v="1425067296"/>
    <b v="0"/>
    <n v="33"/>
    <b v="1"/>
    <s v="theater/plays"/>
    <n v="100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9016131"/>
    <d v="2016-06-20T12:02:11"/>
    <n v="1466424131"/>
    <b v="0"/>
    <n v="39"/>
    <b v="1"/>
    <s v="theater/plays"/>
    <n v="1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4972800"/>
    <d v="2014-10-06T21:08:24"/>
    <n v="1412629704"/>
    <b v="0"/>
    <n v="17"/>
    <b v="1"/>
    <s v="theater/plays"/>
    <n v="113.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4378800"/>
    <d v="2014-10-09T06:43:10"/>
    <n v="1412836990"/>
    <b v="0"/>
    <n v="6"/>
    <b v="1"/>
    <s v="theater/plays"/>
    <n v="1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1831600"/>
    <d v="2015-05-04T17:40:43"/>
    <n v="1430761243"/>
    <b v="0"/>
    <n v="39"/>
    <b v="1"/>
    <s v="theater/plays"/>
    <n v="115.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6539600"/>
    <d v="2015-02-18T22:00:22"/>
    <n v="1424296822"/>
    <b v="0"/>
    <n v="57"/>
    <b v="1"/>
    <s v="theater/plays"/>
    <n v="112.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3382680"/>
    <d v="2014-05-22T20:31:20"/>
    <n v="1400790680"/>
    <b v="0"/>
    <n v="56"/>
    <b v="1"/>
    <s v="theater/plays"/>
    <n v="127.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6562000"/>
    <d v="2015-06-16T07:37:07"/>
    <n v="1434440227"/>
    <b v="0"/>
    <n v="13"/>
    <b v="1"/>
    <s v="theater/plays"/>
    <n v="142.66666666666669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20178188"/>
    <d v="2014-12-16T05:56:28"/>
    <n v="1418709388"/>
    <b v="0"/>
    <n v="95"/>
    <b v="1"/>
    <s v="theater/plays"/>
    <n v="118.8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4671466"/>
    <d v="2014-06-06T18:31:06"/>
    <n v="1402079466"/>
    <b v="0"/>
    <n v="80"/>
    <b v="1"/>
    <s v="theater/plays"/>
    <n v="138.33333333333334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4403381"/>
    <d v="2014-06-03T16:03:01"/>
    <n v="1401811381"/>
    <b v="0"/>
    <n v="133"/>
    <b v="1"/>
    <s v="theater/plays"/>
    <n v="159.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6014499"/>
    <d v="2016-05-16T18:14:59"/>
    <n v="1463422499"/>
    <b v="0"/>
    <n v="44"/>
    <b v="1"/>
    <s v="theater/plays"/>
    <n v="114.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4431080"/>
    <d v="2016-01-03T16:38:00"/>
    <n v="1451839080"/>
    <b v="0"/>
    <n v="30"/>
    <b v="1"/>
    <s v="theater/plays"/>
    <n v="100.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3314740"/>
    <d v="2015-05-02T21:00:01"/>
    <n v="1430600401"/>
    <b v="0"/>
    <n v="56"/>
    <b v="1"/>
    <s v="theater/plays"/>
    <n v="155.2000000000000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5185252"/>
    <d v="2015-05-25T22:34:12"/>
    <n v="1432593252"/>
    <b v="0"/>
    <n v="66"/>
    <b v="1"/>
    <s v="theater/plays"/>
    <n v="127.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9286400"/>
    <d v="2015-03-24T18:26:00"/>
    <n v="1427221560"/>
    <b v="0"/>
    <n v="29"/>
    <b v="1"/>
    <s v="theater/plays"/>
    <n v="121.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400965200"/>
    <d v="2014-04-24T15:15:31"/>
    <n v="1398352531"/>
    <b v="0"/>
    <n v="72"/>
    <b v="1"/>
    <s v="theater/plays"/>
    <n v="112.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60574924"/>
    <d v="2016-03-14T19:15:24"/>
    <n v="1457982924"/>
    <b v="0"/>
    <n v="27"/>
    <b v="1"/>
    <s v="theater/plays"/>
    <n v="127.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1928784"/>
    <d v="2015-04-27T05:59:44"/>
    <n v="1430114384"/>
    <b v="0"/>
    <n v="10"/>
    <b v="1"/>
    <s v="theater/plays"/>
    <n v="158.20000000000002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5818397"/>
    <d v="2015-09-21T00:13:17"/>
    <n v="1442794397"/>
    <b v="0"/>
    <n v="35"/>
    <b v="1"/>
    <s v="theater/plays"/>
    <n v="105.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8252260"/>
    <d v="2014-07-28T20:47:16"/>
    <n v="1406580436"/>
    <b v="0"/>
    <n v="29"/>
    <b v="1"/>
    <s v="theater/plays"/>
    <n v="100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80140000"/>
    <d v="2016-11-15T05:09:35"/>
    <n v="1479186575"/>
    <b v="0"/>
    <n v="13"/>
    <b v="1"/>
    <s v="theater/plays"/>
    <n v="100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4862280"/>
    <d v="2014-10-03T18:18:29"/>
    <n v="1412360309"/>
    <b v="0"/>
    <n v="72"/>
    <b v="1"/>
    <s v="theater/plays"/>
    <n v="106.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3625166"/>
    <d v="2016-08-02T20:19:26"/>
    <n v="1470169166"/>
    <b v="0"/>
    <n v="78"/>
    <b v="1"/>
    <s v="theater/plays"/>
    <n v="124.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4904800"/>
    <d v="2016-05-21T17:48:24"/>
    <n v="1463852904"/>
    <b v="0"/>
    <n v="49"/>
    <b v="1"/>
    <s v="theater/plays"/>
    <n v="108.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64471840"/>
    <d v="2016-03-30T03:48:24"/>
    <n v="1459309704"/>
    <b v="0"/>
    <n v="42"/>
    <b v="1"/>
    <s v="theater/plays"/>
    <n v="102.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5733940"/>
    <d v="2015-05-08T00:52:05"/>
    <n v="1431046325"/>
    <b v="0"/>
    <n v="35"/>
    <b v="1"/>
    <s v="theater/plays"/>
    <n v="105.5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7326740"/>
    <d v="2016-02-19T22:03:58"/>
    <n v="1455919438"/>
    <b v="0"/>
    <n v="42"/>
    <b v="1"/>
    <s v="theater/plays"/>
    <n v="106.3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41995595"/>
    <d v="2015-08-17T18:19:55"/>
    <n v="1439835595"/>
    <b v="0"/>
    <n v="42"/>
    <b v="1"/>
    <s v="theater/plays"/>
    <n v="100.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8100740"/>
    <d v="2016-03-01T20:08:44"/>
    <n v="1456862924"/>
    <b v="0"/>
    <n v="31"/>
    <b v="1"/>
    <s v="theater/plays"/>
    <n v="105.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9359728"/>
    <d v="2016-06-24T11:28:48"/>
    <n v="1466767728"/>
    <b v="0"/>
    <n v="38"/>
    <b v="1"/>
    <s v="theater/plays"/>
    <n v="107.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7959491"/>
    <d v="2015-10-20T17:58:11"/>
    <n v="1445363891"/>
    <b v="0"/>
    <n v="8"/>
    <b v="1"/>
    <s v="theater/plays"/>
    <n v="100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9953600"/>
    <d v="2014-05-01T22:27:25"/>
    <n v="1398983245"/>
    <b v="0"/>
    <n v="39"/>
    <b v="1"/>
    <s v="theater/plays"/>
    <n v="103.76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8815440"/>
    <d v="2014-07-09T17:37:20"/>
    <n v="1404927440"/>
    <b v="0"/>
    <n v="29"/>
    <b v="1"/>
    <s v="theater/plays"/>
    <n v="101.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4732537"/>
    <d v="2016-05-01T22:08:57"/>
    <n v="1462140537"/>
    <b v="0"/>
    <n v="72"/>
    <b v="1"/>
    <s v="theater/plays"/>
    <n v="104.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2914000"/>
    <d v="2016-04-17T17:30:53"/>
    <n v="1460914253"/>
    <b v="0"/>
    <n v="15"/>
    <b v="1"/>
    <s v="theater/plays"/>
    <n v="180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6545700"/>
    <d v="2014-11-07T20:37:46"/>
    <n v="1415392666"/>
    <b v="0"/>
    <n v="33"/>
    <b v="1"/>
    <s v="theater/plays"/>
    <n v="106.33333333333333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4312846"/>
    <d v="2014-06-12T14:54:06"/>
    <n v="1402584846"/>
    <b v="0"/>
    <n v="15"/>
    <b v="1"/>
    <s v="theater/plays"/>
    <n v="100.55555555555556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5385000"/>
    <d v="2014-10-15T20:58:15"/>
    <n v="1413406695"/>
    <b v="0"/>
    <n v="19"/>
    <b v="1"/>
    <s v="theater/plays"/>
    <n v="101.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9789992"/>
    <d v="2015-02-22T12:53:12"/>
    <n v="1424609592"/>
    <b v="0"/>
    <n v="17"/>
    <b v="1"/>
    <s v="theater/plays"/>
    <n v="100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1857940"/>
    <d v="2014-05-22T02:18:32"/>
    <n v="1400725112"/>
    <b v="0"/>
    <n v="44"/>
    <b v="1"/>
    <s v="theater/plays"/>
    <n v="118.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2853140"/>
    <d v="2015-01-16T20:19:12"/>
    <n v="1421439552"/>
    <b v="0"/>
    <n v="10"/>
    <b v="1"/>
    <s v="theater/plays"/>
    <n v="110.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3097171"/>
    <d v="2015-05-01T18:32:51"/>
    <n v="1430505171"/>
    <b v="0"/>
    <n v="46"/>
    <b v="1"/>
    <s v="theater/plays"/>
    <n v="102.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10145200"/>
    <d v="2014-08-05T00:14:30"/>
    <n v="1407197670"/>
    <b v="0"/>
    <n v="11"/>
    <b v="1"/>
    <s v="theater/plays"/>
    <n v="100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4471600"/>
    <d v="2014-06-04T19:37:14"/>
    <n v="1401910634"/>
    <b v="0"/>
    <n v="13"/>
    <b v="1"/>
    <s v="theater/plays"/>
    <n v="100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2259660"/>
    <d v="2014-09-11T18:48:19"/>
    <n v="1410461299"/>
    <b v="0"/>
    <n v="33"/>
    <b v="1"/>
    <s v="theater/plays"/>
    <n v="110.04599999999999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5478950"/>
    <d v="2015-02-02T14:22:30"/>
    <n v="1422886950"/>
    <b v="0"/>
    <n v="28"/>
    <b v="1"/>
    <s v="theater/plays"/>
    <n v="101.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41547220"/>
    <d v="2015-08-11T19:46:52"/>
    <n v="1439322412"/>
    <b v="0"/>
    <n v="21"/>
    <b v="1"/>
    <s v="theater/plays"/>
    <n v="100.75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11980020"/>
    <d v="2014-08-30T08:40:20"/>
    <n v="1409388020"/>
    <b v="0"/>
    <n v="13"/>
    <b v="1"/>
    <s v="theater/plays"/>
    <n v="169.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42311560"/>
    <d v="2015-08-18T18:57:26"/>
    <n v="1439924246"/>
    <b v="0"/>
    <n v="34"/>
    <b v="1"/>
    <s v="theater/plays"/>
    <n v="100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74844400"/>
    <d v="2016-07-30T09:32:28"/>
    <n v="1469871148"/>
    <b v="0"/>
    <n v="80"/>
    <b v="1"/>
    <s v="theater/plays"/>
    <n v="113.65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10580800"/>
    <d v="2014-08-29T18:19:33"/>
    <n v="1409336373"/>
    <b v="0"/>
    <n v="74"/>
    <b v="1"/>
    <s v="theater/plays"/>
    <n v="101.56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9136000"/>
    <d v="2015-07-29T16:41:46"/>
    <n v="1438188106"/>
    <b v="0"/>
    <n v="7"/>
    <b v="1"/>
    <s v="theater/plays"/>
    <n v="1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61823140"/>
    <d v="2016-03-31T08:02:51"/>
    <n v="1459411371"/>
    <b v="0"/>
    <n v="34"/>
    <b v="1"/>
    <s v="theater/plays"/>
    <n v="1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6587140"/>
    <d v="2015-06-12T00:33:25"/>
    <n v="1434069205"/>
    <b v="0"/>
    <n v="86"/>
    <b v="1"/>
    <s v="theater/plays"/>
    <n v="116.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4740918"/>
    <d v="2016-12-29T12:01:58"/>
    <n v="1483012918"/>
    <b v="0"/>
    <n v="37"/>
    <b v="1"/>
    <s v="theater/plays"/>
    <n v="101.15151515151514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6749200"/>
    <d v="2015-06-22T18:16:58"/>
    <n v="1434997018"/>
    <b v="0"/>
    <n v="18"/>
    <b v="1"/>
    <s v="theater/plays"/>
    <n v="1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60318400"/>
    <d v="2016-03-13T14:57:37"/>
    <n v="1457881057"/>
    <b v="0"/>
    <n v="22"/>
    <b v="1"/>
    <s v="theater/plays"/>
    <n v="100"/>
    <n v="125"/>
    <x v="1"/>
    <s v="plays"/>
    <m/>
  </r>
  <r>
    <n v="3531"/>
    <s v="The Reinvention of Lily Johnson"/>
    <s v="A political comedy for a crazy election year"/>
    <n v="1000"/>
    <n v="1280"/>
    <x v="0"/>
    <s v="US"/>
    <s v="USD"/>
    <x v="3518"/>
    <n v="1467301334"/>
    <d v="2016-05-31T15:42:14"/>
    <n v="1464709334"/>
    <b v="0"/>
    <n v="26"/>
    <b v="1"/>
    <s v="theater/plays"/>
    <n v="1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11012740"/>
    <d v="2014-09-02T14:23:47"/>
    <n v="1409667827"/>
    <b v="0"/>
    <n v="27"/>
    <b v="1"/>
    <s v="theater/plays"/>
    <n v="118.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7269367"/>
    <d v="2015-10-12T18:16:07"/>
    <n v="1444673767"/>
    <b v="0"/>
    <n v="8"/>
    <b v="1"/>
    <s v="theater/plays"/>
    <n v="126.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3711623"/>
    <d v="2015-08-27T15:00:23"/>
    <n v="1440687623"/>
    <b v="0"/>
    <n v="204"/>
    <b v="1"/>
    <s v="theater/plays"/>
    <n v="156.20000000000002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3808800"/>
    <d v="2015-09-01T15:21:50"/>
    <n v="1441120910"/>
    <b v="0"/>
    <n v="46"/>
    <b v="1"/>
    <s v="theater/plays"/>
    <n v="103.15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50612740"/>
    <d v="2015-11-20T17:27:05"/>
    <n v="1448040425"/>
    <b v="0"/>
    <n v="17"/>
    <b v="1"/>
    <s v="theater/plays"/>
    <n v="153.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6211140"/>
    <d v="2014-10-11T08:30:16"/>
    <n v="1413016216"/>
    <b v="0"/>
    <n v="28"/>
    <b v="1"/>
    <s v="theater/plays"/>
    <n v="180.44444444444446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71428340"/>
    <d v="2016-07-20T10:05:40"/>
    <n v="1469009140"/>
    <b v="0"/>
    <n v="83"/>
    <b v="1"/>
    <s v="theater/plays"/>
    <n v="128.44999999999999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3358122"/>
    <d v="2016-08-18T18:08:42"/>
    <n v="1471543722"/>
    <b v="0"/>
    <n v="13"/>
    <b v="1"/>
    <s v="theater/plays"/>
    <n v="119.66666666666667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6899491"/>
    <d v="2016-05-27T00:04:51"/>
    <n v="1464307491"/>
    <b v="0"/>
    <n v="8"/>
    <b v="1"/>
    <s v="theater/plays"/>
    <n v="1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41042275"/>
    <d v="2015-08-06T17:31:15"/>
    <n v="1438882275"/>
    <b v="0"/>
    <n v="32"/>
    <b v="1"/>
    <s v="theater/plays"/>
    <n v="1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10099822"/>
    <d v="2014-07-09T14:23:42"/>
    <n v="1404915822"/>
    <b v="0"/>
    <n v="85"/>
    <b v="1"/>
    <s v="theater/plays"/>
    <n v="102.23636363636363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5255659"/>
    <d v="2015-05-26T18:07:39"/>
    <n v="1432663659"/>
    <b v="0"/>
    <n v="29"/>
    <b v="1"/>
    <s v="theater/plays"/>
    <n v="104.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5758257"/>
    <d v="2015-02-05T19:57:37"/>
    <n v="1423166257"/>
    <b v="0"/>
    <n v="24"/>
    <b v="1"/>
    <s v="theater/plays"/>
    <n v="100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8780159"/>
    <d v="2015-03-12T19:22:39"/>
    <n v="1426188159"/>
    <b v="0"/>
    <n v="8"/>
    <b v="1"/>
    <s v="theater/plays"/>
    <n v="100.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7860740"/>
    <d v="2015-03-10T15:51:24"/>
    <n v="1426002684"/>
    <b v="0"/>
    <n v="19"/>
    <b v="1"/>
    <s v="theater/plays"/>
    <n v="102.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3198340"/>
    <d v="2016-04-20T01:53:21"/>
    <n v="1461117201"/>
    <b v="0"/>
    <n v="336"/>
    <b v="1"/>
    <s v="theater/plays"/>
    <n v="114.40928571428573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7139600"/>
    <d v="2016-02-11T22:36:54"/>
    <n v="1455230214"/>
    <b v="0"/>
    <n v="13"/>
    <b v="1"/>
    <s v="theater/plays"/>
    <n v="101.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41358873"/>
    <d v="2015-08-07T09:27:53"/>
    <n v="1438939673"/>
    <b v="0"/>
    <n v="42"/>
    <b v="1"/>
    <s v="theater/plays"/>
    <n v="1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62224398"/>
    <d v="2016-04-02T21:26:38"/>
    <n v="1459632398"/>
    <b v="0"/>
    <n v="64"/>
    <b v="1"/>
    <s v="theater/plays"/>
    <n v="104.80000000000001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400796420"/>
    <d v="2014-04-24T12:22:50"/>
    <n v="1398342170"/>
    <b v="0"/>
    <n v="25"/>
    <b v="1"/>
    <s v="theater/plays"/>
    <n v="101.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3964324"/>
    <d v="2014-05-29T14:05:24"/>
    <n v="1401372324"/>
    <b v="0"/>
    <n v="20"/>
    <b v="1"/>
    <s v="theater/plays"/>
    <n v="100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9337600"/>
    <d v="2015-07-11T00:41:20"/>
    <n v="1436575280"/>
    <b v="0"/>
    <n v="104"/>
    <b v="1"/>
    <s v="theater/plays"/>
    <n v="106.27272727272728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3674000"/>
    <d v="2015-01-12T01:12:39"/>
    <n v="1421025159"/>
    <b v="0"/>
    <n v="53"/>
    <b v="1"/>
    <s v="theater/plays"/>
    <n v="113.42219999999999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9382594"/>
    <d v="2016-10-18T10:36:34"/>
    <n v="1476786994"/>
    <b v="0"/>
    <n v="14"/>
    <b v="1"/>
    <s v="theater/plays"/>
    <n v="100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8289724"/>
    <d v="2014-06-18T15:35:24"/>
    <n v="1403105724"/>
    <b v="0"/>
    <n v="20"/>
    <b v="1"/>
    <s v="theater/plays"/>
    <n v="100.45454545454547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9271911"/>
    <d v="2014-04-01T06:38:31"/>
    <n v="1396334311"/>
    <b v="0"/>
    <n v="558"/>
    <b v="1"/>
    <s v="theater/plays"/>
    <n v="100.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5352400"/>
    <d v="2015-05-15T19:36:15"/>
    <n v="1431718575"/>
    <b v="0"/>
    <n v="22"/>
    <b v="1"/>
    <s v="theater/plays"/>
    <n v="1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8333080"/>
    <d v="2015-07-09T02:18:28"/>
    <n v="1436408308"/>
    <b v="0"/>
    <n v="24"/>
    <b v="1"/>
    <s v="theater/plays"/>
    <n v="103.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32694700"/>
    <d v="2015-04-21T21:21:06"/>
    <n v="1429651266"/>
    <b v="0"/>
    <n v="74"/>
    <b v="1"/>
    <s v="theater/plays"/>
    <n v="108.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8799760"/>
    <d v="2015-07-18T16:19:38"/>
    <n v="1437236378"/>
    <b v="0"/>
    <n v="54"/>
    <b v="1"/>
    <s v="theater/plays"/>
    <n v="102.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906400"/>
    <d v="2016-03-04T18:17:07"/>
    <n v="1457115427"/>
    <b v="0"/>
    <n v="31"/>
    <b v="1"/>
    <s v="theater/plays"/>
    <n v="148.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70078000"/>
    <d v="2016-07-04T16:07:36"/>
    <n v="1467648456"/>
    <b v="0"/>
    <n v="25"/>
    <b v="1"/>
    <s v="theater/plays"/>
    <n v="105.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s v="GB"/>
    <s v="GBP"/>
    <x v="3550"/>
    <n v="1444060800"/>
    <d v="2015-08-20T14:57:29"/>
    <n v="1440082649"/>
    <b v="0"/>
    <n v="17"/>
    <b v="1"/>
    <s v="theater/plays"/>
    <n v="100.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20048208"/>
    <d v="2014-12-01T17:50:08"/>
    <n v="1417456208"/>
    <b v="0"/>
    <n v="12"/>
    <b v="1"/>
    <s v="theater/plays"/>
    <n v="130.55555555555557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22015083"/>
    <d v="2014-12-24T12:11:23"/>
    <n v="1419423083"/>
    <b v="0"/>
    <n v="38"/>
    <b v="1"/>
    <s v="theater/plays"/>
    <n v="104.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3964444"/>
    <d v="2015-05-11T19:27:24"/>
    <n v="1431372444"/>
    <b v="0"/>
    <n v="41"/>
    <b v="1"/>
    <s v="theater/plays"/>
    <n v="108.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10975994"/>
    <d v="2014-08-18T17:46:34"/>
    <n v="1408383994"/>
    <b v="0"/>
    <n v="19"/>
    <b v="1"/>
    <s v="theater/plays"/>
    <n v="111.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20734696"/>
    <d v="2014-12-09T16:31:36"/>
    <n v="1418142696"/>
    <b v="0"/>
    <n v="41"/>
    <b v="1"/>
    <s v="theater/plays"/>
    <n v="100.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20009200"/>
    <d v="2014-12-03T07:58:03"/>
    <n v="1417593483"/>
    <b v="0"/>
    <n v="26"/>
    <b v="1"/>
    <s v="theater/plays"/>
    <n v="114.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4701413"/>
    <d v="2014-09-30T20:36:53"/>
    <n v="1412109413"/>
    <b v="0"/>
    <n v="25"/>
    <b v="1"/>
    <s v="theater/plays"/>
    <n v="122.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s v="GB"/>
    <s v="GBP"/>
    <x v="3558"/>
    <n v="1434894082"/>
    <d v="2015-05-22T13:41:22"/>
    <n v="1432302082"/>
    <b v="0"/>
    <n v="9"/>
    <b v="1"/>
    <s v="theater/plays"/>
    <n v="100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5440846"/>
    <d v="2014-10-09T09:00:46"/>
    <n v="1412845246"/>
    <b v="0"/>
    <n v="78"/>
    <b v="1"/>
    <s v="theater/plays"/>
    <n v="102.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5921848"/>
    <d v="2014-10-14T22:37:28"/>
    <n v="1413326248"/>
    <b v="0"/>
    <n v="45"/>
    <b v="1"/>
    <s v="theater/plays"/>
    <n v="106.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70887940"/>
    <d v="2016-07-10T18:48:47"/>
    <n v="1468176527"/>
    <b v="0"/>
    <n v="102"/>
    <b v="1"/>
    <s v="theater/plays"/>
    <n v="101.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80947054"/>
    <d v="2016-10-06T13:10:54"/>
    <n v="1475759454"/>
    <b v="0"/>
    <n v="5"/>
    <b v="1"/>
    <s v="theater/plays"/>
    <n v="100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30029680"/>
    <d v="2015-03-30T18:53:03"/>
    <n v="1427741583"/>
    <b v="0"/>
    <n v="27"/>
    <b v="1"/>
    <s v="theater/plays"/>
    <n v="130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62037777"/>
    <d v="2016-03-31T17:36:17"/>
    <n v="1459445777"/>
    <b v="0"/>
    <n v="37"/>
    <b v="1"/>
    <s v="theater/plays"/>
    <n v="100.01333333333334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9444656"/>
    <d v="2016-03-01T18:17:36"/>
    <n v="1456856256"/>
    <b v="0"/>
    <n v="14"/>
    <b v="1"/>
    <s v="theater/plays"/>
    <n v="100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5185940"/>
    <d v="2015-01-22T04:13:42"/>
    <n v="1421900022"/>
    <b v="0"/>
    <n v="27"/>
    <b v="1"/>
    <s v="theater/plays"/>
    <n v="113.88888888888889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6719110"/>
    <d v="2014-07-16T11:18:30"/>
    <n v="1405509510"/>
    <b v="0"/>
    <n v="45"/>
    <b v="1"/>
    <s v="theater/plays"/>
    <n v="100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9822682"/>
    <d v="2016-03-22T02:18:02"/>
    <n v="1458613082"/>
    <b v="0"/>
    <n v="49"/>
    <b v="1"/>
    <s v="theater/plays"/>
    <n v="2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60970805"/>
    <d v="2016-02-18T10:13:25"/>
    <n v="1455790405"/>
    <b v="0"/>
    <n v="24"/>
    <b v="1"/>
    <s v="theater/plays"/>
    <n v="108.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6772944"/>
    <d v="2015-06-13T07:35:44"/>
    <n v="1434180944"/>
    <b v="0"/>
    <n v="112"/>
    <b v="1"/>
    <s v="theater/plays"/>
    <n v="115.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9181890"/>
    <d v="2014-11-21T17:11:30"/>
    <n v="1416589890"/>
    <b v="0"/>
    <n v="23"/>
    <b v="1"/>
    <s v="theater/plays"/>
    <n v="119.11764705882352"/>
    <n v="176.08695652173913"/>
    <x v="1"/>
    <s v="plays"/>
    <m/>
  </r>
  <r>
    <n v="3586"/>
    <s v="Actors &amp; Musicians who are Blind or Autistic"/>
    <s v="See Theatre In A New Light"/>
    <n v="7500"/>
    <n v="8207"/>
    <x v="0"/>
    <s v="US"/>
    <s v="USD"/>
    <x v="3572"/>
    <n v="1474649070"/>
    <d v="2016-07-25T16:44:30"/>
    <n v="1469465070"/>
    <b v="0"/>
    <n v="54"/>
    <b v="1"/>
    <s v="theater/plays"/>
    <n v="109.42666666666668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7054000"/>
    <d v="2016-05-13T12:57:34"/>
    <n v="1463144254"/>
    <b v="0"/>
    <n v="28"/>
    <b v="1"/>
    <s v="theater/plays"/>
    <n v="126.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30348400"/>
    <d v="2015-04-07T19:53:30"/>
    <n v="1428436410"/>
    <b v="0"/>
    <n v="11"/>
    <b v="1"/>
    <s v="theater/plays"/>
    <n v="100.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2654347"/>
    <d v="2015-05-01T15:32:27"/>
    <n v="1430494347"/>
    <b v="0"/>
    <n v="62"/>
    <b v="1"/>
    <s v="theater/plays"/>
    <n v="127.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3792034"/>
    <d v="2014-09-20T08:00:34"/>
    <n v="1411200034"/>
    <b v="0"/>
    <n v="73"/>
    <b v="1"/>
    <s v="theater/plays"/>
    <n v="100.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22075540"/>
    <d v="2014-12-30T22:45:44"/>
    <n v="1419979544"/>
    <b v="0"/>
    <n v="18"/>
    <b v="1"/>
    <s v="theater/plays"/>
    <n v="1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23630740"/>
    <d v="2014-12-15T19:55:07"/>
    <n v="1418673307"/>
    <b v="0"/>
    <n v="35"/>
    <b v="1"/>
    <s v="theater/plays"/>
    <n v="127.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20489560"/>
    <d v="2014-12-01T21:33:59"/>
    <n v="1417469639"/>
    <b v="0"/>
    <n v="43"/>
    <b v="1"/>
    <s v="theater/plays"/>
    <n v="110.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2952982"/>
    <d v="2016-08-10T01:36:22"/>
    <n v="1470792982"/>
    <b v="0"/>
    <n v="36"/>
    <b v="1"/>
    <s v="theater/plays"/>
    <n v="125.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s v="US"/>
    <s v="USD"/>
    <x v="3581"/>
    <n v="1426229940"/>
    <d v="2015-02-15T00:12:03"/>
    <n v="1423959123"/>
    <b v="0"/>
    <n v="62"/>
    <b v="1"/>
    <s v="theater/plays"/>
    <n v="118.5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9072982"/>
    <d v="2014-08-05T17:09:42"/>
    <n v="1407258582"/>
    <b v="0"/>
    <n v="15"/>
    <b v="1"/>
    <s v="theater/plays"/>
    <n v="107.72727272727273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6984740"/>
    <d v="2016-02-17T14:03:10"/>
    <n v="1455717790"/>
    <b v="0"/>
    <n v="33"/>
    <b v="1"/>
    <s v="theater/plays"/>
    <n v="102.60000000000001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9720340"/>
    <d v="2014-08-15T19:10:22"/>
    <n v="1408129822"/>
    <b v="0"/>
    <n v="27"/>
    <b v="1"/>
    <s v="theater/plays"/>
    <n v="110.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40892800"/>
    <d v="2015-08-04T19:04:37"/>
    <n v="1438715077"/>
    <b v="0"/>
    <n v="17"/>
    <b v="1"/>
    <s v="theater/plays"/>
    <n v="202"/>
    <n v="59.411764705882355"/>
    <x v="1"/>
    <s v="plays"/>
    <m/>
  </r>
  <r>
    <n v="3600"/>
    <s v="Pariah"/>
    <s v="The First Play From The Man Who Brought You The Black James Bond!"/>
    <n v="10"/>
    <n v="13"/>
    <x v="0"/>
    <s v="US"/>
    <s v="USD"/>
    <x v="3586"/>
    <n v="1476390164"/>
    <d v="2016-09-15T20:22:44"/>
    <n v="1473970964"/>
    <b v="0"/>
    <n v="4"/>
    <b v="1"/>
    <s v="theater/plays"/>
    <n v="130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21452682"/>
    <d v="2014-12-17T23:58:02"/>
    <n v="1418860682"/>
    <b v="0"/>
    <n v="53"/>
    <b v="1"/>
    <s v="theater/plays"/>
    <n v="104.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63520479"/>
    <d v="2016-03-18T21:27:59"/>
    <n v="1458336479"/>
    <b v="0"/>
    <n v="49"/>
    <b v="1"/>
    <s v="theater/plays"/>
    <n v="100.05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6759880"/>
    <d v="2015-10-06T20:44:40"/>
    <n v="1444164280"/>
    <b v="0"/>
    <n v="57"/>
    <b v="1"/>
    <s v="theater/plays"/>
    <n v="170.66666666666669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913140"/>
    <d v="2016-04-23T00:22:36"/>
    <n v="1461370956"/>
    <b v="0"/>
    <n v="69"/>
    <b v="1"/>
    <s v="theater/plays"/>
    <n v="112.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5390126"/>
    <d v="2016-01-14T19:02:06"/>
    <n v="1452798126"/>
    <b v="0"/>
    <n v="15"/>
    <b v="1"/>
    <s v="theater/plays"/>
    <n v="1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71185057"/>
    <d v="2016-07-15T14:30:57"/>
    <n v="1468593057"/>
    <b v="0"/>
    <n v="64"/>
    <b v="1"/>
    <s v="theater/plays"/>
    <n v="130.26666666666665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s v="GB"/>
    <s v="GBP"/>
    <x v="3593"/>
    <n v="1450137600"/>
    <d v="2015-11-30T23:08:02"/>
    <n v="1448924882"/>
    <b v="0"/>
    <n v="20"/>
    <b v="1"/>
    <s v="theater/plays"/>
    <n v="105.45454545454544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6172000"/>
    <d v="2016-05-16T17:01:30"/>
    <n v="1463418090"/>
    <b v="0"/>
    <n v="27"/>
    <b v="1"/>
    <s v="theater/plays"/>
    <n v="100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9378085"/>
    <d v="2016-02-29T23:48:05"/>
    <n v="1456789685"/>
    <b v="0"/>
    <n v="21"/>
    <b v="1"/>
    <s v="theater/plays"/>
    <n v="153.31632653061226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9806936"/>
    <d v="2015-07-18T10:22:16"/>
    <n v="1437214936"/>
    <b v="0"/>
    <n v="31"/>
    <b v="1"/>
    <s v="theater/plays"/>
    <n v="162.30000000000001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8483201"/>
    <d v="2015-03-09T08:53:21"/>
    <n v="1425891201"/>
    <b v="0"/>
    <n v="51"/>
    <b v="1"/>
    <s v="theater/plays"/>
    <n v="1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2334811"/>
    <d v="2014-05-30T17:26:51"/>
    <n v="1401470811"/>
    <b v="0"/>
    <n v="57"/>
    <b v="1"/>
    <s v="theater/plays"/>
    <n v="144.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3964574"/>
    <d v="2014-05-29T14:09:34"/>
    <n v="1401372574"/>
    <b v="0"/>
    <n v="20"/>
    <b v="1"/>
    <s v="theater/plays"/>
    <n v="100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4675616"/>
    <d v="2015-05-20T01:00:16"/>
    <n v="1432083616"/>
    <b v="0"/>
    <n v="71"/>
    <b v="1"/>
    <s v="theater/plays"/>
    <n v="100.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9756896"/>
    <d v="2015-11-10T14:14:56"/>
    <n v="1447164896"/>
    <b v="0"/>
    <n v="72"/>
    <b v="1"/>
    <s v="theater/plays"/>
    <n v="106.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6801664"/>
    <d v="2015-02-17T22:47:44"/>
    <n v="1424213264"/>
    <b v="0"/>
    <n v="45"/>
    <b v="1"/>
    <s v="theater/plays"/>
    <n v="124.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8240000"/>
    <d v="2017-02-13T14:38:49"/>
    <n v="1486996729"/>
    <b v="0"/>
    <n v="51"/>
    <b v="1"/>
    <s v="theater/plays"/>
    <n v="118.91891891891892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3343850"/>
    <d v="2015-05-04T15:04:10"/>
    <n v="1430751850"/>
    <b v="0"/>
    <n v="56"/>
    <b v="1"/>
    <s v="theater/plays"/>
    <n v="1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9592800"/>
    <d v="2016-10-18T03:10:26"/>
    <n v="1476760226"/>
    <b v="0"/>
    <n v="17"/>
    <b v="1"/>
    <s v="theater/plays"/>
    <n v="112.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5528000"/>
    <d v="2015-02-02T22:31:01"/>
    <n v="1422916261"/>
    <b v="0"/>
    <n v="197"/>
    <b v="1"/>
    <s v="theater/plays"/>
    <n v="105.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5269200"/>
    <d v="2016-09-06T22:27:24"/>
    <n v="1473200844"/>
    <b v="0"/>
    <n v="70"/>
    <b v="1"/>
    <s v="theater/plays"/>
    <n v="109.73333333333332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11874580"/>
    <d v="2014-08-26T05:19:31"/>
    <n v="1409030371"/>
    <b v="0"/>
    <n v="21"/>
    <b v="1"/>
    <s v="theater/plays"/>
    <n v="100.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6358000"/>
    <d v="2014-07-08T17:41:10"/>
    <n v="1404841270"/>
    <b v="0"/>
    <n v="34"/>
    <b v="1"/>
    <s v="theater/plays"/>
    <n v="120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71977290"/>
    <d v="2016-06-24T18:34:50"/>
    <n v="1466793290"/>
    <b v="0"/>
    <n v="39"/>
    <b v="1"/>
    <s v="theater/plays"/>
    <n v="104.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5851577"/>
    <d v="2015-06-02T15:39:37"/>
    <n v="1433259577"/>
    <b v="0"/>
    <n v="78"/>
    <b v="1"/>
    <s v="theater/plays"/>
    <n v="102.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8204857"/>
    <d v="2014-07-26T16:00:57"/>
    <n v="1406390457"/>
    <b v="0"/>
    <n v="48"/>
    <b v="1"/>
    <s v="theater/plays"/>
    <n v="101.82500000000002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63803140"/>
    <d v="2016-03-31T17:48:07"/>
    <n v="1459446487"/>
    <b v="0"/>
    <n v="29"/>
    <b v="1"/>
    <s v="theater/plays"/>
    <n v="100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50040396"/>
    <d v="2015-10-14T19:59:56"/>
    <n v="1444852796"/>
    <b v="0"/>
    <n v="0"/>
    <b v="0"/>
    <s v="theater/musical"/>
    <n v="0"/>
    <e v="#DIV/0!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62467600"/>
    <d v="2016-03-08T02:16:04"/>
    <n v="1457403364"/>
    <b v="0"/>
    <n v="2"/>
    <b v="0"/>
    <s v="theater/musical"/>
    <n v="1.9999999999999998E-4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7295990"/>
    <d v="2014-10-30T20:19:50"/>
    <n v="1414700390"/>
    <b v="0"/>
    <n v="1"/>
    <b v="0"/>
    <s v="theater/musical"/>
    <n v="3.3333333333333333E-2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11444740"/>
    <d v="2014-08-29T18:04:57"/>
    <n v="1409335497"/>
    <b v="0"/>
    <n v="59"/>
    <b v="0"/>
    <s v="theater/musical"/>
    <n v="51.023391812865491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6781749"/>
    <d v="2014-11-03T22:29:09"/>
    <n v="1415053749"/>
    <b v="0"/>
    <n v="1"/>
    <b v="0"/>
    <s v="theater/musical"/>
    <n v="20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9517200"/>
    <d v="2016-10-06T14:57:47"/>
    <n v="1475765867"/>
    <b v="0"/>
    <n v="31"/>
    <b v="0"/>
    <s v="theater/musical"/>
    <n v="35.24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4366340"/>
    <d v="2016-11-27T03:59:34"/>
    <n v="1480219174"/>
    <b v="0"/>
    <n v="18"/>
    <b v="0"/>
    <s v="theater/musical"/>
    <n v="4.246666666666667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s v="US"/>
    <s v="USD"/>
    <x v="3621"/>
    <n v="1461186676"/>
    <d v="2016-03-21T21:11:16"/>
    <n v="1458594676"/>
    <b v="0"/>
    <n v="10"/>
    <b v="0"/>
    <s v="theater/musical"/>
    <n v="36.457142857142856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42248829"/>
    <d v="2015-08-10T16:40:29"/>
    <n v="1439224829"/>
    <b v="0"/>
    <n v="0"/>
    <b v="0"/>
    <s v="theater/musical"/>
    <n v="0"/>
    <e v="#DIV/0!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20130935"/>
    <d v="2014-12-02T16:48:55"/>
    <n v="1417538935"/>
    <b v="0"/>
    <n v="14"/>
    <b v="0"/>
    <s v="theater/musical"/>
    <n v="30.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9456132"/>
    <d v="2015-02-18T16:08:52"/>
    <n v="1424275732"/>
    <b v="0"/>
    <n v="2"/>
    <b v="0"/>
    <s v="theater/musical"/>
    <n v="6.5454545454545459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5853060"/>
    <d v="2016-08-08T16:15:06"/>
    <n v="1470672906"/>
    <b v="0"/>
    <n v="1"/>
    <b v="0"/>
    <s v="theater/musical"/>
    <n v="4.0000000000000001E-3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31283530"/>
    <d v="2015-04-10T18:45:30"/>
    <n v="1428691530"/>
    <b v="0"/>
    <n v="3"/>
    <b v="0"/>
    <s v="theater/musical"/>
    <n v="5.5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2485200"/>
    <d v="2014-09-17T15:02:59"/>
    <n v="1410966179"/>
    <b v="0"/>
    <n v="0"/>
    <b v="0"/>
    <s v="theater/musical"/>
    <n v="0"/>
    <e v="#DIV/0!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8902800"/>
    <d v="2015-10-20T19:35:27"/>
    <n v="1445369727"/>
    <b v="0"/>
    <n v="2"/>
    <b v="0"/>
    <s v="theater/musical"/>
    <n v="2.1428571428571428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7734439"/>
    <d v="2015-10-08T03:27:19"/>
    <n v="1444274839"/>
    <b v="0"/>
    <n v="0"/>
    <b v="0"/>
    <s v="theater/musical"/>
    <n v="0"/>
    <e v="#DIV/0!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7413140"/>
    <d v="2016-02-09T05:48:07"/>
    <n v="1454996887"/>
    <b v="0"/>
    <n v="12"/>
    <b v="0"/>
    <s v="theater/musical"/>
    <n v="16.420000000000002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9773838"/>
    <d v="2016-10-22T23:17:18"/>
    <n v="1477178238"/>
    <b v="0"/>
    <n v="1"/>
    <b v="0"/>
    <s v="theater/musical"/>
    <n v="0.1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4497400"/>
    <d v="2015-05-16T10:06:42"/>
    <n v="1431770802"/>
    <b v="0"/>
    <n v="8"/>
    <b v="0"/>
    <s v="theater/musical"/>
    <n v="4.8099999999999996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5258327"/>
    <d v="2016-08-16T17:58:47"/>
    <n v="1471370327"/>
    <b v="0"/>
    <n v="2"/>
    <b v="0"/>
    <s v="theater/musical"/>
    <n v="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12492445"/>
    <d v="2014-09-05T07:00:45"/>
    <n v="1409900445"/>
    <b v="0"/>
    <n v="73"/>
    <b v="1"/>
    <s v="theater/plays"/>
    <n v="100.38249999999999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2938394"/>
    <d v="2014-05-21T17:06:34"/>
    <n v="1400691994"/>
    <b v="0"/>
    <n v="8"/>
    <b v="1"/>
    <s v="theater/plays"/>
    <n v="1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4412584"/>
    <d v="2016-01-12T11:29:44"/>
    <n v="1452598184"/>
    <b v="0"/>
    <n v="17"/>
    <b v="1"/>
    <s v="theater/plays"/>
    <n v="100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7686340"/>
    <d v="2014-07-08T15:30:42"/>
    <n v="1404833442"/>
    <b v="0"/>
    <n v="9"/>
    <b v="1"/>
    <s v="theater/plays"/>
    <n v="1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2097540"/>
    <d v="2016-08-14T15:28:22"/>
    <n v="1471188502"/>
    <b v="0"/>
    <n v="17"/>
    <b v="1"/>
    <s v="theater/plays"/>
    <n v="250.66666666666669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8764207"/>
    <d v="2015-07-06T08:43:27"/>
    <n v="1436172207"/>
    <b v="0"/>
    <n v="33"/>
    <b v="1"/>
    <s v="theater/plays"/>
    <n v="100.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9702800"/>
    <d v="2016-03-11T09:59:46"/>
    <n v="1457690386"/>
    <b v="0"/>
    <n v="38"/>
    <b v="1"/>
    <s v="theater/plays"/>
    <n v="174.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7202740"/>
    <d v="2015-06-18T19:16:38"/>
    <n v="1434654998"/>
    <b v="0"/>
    <n v="79"/>
    <b v="1"/>
    <s v="theater/plays"/>
    <n v="116.26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5989940"/>
    <d v="2017-01-02T21:50:36"/>
    <n v="1483393836"/>
    <b v="0"/>
    <n v="46"/>
    <b v="1"/>
    <s v="theater/plays"/>
    <n v="105.82000000000001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4817320"/>
    <d v="2016-05-09T15:06:59"/>
    <n v="1462806419"/>
    <b v="0"/>
    <n v="20"/>
    <b v="1"/>
    <s v="theater/plays"/>
    <n v="110.75"/>
    <n v="110.75"/>
    <x v="1"/>
    <s v="plays"/>
    <m/>
  </r>
  <r>
    <n v="3658"/>
    <s v="Mr. Marmalade"/>
    <s v="Life is hard when your own imaginary friend can't make time for you."/>
    <n v="1500"/>
    <n v="1510"/>
    <x v="0"/>
    <s v="US"/>
    <s v="USD"/>
    <x v="3644"/>
    <n v="1404273540"/>
    <d v="2014-05-16T20:36:20"/>
    <n v="1400272580"/>
    <b v="0"/>
    <n v="20"/>
    <b v="1"/>
    <s v="theater/plays"/>
    <n v="100.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6775940"/>
    <d v="2015-02-20T06:39:10"/>
    <n v="1424414350"/>
    <b v="0"/>
    <n v="13"/>
    <b v="1"/>
    <s v="theater/plays"/>
    <n v="102.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9368925"/>
    <d v="2014-11-28T21:08:45"/>
    <n v="1417208925"/>
    <b v="0"/>
    <n v="22"/>
    <b v="1"/>
    <s v="theater/plays"/>
    <n v="100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60260800"/>
    <d v="2016-03-18T21:31:12"/>
    <n v="1458336672"/>
    <b v="0"/>
    <n v="36"/>
    <b v="1"/>
    <s v="theater/plays"/>
    <n v="111.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7775414"/>
    <d v="2015-03-01T05:16:54"/>
    <n v="1425187014"/>
    <b v="0"/>
    <n v="40"/>
    <b v="1"/>
    <s v="theater/plays"/>
    <n v="101.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82321030"/>
    <d v="2016-10-22T10:50:30"/>
    <n v="1477133430"/>
    <b v="0"/>
    <n v="9"/>
    <b v="1"/>
    <s v="theater/plays"/>
    <n v="1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6056689"/>
    <d v="2016-06-02T05:58:09"/>
    <n v="1464847089"/>
    <b v="0"/>
    <n v="19"/>
    <b v="1"/>
    <s v="theater/plays"/>
    <n v="109.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6062040"/>
    <d v="2015-10-17T19:23:42"/>
    <n v="1445109822"/>
    <b v="0"/>
    <n v="14"/>
    <b v="1"/>
    <s v="theater/plays"/>
    <n v="115.16129032258064"/>
    <n v="51"/>
    <x v="1"/>
    <s v="plays"/>
    <m/>
  </r>
  <r>
    <n v="3666"/>
    <s v="Israel LÃ³pez @ Ojai Playwrights Conference"/>
    <s v="Artistic Internship @ Ojai Playwrights Conference"/>
    <n v="1200"/>
    <n v="1200"/>
    <x v="0"/>
    <s v="US"/>
    <s v="USD"/>
    <x v="3652"/>
    <n v="1406185200"/>
    <d v="2014-07-02T21:43:02"/>
    <n v="1404337382"/>
    <b v="0"/>
    <n v="38"/>
    <b v="1"/>
    <s v="theater/plays"/>
    <n v="100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7261419"/>
    <d v="2015-06-18T23:16:59"/>
    <n v="1434669419"/>
    <b v="0"/>
    <n v="58"/>
    <b v="1"/>
    <s v="theater/plays"/>
    <n v="103.17033333333335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7676380"/>
    <d v="2015-06-30T13:20:52"/>
    <n v="1435670452"/>
    <b v="0"/>
    <n v="28"/>
    <b v="1"/>
    <s v="theater/plays"/>
    <n v="103.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4039137"/>
    <d v="2015-05-12T16:12:17"/>
    <n v="1431447137"/>
    <b v="0"/>
    <n v="17"/>
    <b v="1"/>
    <s v="theater/plays"/>
    <n v="138.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3113200"/>
    <d v="2015-05-18T12:20:11"/>
    <n v="1431951611"/>
    <b v="0"/>
    <n v="12"/>
    <b v="1"/>
    <s v="theater/plays"/>
    <n v="109.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5915140"/>
    <d v="2014-06-30T15:04:27"/>
    <n v="1404140667"/>
    <b v="0"/>
    <n v="40"/>
    <b v="1"/>
    <s v="theater/plays"/>
    <n v="100.85714285714286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11771384"/>
    <d v="2014-08-27T22:43:04"/>
    <n v="1409179384"/>
    <b v="0"/>
    <n v="57"/>
    <b v="1"/>
    <s v="theater/plays"/>
    <n v="101.53333333333335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5191920"/>
    <d v="2014-10-02T07:04:57"/>
    <n v="1412233497"/>
    <b v="0"/>
    <n v="114"/>
    <b v="1"/>
    <s v="theater/plays"/>
    <n v="113.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72936229"/>
    <d v="2016-07-05T20:57:09"/>
    <n v="1467752229"/>
    <b v="0"/>
    <n v="31"/>
    <b v="1"/>
    <s v="theater/plays"/>
    <n v="100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3353200"/>
    <d v="2016-05-03T14:19:42"/>
    <n v="1462285182"/>
    <b v="0"/>
    <n v="3"/>
    <b v="1"/>
    <s v="theater/plays"/>
    <n v="140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10550484"/>
    <d v="2014-08-25T19:34:44"/>
    <n v="1408995284"/>
    <b v="0"/>
    <n v="16"/>
    <b v="1"/>
    <s v="theater/plays"/>
    <n v="128.75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4359940"/>
    <d v="2014-06-12T13:46:58"/>
    <n v="1402580818"/>
    <b v="0"/>
    <n v="199"/>
    <b v="1"/>
    <s v="theater/plays"/>
    <n v="102.90416666666667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3076298"/>
    <d v="2015-04-26T12:44:58"/>
    <n v="1430052298"/>
    <b v="0"/>
    <n v="31"/>
    <b v="1"/>
    <s v="theater/plays"/>
    <n v="102.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4190740"/>
    <d v="2014-05-27T18:16:21"/>
    <n v="1401214581"/>
    <b v="0"/>
    <n v="30"/>
    <b v="1"/>
    <s v="theater/plays"/>
    <n v="110.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5664834"/>
    <d v="2016-09-14T10:53:54"/>
    <n v="1473850434"/>
    <b v="0"/>
    <n v="34"/>
    <b v="1"/>
    <s v="theater/plays"/>
    <n v="112.76666666666667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872290"/>
    <d v="2016-01-05T15:38:10"/>
    <n v="1452008290"/>
    <b v="0"/>
    <n v="18"/>
    <b v="1"/>
    <s v="theater/plays"/>
    <n v="111.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402901940"/>
    <d v="2014-05-13T16:26:58"/>
    <n v="1399998418"/>
    <b v="0"/>
    <n v="67"/>
    <b v="1"/>
    <s v="theater/plays"/>
    <n v="139.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6931696"/>
    <d v="2016-09-20T02:48:16"/>
    <n v="1474339696"/>
    <b v="0"/>
    <n v="66"/>
    <b v="1"/>
    <s v="theater/plays"/>
    <n v="110.85714285714286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41167586"/>
    <d v="2015-08-03T04:19:46"/>
    <n v="1438575586"/>
    <b v="0"/>
    <n v="23"/>
    <b v="1"/>
    <s v="theater/plays"/>
    <n v="139.06666666666666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400533200"/>
    <d v="2014-04-24T14:14:19"/>
    <n v="1398348859"/>
    <b v="0"/>
    <n v="126"/>
    <b v="1"/>
    <s v="theater/plays"/>
    <n v="105.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40820740"/>
    <d v="2015-08-14T15:54:20"/>
    <n v="1439567660"/>
    <b v="0"/>
    <n v="6"/>
    <b v="1"/>
    <s v="theater/plays"/>
    <n v="101.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3846055"/>
    <d v="2014-05-28T05:14:15"/>
    <n v="1401254055"/>
    <b v="0"/>
    <n v="25"/>
    <b v="1"/>
    <s v="theater/plays"/>
    <n v="100.245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7524004"/>
    <d v="2014-07-09T18:53:24"/>
    <n v="1404932004"/>
    <b v="0"/>
    <n v="39"/>
    <b v="1"/>
    <s v="theater/plays"/>
    <n v="109.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4925500"/>
    <d v="2015-05-23T19:50:39"/>
    <n v="1432410639"/>
    <b v="0"/>
    <n v="62"/>
    <b v="1"/>
    <s v="theater/plays"/>
    <n v="118.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7101683"/>
    <d v="2014-10-28T14:21:23"/>
    <n v="1414506083"/>
    <b v="0"/>
    <n v="31"/>
    <b v="1"/>
    <s v="theater/plays"/>
    <n v="120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5272340"/>
    <d v="2015-01-16T16:48:49"/>
    <n v="1421426929"/>
    <b v="0"/>
    <n v="274"/>
    <b v="1"/>
    <s v="theater/plays"/>
    <n v="127.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s v="US"/>
    <s v="USD"/>
    <x v="3678"/>
    <n v="1411084800"/>
    <d v="2014-09-09T23:09:39"/>
    <n v="1410304179"/>
    <b v="0"/>
    <n v="17"/>
    <b v="1"/>
    <s v="theater/plays"/>
    <n v="1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8922600"/>
    <d v="2015-11-01T04:35:29"/>
    <n v="1446352529"/>
    <b v="0"/>
    <n v="14"/>
    <b v="1"/>
    <s v="theater/plays"/>
    <n v="129.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5178400"/>
    <d v="2016-04-30T03:12:47"/>
    <n v="1461985967"/>
    <b v="0"/>
    <n v="60"/>
    <b v="1"/>
    <s v="theater/plays"/>
    <n v="107.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21009610"/>
    <d v="2014-12-22T20:53:30"/>
    <n v="1419281610"/>
    <b v="0"/>
    <n v="33"/>
    <b v="1"/>
    <s v="theater/plays"/>
    <n v="100.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23838916"/>
    <d v="2014-12-15T14:48:36"/>
    <n v="1418654916"/>
    <b v="0"/>
    <n v="78"/>
    <b v="1"/>
    <s v="theater/plays"/>
    <n v="1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2878648"/>
    <d v="2016-04-19T11:10:48"/>
    <n v="1461064248"/>
    <b v="0"/>
    <n v="30"/>
    <b v="1"/>
    <s v="theater/plays"/>
    <n v="1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6946487"/>
    <d v="2016-02-01T19:21:27"/>
    <n v="1454354487"/>
    <b v="0"/>
    <n v="136"/>
    <b v="1"/>
    <s v="theater/plays"/>
    <n v="110.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3383216"/>
    <d v="2014-09-15T14:26:56"/>
    <n v="1410791216"/>
    <b v="0"/>
    <n v="40"/>
    <b v="1"/>
    <s v="theater/plays"/>
    <n v="100.8"/>
    <n v="63"/>
    <x v="1"/>
    <s v="plays"/>
    <m/>
  </r>
  <r>
    <n v="3700"/>
    <s v="Generations (Senior Project)"/>
    <s v="Help me produce the play I have written for my senior project!"/>
    <n v="500"/>
    <n v="606"/>
    <x v="0"/>
    <s v="US"/>
    <s v="USD"/>
    <x v="3686"/>
    <n v="1412092800"/>
    <d v="2014-08-31T14:03:20"/>
    <n v="1409493800"/>
    <b v="0"/>
    <n v="18"/>
    <b v="1"/>
    <s v="theater/plays"/>
    <n v="121.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3422793"/>
    <d v="2015-05-05T12:59:53"/>
    <n v="1430830793"/>
    <b v="0"/>
    <n v="39"/>
    <b v="1"/>
    <s v="theater/plays"/>
    <n v="100.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8191540"/>
    <d v="2016-06-03T12:54:44"/>
    <n v="1464958484"/>
    <b v="0"/>
    <n v="21"/>
    <b v="1"/>
    <s v="theater/plays"/>
    <n v="109.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71071540"/>
    <d v="2016-07-05T12:06:28"/>
    <n v="1467720388"/>
    <b v="0"/>
    <n v="30"/>
    <b v="1"/>
    <s v="theater/plays"/>
    <n v="123.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64712394"/>
    <d v="2016-04-01T16:33:14"/>
    <n v="1459528394"/>
    <b v="0"/>
    <n v="27"/>
    <b v="1"/>
    <s v="theater/plays"/>
    <n v="136.33666666666667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3546400"/>
    <d v="2014-06-02T13:01:54"/>
    <n v="1401714114"/>
    <b v="0"/>
    <n v="35"/>
    <b v="1"/>
    <s v="theater/plays"/>
    <n v="103.46657233816768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10558949"/>
    <d v="2014-08-28T21:55:49"/>
    <n v="1409262949"/>
    <b v="0"/>
    <n v="13"/>
    <b v="1"/>
    <s v="theater/plays"/>
    <n v="121.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9165160"/>
    <d v="2016-07-01T01:09:38"/>
    <n v="1467335378"/>
    <b v="0"/>
    <n v="23"/>
    <b v="1"/>
    <s v="theater/plays"/>
    <n v="1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4444286"/>
    <d v="2014-06-20T03:24:46"/>
    <n v="1403234686"/>
    <b v="0"/>
    <n v="39"/>
    <b v="1"/>
    <s v="theater/plays"/>
    <n v="300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3715546"/>
    <d v="2014-05-26T16:59:06"/>
    <n v="1401123546"/>
    <b v="0"/>
    <n v="35"/>
    <b v="1"/>
    <s v="theater/plays"/>
    <n v="108.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8068988"/>
    <d v="2015-03-09T13:49:48"/>
    <n v="1425908988"/>
    <b v="0"/>
    <n v="27"/>
    <b v="1"/>
    <s v="theater/plays"/>
    <n v="141.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s v="US"/>
    <s v="USD"/>
    <x v="3174"/>
    <n v="1402848000"/>
    <d v="2014-05-20T17:22:53"/>
    <n v="1400606573"/>
    <b v="0"/>
    <n v="21"/>
    <b v="1"/>
    <s v="theater/plays"/>
    <n v="113.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3055540"/>
    <d v="2015-05-10T04:07:47"/>
    <n v="1431230867"/>
    <b v="0"/>
    <n v="104"/>
    <b v="1"/>
    <s v="theater/plays"/>
    <n v="153.73333333333335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5062166"/>
    <d v="2016-05-15T17:42:46"/>
    <n v="1463334166"/>
    <b v="0"/>
    <n v="19"/>
    <b v="1"/>
    <s v="theater/plays"/>
    <n v="101.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32612740"/>
    <d v="2015-04-24T13:21:07"/>
    <n v="1429881667"/>
    <b v="0"/>
    <n v="97"/>
    <b v="1"/>
    <s v="theater/plays"/>
    <n v="102.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7806320"/>
    <d v="2015-02-01T23:53:39"/>
    <n v="1422834819"/>
    <b v="0"/>
    <n v="27"/>
    <b v="1"/>
    <s v="theater/plays"/>
    <n v="102.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3411109"/>
    <d v="2015-12-22T21:18:29"/>
    <n v="1450819109"/>
    <b v="0"/>
    <n v="24"/>
    <b v="1"/>
    <s v="theater/plays"/>
    <n v="155.75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31204449"/>
    <d v="2015-04-08T20:47:29"/>
    <n v="1428526049"/>
    <b v="0"/>
    <n v="13"/>
    <b v="1"/>
    <s v="theater/plays"/>
    <n v="100.75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5057075"/>
    <d v="2015-01-28T17:11:15"/>
    <n v="1422465075"/>
    <b v="0"/>
    <n v="46"/>
    <b v="1"/>
    <s v="theater/plays"/>
    <n v="239.4"/>
    <n v="26.021739130434781"/>
    <x v="1"/>
    <s v="plays"/>
    <m/>
  </r>
  <r>
    <n v="3719"/>
    <s v="Corium"/>
    <s v="A new piece of physical theatre about love, regret and longing."/>
    <n v="200"/>
    <n v="420"/>
    <x v="0"/>
    <s v="GB"/>
    <s v="GBP"/>
    <x v="3704"/>
    <n v="1434994266"/>
    <d v="2015-05-23T17:31:06"/>
    <n v="1432402266"/>
    <b v="0"/>
    <n v="4"/>
    <b v="1"/>
    <s v="theater/plays"/>
    <n v="210"/>
    <n v="105"/>
    <x v="1"/>
    <s v="plays"/>
    <m/>
  </r>
  <r>
    <n v="3720"/>
    <s v="Lakotas and the American Theatre"/>
    <s v="Breaking the American Indian stereotype in the American Theatre."/>
    <n v="3300"/>
    <n v="3449"/>
    <x v="0"/>
    <s v="US"/>
    <s v="USD"/>
    <x v="3705"/>
    <n v="1435881006"/>
    <d v="2015-06-10T23:50:06"/>
    <n v="1433980206"/>
    <b v="0"/>
    <n v="40"/>
    <b v="1"/>
    <s v="theater/plays"/>
    <n v="104.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5230084"/>
    <d v="2014-10-15T22:28:04"/>
    <n v="1413412084"/>
    <b v="0"/>
    <n v="44"/>
    <b v="1"/>
    <s v="theater/plays"/>
    <n v="100.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5231540"/>
    <d v="2016-01-12T16:07:27"/>
    <n v="1452614847"/>
    <b v="0"/>
    <n v="35"/>
    <b v="1"/>
    <s v="theater/plays"/>
    <n v="111.20000000000002"/>
    <n v="47.657142857142858"/>
    <x v="1"/>
    <s v="plays"/>
    <m/>
  </r>
  <r>
    <n v="3723"/>
    <s v="Beauty and the Beast"/>
    <s v="Saltmine Theatre Company present Beauty and the Beast:"/>
    <n v="4500"/>
    <n v="4592"/>
    <x v="0"/>
    <s v="GB"/>
    <s v="GBP"/>
    <x v="3708"/>
    <n v="1417374262"/>
    <d v="2014-10-31T18:04:22"/>
    <n v="1414778662"/>
    <b v="0"/>
    <n v="63"/>
    <b v="1"/>
    <s v="theater/plays"/>
    <n v="102.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62402800"/>
    <d v="2016-04-05T11:47:40"/>
    <n v="1459856860"/>
    <b v="0"/>
    <n v="89"/>
    <b v="1"/>
    <s v="theater/plays"/>
    <n v="102.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5831000"/>
    <d v="2016-02-01T22:41:07"/>
    <n v="1454366467"/>
    <b v="0"/>
    <n v="15"/>
    <b v="1"/>
    <s v="theater/plays"/>
    <n v="1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61963600"/>
    <d v="2016-04-02T03:22:51"/>
    <n v="1459567371"/>
    <b v="0"/>
    <n v="46"/>
    <b v="1"/>
    <s v="theater/plays"/>
    <n v="338.70588235294122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6939300"/>
    <d v="2016-09-19T08:21:34"/>
    <n v="1474273294"/>
    <b v="0"/>
    <n v="33"/>
    <b v="1"/>
    <s v="theater/plays"/>
    <n v="100.75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9957176"/>
    <d v="2015-07-20T04:06:16"/>
    <n v="1437365176"/>
    <b v="0"/>
    <n v="31"/>
    <b v="0"/>
    <s v="theater/plays"/>
    <n v="9.31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7082912"/>
    <d v="2015-02-06T04:55:12"/>
    <n v="1423198512"/>
    <b v="0"/>
    <n v="5"/>
    <b v="0"/>
    <s v="theater/plays"/>
    <n v="7.24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9828159"/>
    <d v="2015-07-18T16:15:59"/>
    <n v="1437236159"/>
    <b v="0"/>
    <n v="1"/>
    <b v="0"/>
    <s v="theater/plays"/>
    <n v="10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20860180"/>
    <d v="2014-12-10T18:04:06"/>
    <n v="1418234646"/>
    <b v="0"/>
    <n v="12"/>
    <b v="0"/>
    <s v="theater/plays"/>
    <n v="11.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22100800"/>
    <d v="2014-11-25T16:15:33"/>
    <n v="1416932133"/>
    <b v="0"/>
    <n v="4"/>
    <b v="0"/>
    <s v="theater/plays"/>
    <n v="15.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9396200"/>
    <d v="2015-04-09T00:35:08"/>
    <n v="1428539708"/>
    <b v="0"/>
    <n v="0"/>
    <b v="0"/>
    <s v="theater/plays"/>
    <n v="0"/>
    <e v="#DIV/0!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32589896"/>
    <d v="2015-03-26T21:38:16"/>
    <n v="1427405896"/>
    <b v="0"/>
    <n v="7"/>
    <b v="0"/>
    <s v="theater/plays"/>
    <n v="28.466666666666669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2831089"/>
    <d v="2015-04-28T16:38:09"/>
    <n v="1430239089"/>
    <b v="0"/>
    <n v="2"/>
    <b v="0"/>
    <s v="theater/plays"/>
    <n v="13.333333333333334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7133600"/>
    <d v="2015-02-13T17:04:53"/>
    <n v="1423847093"/>
    <b v="0"/>
    <n v="1"/>
    <b v="0"/>
    <s v="theater/plays"/>
    <n v="0.66666666666666674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7311540"/>
    <d v="2015-10-20T16:35:03"/>
    <n v="1445358903"/>
    <b v="0"/>
    <n v="4"/>
    <b v="0"/>
    <s v="theater/plays"/>
    <n v="21.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5461600"/>
    <d v="2014-06-23T22:31:45"/>
    <n v="1403562705"/>
    <b v="0"/>
    <n v="6"/>
    <b v="0"/>
    <s v="theater/plays"/>
    <n v="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8752468"/>
    <d v="2016-06-27T10:47:48"/>
    <n v="1467024468"/>
    <b v="0"/>
    <n v="8"/>
    <b v="0"/>
    <s v="theater/plays"/>
    <n v="20.125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7808438"/>
    <d v="2014-07-13T02:09:15"/>
    <n v="1405217355"/>
    <b v="0"/>
    <n v="14"/>
    <b v="0"/>
    <s v="theater/plays"/>
    <n v="17.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50389950"/>
    <d v="2015-11-17T22:05:50"/>
    <n v="1447797950"/>
    <b v="0"/>
    <n v="0"/>
    <b v="0"/>
    <s v="theater/plays"/>
    <n v="0"/>
    <e v="#DIV/0!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9980144"/>
    <d v="2014-08-07T05:09:04"/>
    <n v="1407388144"/>
    <b v="0"/>
    <n v="4"/>
    <b v="0"/>
    <s v="theater/plays"/>
    <n v="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s v="US"/>
    <s v="USD"/>
    <x v="3728"/>
    <n v="1404406964"/>
    <d v="2014-06-03T17:02:44"/>
    <n v="1401814964"/>
    <b v="0"/>
    <n v="0"/>
    <b v="0"/>
    <s v="theater/plays"/>
    <n v="0"/>
    <e v="#DIV/0!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4532740"/>
    <d v="2014-06-03T19:32:32"/>
    <n v="1401823952"/>
    <b v="0"/>
    <n v="0"/>
    <b v="0"/>
    <s v="theater/plays"/>
    <n v="0"/>
    <e v="#DIV/0!"/>
    <x v="1"/>
    <s v="plays"/>
    <m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7689102"/>
    <d v="2014-07-11T16:45:02"/>
    <n v="1405097102"/>
    <b v="0"/>
    <n v="1"/>
    <b v="0"/>
    <s v="theater/plays"/>
    <n v="10"/>
    <n v="10"/>
    <x v="1"/>
    <s v="plays"/>
    <m/>
  </r>
  <r>
    <n v="3746"/>
    <s v="Stage Play Production - &quot;I Love You to Death&quot;"/>
    <s v="Generational curses CAN be broken...right?"/>
    <n v="8500"/>
    <n v="202"/>
    <x v="2"/>
    <s v="US"/>
    <s v="USD"/>
    <x v="3731"/>
    <n v="1475918439"/>
    <d v="2016-09-08T09:20:39"/>
    <n v="1473326439"/>
    <b v="0"/>
    <n v="1"/>
    <b v="0"/>
    <s v="theater/plays"/>
    <n v="2.3764705882352941"/>
    <n v="202"/>
    <x v="1"/>
    <s v="plays"/>
    <m/>
  </r>
  <r>
    <n v="3747"/>
    <s v="Counting Stars"/>
    <s v="The world premiere of an astonishing new play by acclaimed writer Atiha Sen Gupta."/>
    <n v="2500"/>
    <n v="25"/>
    <x v="2"/>
    <s v="GB"/>
    <s v="GBP"/>
    <x v="3732"/>
    <n v="1436137140"/>
    <d v="2015-06-09T07:11:36"/>
    <n v="1433833896"/>
    <b v="0"/>
    <n v="1"/>
    <b v="0"/>
    <s v="theater/plays"/>
    <n v="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5602340"/>
    <d v="2016-01-26T16:57:16"/>
    <n v="1453827436"/>
    <b v="0"/>
    <n v="52"/>
    <b v="1"/>
    <s v="theater/musical"/>
    <n v="103.52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61902340"/>
    <d v="2016-03-29T03:03:08"/>
    <n v="1459220588"/>
    <b v="0"/>
    <n v="7"/>
    <b v="1"/>
    <s v="theater/musical"/>
    <n v="1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3555140"/>
    <d v="2015-01-12T23:33:28"/>
    <n v="1421105608"/>
    <b v="0"/>
    <n v="28"/>
    <b v="1"/>
    <s v="theater/musical"/>
    <n v="100.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9641073"/>
    <d v="2016-02-03T00:51:13"/>
    <n v="1454460673"/>
    <b v="0"/>
    <n v="11"/>
    <b v="1"/>
    <s v="theater/musical"/>
    <n v="132.6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6651600"/>
    <d v="2016-09-06T19:15:35"/>
    <n v="1473189335"/>
    <b v="0"/>
    <n v="15"/>
    <b v="1"/>
    <s v="theater/musical"/>
    <n v="112.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3289600"/>
    <d v="2015-05-04T19:46:40"/>
    <n v="1430768800"/>
    <b v="0"/>
    <n v="30"/>
    <b v="1"/>
    <s v="theater/musical"/>
    <n v="103.34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6350740"/>
    <d v="2014-06-18T21:08:57"/>
    <n v="1403125737"/>
    <b v="0"/>
    <n v="27"/>
    <b v="1"/>
    <s v="theater/musical"/>
    <n v="120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60753307"/>
    <d v="2016-03-16T20:48:27"/>
    <n v="1458161307"/>
    <b v="0"/>
    <n v="28"/>
    <b v="1"/>
    <s v="theater/musical"/>
    <n v="129.63636363636363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402515198"/>
    <d v="2014-05-12T19:33:18"/>
    <n v="1399923198"/>
    <b v="0"/>
    <n v="17"/>
    <b v="1"/>
    <s v="theater/musical"/>
    <n v="101.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7465515"/>
    <d v="2014-11-11T20:25:15"/>
    <n v="1415737515"/>
    <b v="0"/>
    <n v="50"/>
    <b v="1"/>
    <s v="theater/musical"/>
    <n v="108.51428571428572"/>
    <n v="75.959999999999994"/>
    <x v="1"/>
    <s v="musical"/>
    <m/>
  </r>
  <r>
    <n v="3758"/>
    <s v="Luigi's Ladies"/>
    <s v="LUIGI'S LADIES: an original one-woman musical comedy"/>
    <n v="1500"/>
    <n v="1535"/>
    <x v="0"/>
    <s v="US"/>
    <s v="USD"/>
    <x v="3743"/>
    <n v="1400475600"/>
    <d v="2014-04-18T11:18:58"/>
    <n v="1397819938"/>
    <b v="0"/>
    <n v="26"/>
    <b v="1"/>
    <s v="theater/musical"/>
    <n v="102.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s v="US"/>
    <s v="USD"/>
    <x v="3744"/>
    <n v="1440556553"/>
    <d v="2015-06-27T02:35:53"/>
    <n v="1435372553"/>
    <b v="0"/>
    <n v="88"/>
    <b v="1"/>
    <s v="theater/musical"/>
    <n v="110.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9293386"/>
    <d v="2014-04-10T12:36:26"/>
    <n v="1397133386"/>
    <b v="0"/>
    <n v="91"/>
    <b v="1"/>
    <s v="theater/musical"/>
    <n v="101.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9247600"/>
    <d v="2015-06-18T11:12:17"/>
    <n v="1434625937"/>
    <b v="0"/>
    <n v="3"/>
    <b v="1"/>
    <s v="theater/musical"/>
    <n v="100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8543889"/>
    <d v="2015-07-08T19:31:29"/>
    <n v="1436383889"/>
    <b v="0"/>
    <n v="28"/>
    <b v="1"/>
    <s v="theater/musical"/>
    <n v="106.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7907626"/>
    <d v="2015-03-02T18:00:26"/>
    <n v="1425319226"/>
    <b v="0"/>
    <n v="77"/>
    <b v="1"/>
    <s v="theater/musical"/>
    <n v="100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4482160"/>
    <d v="2016-05-09T20:13:52"/>
    <n v="1462824832"/>
    <b v="0"/>
    <n v="27"/>
    <b v="1"/>
    <s v="theater/musical"/>
    <n v="100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6745482"/>
    <d v="2014-06-30T18:38:02"/>
    <n v="1404153482"/>
    <b v="0"/>
    <n v="107"/>
    <b v="1"/>
    <s v="theater/musical"/>
    <n v="113.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4360045"/>
    <d v="2014-05-29T04:00:45"/>
    <n v="1401336045"/>
    <b v="0"/>
    <n v="96"/>
    <b v="1"/>
    <s v="theater/musical"/>
    <n v="102.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5185940"/>
    <d v="2015-02-15T00:28:17"/>
    <n v="1423960097"/>
    <b v="0"/>
    <n v="56"/>
    <b v="1"/>
    <s v="theater/musical"/>
    <n v="116.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2594090"/>
    <d v="2014-05-13T17:28:10"/>
    <n v="1400002090"/>
    <b v="0"/>
    <n v="58"/>
    <b v="1"/>
    <s v="theater/musical"/>
    <n v="107.65274999999998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60730079"/>
    <d v="2016-03-16T14:21:19"/>
    <n v="1458138079"/>
    <b v="0"/>
    <n v="15"/>
    <b v="1"/>
    <s v="theater/musical"/>
    <n v="100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4234010"/>
    <d v="2015-05-14T22:20:10"/>
    <n v="1431642010"/>
    <b v="0"/>
    <n v="20"/>
    <b v="1"/>
    <s v="theater/musical"/>
    <n v="100"/>
    <n v="100"/>
    <x v="1"/>
    <s v="musical"/>
    <m/>
  </r>
  <r>
    <n v="3771"/>
    <s v="COME OUT SWINGIN'!"/>
    <s v="I would like to make a demo recording of six songs from COME OUT SWINGIN'!"/>
    <n v="1000"/>
    <n v="1460"/>
    <x v="0"/>
    <s v="US"/>
    <s v="USD"/>
    <x v="3755"/>
    <n v="1463529600"/>
    <d v="2016-05-03T20:34:12"/>
    <n v="1462307652"/>
    <b v="0"/>
    <n v="38"/>
    <b v="1"/>
    <s v="theater/musical"/>
    <n v="1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80399200"/>
    <d v="2016-11-08T14:48:26"/>
    <n v="1478616506"/>
    <b v="0"/>
    <n v="33"/>
    <b v="1"/>
    <s v="theater/musical"/>
    <n v="110.2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s v="US"/>
    <s v="USD"/>
    <x v="3757"/>
    <n v="1479175680"/>
    <d v="2016-10-13T00:07:27"/>
    <n v="1476317247"/>
    <b v="0"/>
    <n v="57"/>
    <b v="1"/>
    <s v="theater/musical"/>
    <n v="108.2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8606055"/>
    <d v="2015-03-24T19:00:55"/>
    <n v="1427223655"/>
    <b v="0"/>
    <n v="25"/>
    <b v="1"/>
    <s v="theater/musical"/>
    <n v="100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8552000"/>
    <d v="2015-03-12T22:37:23"/>
    <n v="1426199843"/>
    <b v="0"/>
    <n v="14"/>
    <b v="1"/>
    <s v="theater/musical"/>
    <n v="100.25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6854800"/>
    <d v="2014-06-24T08:49:38"/>
    <n v="1403599778"/>
    <b v="0"/>
    <n v="94"/>
    <b v="1"/>
    <s v="theater/musical"/>
    <n v="106.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11790400"/>
    <d v="2014-09-05T02:40:21"/>
    <n v="1409884821"/>
    <b v="0"/>
    <n v="59"/>
    <b v="1"/>
    <s v="theater/musical"/>
    <n v="143.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s v="US"/>
    <s v="USD"/>
    <x v="3762"/>
    <n v="1423942780"/>
    <d v="2014-12-16T19:39:40"/>
    <n v="1418758780"/>
    <b v="0"/>
    <n v="36"/>
    <b v="1"/>
    <s v="theater/musical"/>
    <n v="105.04166666666667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9010340"/>
    <d v="2016-02-25T17:39:00"/>
    <n v="1456421940"/>
    <b v="0"/>
    <n v="115"/>
    <b v="1"/>
    <s v="theater/musical"/>
    <n v="103.98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6817960"/>
    <d v="2015-06-11T05:16:25"/>
    <n v="1433999785"/>
    <b v="0"/>
    <n v="30"/>
    <b v="1"/>
    <s v="theater/musical"/>
    <n v="120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10210685"/>
    <d v="2014-08-14T21:11:25"/>
    <n v="1408050685"/>
    <b v="0"/>
    <n v="52"/>
    <b v="1"/>
    <s v="theater/musical"/>
    <n v="109.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9401200"/>
    <d v="2016-06-25T20:41:37"/>
    <n v="1466887297"/>
    <b v="0"/>
    <n v="27"/>
    <b v="1"/>
    <s v="theater/musical"/>
    <n v="101.75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8057600"/>
    <d v="2016-02-20T03:22:00"/>
    <n v="1455938520"/>
    <b v="0"/>
    <n v="24"/>
    <b v="1"/>
    <s v="theater/musical"/>
    <n v="128.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8193532"/>
    <d v="2016-06-10T23:32:12"/>
    <n v="1465601532"/>
    <b v="0"/>
    <n v="10"/>
    <b v="1"/>
    <s v="theater/musical"/>
    <n v="114.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70132180"/>
    <d v="2016-06-27T15:19:29"/>
    <n v="1467040769"/>
    <b v="0"/>
    <n v="30"/>
    <b v="1"/>
    <s v="theater/musical"/>
    <n v="150.75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4310475"/>
    <d v="2016-04-27T00:54:35"/>
    <n v="1461718475"/>
    <b v="0"/>
    <n v="71"/>
    <b v="1"/>
    <s v="theater/musical"/>
    <n v="110.96666666666665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6587140"/>
    <d v="2015-06-12T12:50:06"/>
    <n v="1434113406"/>
    <b v="0"/>
    <n v="10"/>
    <b v="1"/>
    <s v="theater/musical"/>
    <n v="100.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50887480"/>
    <d v="2015-11-25T16:41:59"/>
    <n v="1448469719"/>
    <b v="0"/>
    <n v="1"/>
    <b v="0"/>
    <s v="theater/musical"/>
    <n v="0.66666666666666674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4395418"/>
    <d v="2015-05-14T19:10:18"/>
    <n v="1431630618"/>
    <b v="0"/>
    <n v="4"/>
    <b v="0"/>
    <s v="theater/musical"/>
    <n v="3.267605633802817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9834023"/>
    <d v="2016-10-23T16:00:23"/>
    <n v="1477238423"/>
    <b v="0"/>
    <n v="0"/>
    <b v="0"/>
    <s v="theater/musical"/>
    <n v="0"/>
    <e v="#DIV/0!"/>
    <x v="1"/>
    <s v="musical"/>
    <m/>
  </r>
  <r>
    <n v="3791"/>
    <s v="Spin! at The Cumming Playhouse"/>
    <s v="Spin! is an original musical comedy-drama presented by Blue Palm Productions."/>
    <n v="1500"/>
    <n v="0"/>
    <x v="2"/>
    <s v="US"/>
    <s v="USD"/>
    <x v="3774"/>
    <n v="1404664592"/>
    <d v="2014-05-07T16:36:32"/>
    <n v="1399480592"/>
    <b v="0"/>
    <n v="0"/>
    <b v="0"/>
    <s v="theater/musical"/>
    <n v="0"/>
    <e v="#DIV/0!"/>
    <x v="1"/>
    <s v="musical"/>
    <m/>
  </r>
  <r>
    <n v="3792"/>
    <s v="BorikÃ©n: The Show"/>
    <s v="A cultural and historic journey through Puerto Rico's music and dance!"/>
    <n v="12500"/>
    <n v="35"/>
    <x v="2"/>
    <s v="US"/>
    <s v="USD"/>
    <x v="3775"/>
    <n v="1436957022"/>
    <d v="2015-06-15T10:43:42"/>
    <n v="1434365022"/>
    <b v="0"/>
    <n v="2"/>
    <b v="0"/>
    <s v="theater/musical"/>
    <n v="0.27999999999999997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8769129"/>
    <d v="2014-11-25T22:32:09"/>
    <n v="1416954729"/>
    <b v="0"/>
    <n v="24"/>
    <b v="0"/>
    <s v="theater/musical"/>
    <n v="59.657142857142851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3685354"/>
    <d v="2015-05-08T13:55:54"/>
    <n v="1431093354"/>
    <b v="0"/>
    <n v="1"/>
    <b v="0"/>
    <s v="theater/musical"/>
    <n v="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40801000"/>
    <d v="2015-07-16T10:28:10"/>
    <n v="1437042490"/>
    <b v="0"/>
    <n v="2"/>
    <b v="0"/>
    <s v="theater/musical"/>
    <n v="1.6666666666666667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84354556"/>
    <d v="2016-11-15T00:42:36"/>
    <n v="1479170556"/>
    <b v="0"/>
    <n v="1"/>
    <b v="0"/>
    <s v="theater/musical"/>
    <n v="4.4444444444444444E-3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9564165"/>
    <d v="2015-03-21T21:09:25"/>
    <n v="1426972165"/>
    <b v="0"/>
    <n v="37"/>
    <b v="0"/>
    <s v="theater/musical"/>
    <n v="89.666666666666657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7691248"/>
    <d v="2014-07-11T17:20:48"/>
    <n v="1405099248"/>
    <b v="0"/>
    <n v="5"/>
    <b v="0"/>
    <s v="theater/musical"/>
    <n v="1.4642857142857144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7734843"/>
    <d v="2016-02-10T22:20:43"/>
    <n v="1455142843"/>
    <b v="0"/>
    <n v="4"/>
    <b v="0"/>
    <s v="theater/musical"/>
    <n v="4.0199999999999996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20952340"/>
    <d v="2014-12-09T17:41:23"/>
    <n v="1418146883"/>
    <b v="0"/>
    <n v="16"/>
    <b v="0"/>
    <s v="theater/musical"/>
    <n v="4.004545454545454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20215216"/>
    <d v="2014-12-02T16:13:36"/>
    <n v="1417536816"/>
    <b v="0"/>
    <n v="9"/>
    <b v="0"/>
    <s v="theater/musical"/>
    <n v="8.5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5482906"/>
    <d v="2015-09-22T03:01:46"/>
    <n v="1442890906"/>
    <b v="0"/>
    <n v="0"/>
    <b v="0"/>
    <s v="theater/musical"/>
    <n v="0"/>
    <e v="#DIV/0!"/>
    <x v="1"/>
    <s v="musical"/>
    <m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7133568"/>
    <d v="2016-02-03T23:19:28"/>
    <n v="1454541568"/>
    <b v="0"/>
    <n v="40"/>
    <b v="0"/>
    <s v="theater/musical"/>
    <n v="19.650000000000002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9948400"/>
    <d v="2016-06-06T00:13:44"/>
    <n v="1465172024"/>
    <b v="0"/>
    <n v="0"/>
    <b v="0"/>
    <s v="theater/musical"/>
    <n v="0"/>
    <e v="#DIV/0!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11852640"/>
    <d v="2014-07-29T21:17:20"/>
    <n v="1406668640"/>
    <b v="0"/>
    <n v="2"/>
    <b v="0"/>
    <s v="theater/musical"/>
    <n v="2E-3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4022381"/>
    <d v="2014-06-09T06:13:01"/>
    <n v="1402294381"/>
    <b v="0"/>
    <n v="1"/>
    <b v="0"/>
    <s v="theater/musical"/>
    <n v="6.6666666666666666E-2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8097739"/>
    <d v="2015-03-27T21:48:59"/>
    <n v="1427492939"/>
    <b v="0"/>
    <n v="9"/>
    <b v="0"/>
    <s v="theater/musical"/>
    <n v="30.333333333333336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9955619"/>
    <d v="2015-02-24T10:53:39"/>
    <n v="1424775219"/>
    <b v="0"/>
    <n v="24"/>
    <b v="1"/>
    <s v="theater/plays"/>
    <n v="100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6761200"/>
    <d v="2014-06-10T12:38:27"/>
    <n v="1402403907"/>
    <b v="0"/>
    <n v="38"/>
    <b v="1"/>
    <s v="theater/plays"/>
    <n v="101.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6965758"/>
    <d v="2015-02-19T20:22:38"/>
    <n v="1424377358"/>
    <b v="0"/>
    <n v="26"/>
    <b v="1"/>
    <s v="theater/plays"/>
    <n v="121.73333333333333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4692400"/>
    <d v="2016-04-27T15:02:53"/>
    <n v="1461769373"/>
    <b v="0"/>
    <n v="19"/>
    <b v="1"/>
    <s v="theater/plays"/>
    <n v="330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33131140"/>
    <d v="2015-04-15T18:01:48"/>
    <n v="1429120908"/>
    <b v="0"/>
    <n v="11"/>
    <b v="1"/>
    <s v="theater/plays"/>
    <n v="109.55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5940580"/>
    <d v="2016-05-07T06:37:01"/>
    <n v="1462603021"/>
    <b v="0"/>
    <n v="27"/>
    <b v="1"/>
    <s v="theater/plays"/>
    <n v="100.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7860740"/>
    <d v="2015-02-23T21:41:52"/>
    <n v="1424727712"/>
    <b v="0"/>
    <n v="34"/>
    <b v="1"/>
    <s v="theater/plays"/>
    <n v="140.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40111600"/>
    <d v="2015-07-22T06:14:17"/>
    <n v="1437545657"/>
    <b v="0"/>
    <n v="20"/>
    <b v="1"/>
    <s v="theater/plays"/>
    <n v="100.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5614823"/>
    <d v="2014-06-17T16:33:43"/>
    <n v="1403022823"/>
    <b v="0"/>
    <n v="37"/>
    <b v="1"/>
    <s v="theater/plays"/>
    <n v="119.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5659140"/>
    <d v="2015-10-07T16:43:36"/>
    <n v="1444236216"/>
    <b v="0"/>
    <n v="20"/>
    <b v="1"/>
    <s v="theater/plays"/>
    <n v="107.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6187582"/>
    <d v="2015-02-10T20:13:02"/>
    <n v="1423599182"/>
    <b v="0"/>
    <n v="10"/>
    <b v="1"/>
    <s v="theater/plays"/>
    <n v="227.99999999999997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7166920"/>
    <d v="2015-06-29T05:01:44"/>
    <n v="1435554104"/>
    <b v="0"/>
    <n v="26"/>
    <b v="1"/>
    <s v="theater/plays"/>
    <n v="106.4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6110717"/>
    <d v="2015-06-05T15:38:37"/>
    <n v="1433518717"/>
    <b v="0"/>
    <n v="20"/>
    <b v="1"/>
    <s v="theater/plays"/>
    <n v="143.33333333333334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51881207"/>
    <d v="2015-12-03T04:20:07"/>
    <n v="1449116407"/>
    <b v="0"/>
    <n v="46"/>
    <b v="1"/>
    <s v="theater/plays"/>
    <n v="104.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53244340"/>
    <d v="2015-11-21T20:06:57"/>
    <n v="1448136417"/>
    <b v="0"/>
    <n v="76"/>
    <b v="1"/>
    <s v="theater/plays"/>
    <n v="110.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7364740"/>
    <d v="2015-06-15T21:50:44"/>
    <n v="1434405044"/>
    <b v="0"/>
    <n v="41"/>
    <b v="1"/>
    <s v="theater/plays"/>
    <n v="1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70058860"/>
    <d v="2016-07-20T15:01:43"/>
    <n v="1469026903"/>
    <b v="0"/>
    <n v="7"/>
    <b v="1"/>
    <s v="theater/plays"/>
    <n v="1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4505214"/>
    <d v="2015-05-27T01:40:14"/>
    <n v="1432690814"/>
    <b v="0"/>
    <n v="49"/>
    <b v="1"/>
    <s v="theater/plays"/>
    <n v="105.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30993394"/>
    <d v="2015-04-07T10:09:54"/>
    <n v="1428401394"/>
    <b v="0"/>
    <n v="26"/>
    <b v="1"/>
    <s v="theater/plays"/>
    <n v="119.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7414400"/>
    <d v="2015-01-30T22:16:41"/>
    <n v="1422656201"/>
    <b v="0"/>
    <n v="65"/>
    <b v="1"/>
    <s v="theater/plays"/>
    <n v="152.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20033187"/>
    <d v="2014-11-01T12:39:47"/>
    <n v="1414845587"/>
    <b v="0"/>
    <n v="28"/>
    <b v="1"/>
    <s v="theater/plays"/>
    <n v="100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2676371"/>
    <d v="2016-08-11T20:46:11"/>
    <n v="1470948371"/>
    <b v="0"/>
    <n v="8"/>
    <b v="1"/>
    <s v="theater/plays"/>
    <n v="100.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4371211"/>
    <d v="2016-05-13T17:46:51"/>
    <n v="1463161611"/>
    <b v="0"/>
    <n v="3"/>
    <b v="1"/>
    <s v="theater/plays"/>
    <n v="2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5222545"/>
    <d v="2014-10-15T20:22:25"/>
    <n v="1413404545"/>
    <b v="0"/>
    <n v="9"/>
    <b v="1"/>
    <s v="theater/plays"/>
    <n v="106.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5936335"/>
    <d v="2016-01-06T02:45:35"/>
    <n v="1452048335"/>
    <b v="0"/>
    <n v="9"/>
    <b v="1"/>
    <s v="theater/plays"/>
    <n v="104.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7460940"/>
    <d v="2014-11-20T20:56:12"/>
    <n v="1416516972"/>
    <b v="0"/>
    <n v="20"/>
    <b v="1"/>
    <s v="theater/plays"/>
    <n v="116.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4624067"/>
    <d v="2015-05-19T10:41:07"/>
    <n v="1432032067"/>
    <b v="0"/>
    <n v="57"/>
    <b v="1"/>
    <s v="theater/plays"/>
    <n v="109.03333333333333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61278208"/>
    <d v="2016-03-31T22:36:48"/>
    <n v="1459463808"/>
    <b v="0"/>
    <n v="8"/>
    <b v="1"/>
    <s v="theater/plays"/>
    <n v="160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70197340"/>
    <d v="2016-07-02T22:14:12"/>
    <n v="1467497652"/>
    <b v="0"/>
    <n v="14"/>
    <b v="1"/>
    <s v="theater/plays"/>
    <n v="112.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5947758"/>
    <d v="2015-05-28T18:22:38"/>
    <n v="1432837358"/>
    <b v="0"/>
    <n v="17"/>
    <b v="1"/>
    <s v="theater/plays"/>
    <n v="102.1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32314209"/>
    <d v="2015-04-22T17:03:29"/>
    <n v="1429722209"/>
    <b v="0"/>
    <n v="100"/>
    <b v="1"/>
    <s v="theater/plays"/>
    <n v="100.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8226724"/>
    <d v="2015-05-31T03:25:24"/>
    <n v="1433042724"/>
    <b v="0"/>
    <n v="32"/>
    <b v="1"/>
    <s v="theater/plays"/>
    <n v="101.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9180229"/>
    <d v="2016-03-03T16:50:29"/>
    <n v="1457023829"/>
    <b v="0"/>
    <n v="3"/>
    <b v="1"/>
    <s v="theater/plays"/>
    <n v="6500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5882287"/>
    <d v="2014-05-21T18:51:27"/>
    <n v="1400698287"/>
    <b v="1"/>
    <n v="34"/>
    <b v="0"/>
    <s v="theater/plays"/>
    <n v="8.7200000000000006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9809052"/>
    <d v="2014-04-11T11:50:52"/>
    <n v="1397217052"/>
    <b v="1"/>
    <n v="23"/>
    <b v="0"/>
    <s v="theater/plays"/>
    <n v="21.94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401587064"/>
    <d v="2014-05-07T01:44:24"/>
    <n v="1399427064"/>
    <b v="1"/>
    <n v="19"/>
    <b v="0"/>
    <s v="theater/plays"/>
    <n v="21.3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401778740"/>
    <d v="2014-05-07T14:48:54"/>
    <n v="1399474134"/>
    <b v="1"/>
    <n v="50"/>
    <b v="0"/>
    <s v="theater/plays"/>
    <n v="41.489795918367342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3711774"/>
    <d v="2015-09-01T15:02:54"/>
    <n v="1441119774"/>
    <b v="1"/>
    <n v="12"/>
    <b v="0"/>
    <s v="theater/plays"/>
    <n v="2.105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12405940"/>
    <d v="2014-09-03T05:19:02"/>
    <n v="1409721542"/>
    <b v="1"/>
    <n v="8"/>
    <b v="0"/>
    <s v="theater/plays"/>
    <n v="2.7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7283391"/>
    <d v="2015-06-04T05:23:11"/>
    <n v="1433395391"/>
    <b v="1"/>
    <n v="9"/>
    <b v="0"/>
    <s v="theater/plays"/>
    <n v="16.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5196989"/>
    <d v="2015-09-18T19:36:29"/>
    <n v="1442604989"/>
    <b v="1"/>
    <n v="43"/>
    <b v="0"/>
    <s v="theater/plays"/>
    <n v="16.376923076923077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4047084"/>
    <d v="2015-05-12T18:24:44"/>
    <n v="1431455084"/>
    <b v="1"/>
    <n v="28"/>
    <b v="0"/>
    <s v="theater/plays"/>
    <n v="7.043333333333333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s v="US"/>
    <s v="USD"/>
    <x v="3831"/>
    <n v="1420081143"/>
    <d v="2014-12-02T02:59:03"/>
    <n v="1417489143"/>
    <b v="1"/>
    <n v="4"/>
    <b v="0"/>
    <s v="theater/plays"/>
    <n v="3.8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7129179"/>
    <d v="2015-06-17T10:32:59"/>
    <n v="1434537179"/>
    <b v="1"/>
    <n v="24"/>
    <b v="0"/>
    <s v="theater/plays"/>
    <n v="34.08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7427276"/>
    <d v="2015-03-02T04:34:36"/>
    <n v="1425270876"/>
    <b v="0"/>
    <n v="2"/>
    <b v="0"/>
    <s v="theater/plays"/>
    <n v="0.2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9602178"/>
    <d v="2014-07-28T20:09:38"/>
    <n v="1406578178"/>
    <b v="0"/>
    <n v="2"/>
    <b v="0"/>
    <s v="theater/plays"/>
    <n v="2.5999999999999999E-2"/>
    <n v="13"/>
    <x v="1"/>
    <s v="plays"/>
    <m/>
  </r>
  <r>
    <n v="3854"/>
    <s v="The Case Of Soghomon Tehlirian"/>
    <s v="A play dedicated to the 100th anniversary of the Armenian Genocide."/>
    <n v="11000"/>
    <n v="1788"/>
    <x v="2"/>
    <s v="US"/>
    <s v="USD"/>
    <x v="3835"/>
    <n v="1431206058"/>
    <d v="2015-04-09T21:14:18"/>
    <n v="1428614058"/>
    <b v="0"/>
    <n v="20"/>
    <b v="0"/>
    <s v="theater/plays"/>
    <n v="16.254545454545454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7408271"/>
    <d v="2015-02-24T23:17:51"/>
    <n v="1424819871"/>
    <b v="0"/>
    <n v="1"/>
    <b v="0"/>
    <s v="theater/plays"/>
    <n v="2.5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5833403"/>
    <d v="2015-02-06T17:50:03"/>
    <n v="1423245003"/>
    <b v="0"/>
    <n v="1"/>
    <b v="0"/>
    <s v="theater/plays"/>
    <n v="0.02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6913120"/>
    <d v="2014-07-09T17:41:30"/>
    <n v="1404927690"/>
    <b v="0"/>
    <n v="4"/>
    <b v="0"/>
    <s v="theater/plays"/>
    <n v="5.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2328400"/>
    <d v="2015-05-04T10:20:44"/>
    <n v="1430734844"/>
    <b v="0"/>
    <n v="1"/>
    <b v="0"/>
    <s v="theater/plays"/>
    <n v="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3730000"/>
    <d v="2014-05-30T21:26:47"/>
    <n v="1401485207"/>
    <b v="0"/>
    <n v="1"/>
    <b v="0"/>
    <s v="theater/plays"/>
    <n v="0.0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7858710"/>
    <d v="2014-07-13T15:51:50"/>
    <n v="1405266710"/>
    <b v="0"/>
    <n v="13"/>
    <b v="0"/>
    <s v="theater/plays"/>
    <n v="17.666666666666668"/>
    <n v="81.538461538461533"/>
    <x v="1"/>
    <s v="plays"/>
    <m/>
  </r>
  <r>
    <n v="3861"/>
    <s v="READY OR NOT HERE I COME"/>
    <s v="THE COMING OF THE LORD!"/>
    <n v="2000"/>
    <n v="100"/>
    <x v="2"/>
    <s v="US"/>
    <s v="USD"/>
    <x v="3842"/>
    <n v="1415828820"/>
    <d v="2014-10-02T14:09:37"/>
    <n v="1412258977"/>
    <b v="0"/>
    <n v="1"/>
    <b v="0"/>
    <s v="theater/plays"/>
    <n v="5"/>
    <n v="100"/>
    <x v="1"/>
    <s v="plays"/>
    <m/>
  </r>
  <r>
    <n v="3862"/>
    <s v="The Container Play"/>
    <s v="The hit immersive theatre experience of England comes to Corpus Christi!"/>
    <n v="7500"/>
    <n v="1"/>
    <x v="2"/>
    <s v="US"/>
    <s v="USD"/>
    <x v="3843"/>
    <n v="1473699540"/>
    <d v="2016-08-29T06:15:56"/>
    <n v="1472451356"/>
    <b v="0"/>
    <n v="1"/>
    <b v="0"/>
    <s v="theater/plays"/>
    <n v="1.3333333333333334E-2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6739905"/>
    <d v="2015-09-06T15:11:45"/>
    <n v="1441552305"/>
    <b v="0"/>
    <n v="0"/>
    <b v="0"/>
    <s v="theater/plays"/>
    <n v="0"/>
    <e v="#DIV/0!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7799054"/>
    <d v="2015-10-18T21:24:14"/>
    <n v="1445203454"/>
    <b v="0"/>
    <n v="3"/>
    <b v="0"/>
    <s v="theater/plays"/>
    <n v="1.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9376600"/>
    <d v="2014-07-21T15:38:18"/>
    <n v="1405957098"/>
    <b v="0"/>
    <n v="14"/>
    <b v="0"/>
    <s v="theater/plays"/>
    <n v="26.937422295897225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8703740"/>
    <d v="2016-02-02T22:43:41"/>
    <n v="1454453021"/>
    <b v="0"/>
    <n v="2"/>
    <b v="0"/>
    <s v="theater/plays"/>
    <n v="0.5499999999999999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6278339"/>
    <d v="2016-05-19T19:32:19"/>
    <n v="1463686339"/>
    <b v="0"/>
    <n v="5"/>
    <b v="0"/>
    <s v="theater/plays"/>
    <n v="12.55"/>
    <n v="50.2"/>
    <x v="1"/>
    <s v="plays"/>
    <m/>
  </r>
  <r>
    <n v="3868"/>
    <s v="1000 words (Canceled)"/>
    <s v="New collection of music by Scott Evan Davis!"/>
    <n v="5000"/>
    <n v="10"/>
    <x v="1"/>
    <s v="GB"/>
    <s v="GBP"/>
    <x v="3849"/>
    <n v="1410191405"/>
    <d v="2014-08-14T15:50:05"/>
    <n v="1408031405"/>
    <b v="0"/>
    <n v="1"/>
    <b v="0"/>
    <s v="theater/musical"/>
    <n v="0.2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6302660"/>
    <d v="2015-02-12T17:23:12"/>
    <n v="1423761792"/>
    <b v="0"/>
    <n v="15"/>
    <b v="0"/>
    <s v="theater/musical"/>
    <n v="3.4474868431088401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4360478"/>
    <d v="2014-06-03T04:07:58"/>
    <n v="1401768478"/>
    <b v="0"/>
    <n v="10"/>
    <b v="0"/>
    <s v="theater/musical"/>
    <n v="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90809450"/>
    <d v="2017-01-28T18:44:10"/>
    <n v="1485629050"/>
    <b v="0"/>
    <n v="3"/>
    <b v="0"/>
    <s v="theater/musical"/>
    <n v="2.666666666666667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9522996"/>
    <d v="2015-06-25T03:29:56"/>
    <n v="1435202996"/>
    <b v="0"/>
    <n v="0"/>
    <b v="0"/>
    <s v="theater/musical"/>
    <n v="0"/>
    <e v="#DIV/0!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4322535"/>
    <d v="2015-09-08T16:42:15"/>
    <n v="1441730535"/>
    <b v="0"/>
    <n v="0"/>
    <b v="0"/>
    <s v="theater/musical"/>
    <n v="0"/>
    <e v="#DIV/0!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2061200"/>
    <d v="2015-01-03T00:23:42"/>
    <n v="1420244622"/>
    <b v="0"/>
    <n v="0"/>
    <b v="0"/>
    <s v="theater/musical"/>
    <n v="0"/>
    <e v="#DIV/0!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96800"/>
    <d v="2016-09-02T08:19:25"/>
    <n v="1472804365"/>
    <b v="0"/>
    <n v="0"/>
    <b v="0"/>
    <s v="theater/musical"/>
    <n v="0"/>
    <e v="#DIV/0!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4425128"/>
    <d v="2016-01-03T14:58:48"/>
    <n v="1451833128"/>
    <b v="0"/>
    <n v="46"/>
    <b v="0"/>
    <s v="theater/musical"/>
    <n v="52.794871794871788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81213752"/>
    <d v="2016-11-08T16:15:52"/>
    <n v="1478621752"/>
    <b v="0"/>
    <n v="14"/>
    <b v="0"/>
    <s v="theater/musical"/>
    <n v="4.9639999999999995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5636740"/>
    <d v="2015-05-30T19:39:06"/>
    <n v="1433014746"/>
    <b v="0"/>
    <n v="1"/>
    <b v="0"/>
    <s v="theater/musical"/>
    <n v="5.5555555555555552E-2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22218396"/>
    <d v="2014-12-26T20:39:56"/>
    <n v="1419626396"/>
    <b v="0"/>
    <n v="0"/>
    <b v="0"/>
    <s v="theater/musical"/>
    <n v="0"/>
    <e v="#DIV/0!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6761200"/>
    <d v="2014-06-25T19:33:40"/>
    <n v="1403724820"/>
    <b v="0"/>
    <n v="17"/>
    <b v="0"/>
    <s v="theater/musical"/>
    <n v="13.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7550399"/>
    <d v="2017-01-21T00:26:39"/>
    <n v="1484958399"/>
    <b v="0"/>
    <n v="1"/>
    <b v="0"/>
    <s v="theater/musical"/>
    <n v="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4281380"/>
    <d v="2016-01-04T23:36:10"/>
    <n v="1451950570"/>
    <b v="0"/>
    <n v="0"/>
    <b v="0"/>
    <s v="theater/musical"/>
    <n v="0"/>
    <e v="#DIV/0!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9668069"/>
    <d v="2014-08-03T14:27:49"/>
    <n v="1407076069"/>
    <b v="0"/>
    <n v="0"/>
    <b v="0"/>
    <s v="theater/musical"/>
    <n v="0"/>
    <e v="#DIV/0!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7479192"/>
    <d v="2015-03-02T18:59:52"/>
    <n v="1425322792"/>
    <b v="0"/>
    <n v="0"/>
    <b v="0"/>
    <s v="theater/musical"/>
    <n v="0"/>
    <e v="#DIV/0!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2834191"/>
    <d v="2016-04-09T22:49:51"/>
    <n v="1460242191"/>
    <b v="0"/>
    <n v="0"/>
    <b v="0"/>
    <s v="theater/musical"/>
    <n v="0"/>
    <e v="#DIV/0!"/>
    <x v="1"/>
    <s v="musical"/>
    <m/>
  </r>
  <r>
    <n v="3886"/>
    <s v="a (Canceled)"/>
    <n v="1"/>
    <n v="10000"/>
    <n v="0"/>
    <x v="1"/>
    <s v="AU"/>
    <s v="AUD"/>
    <x v="3866"/>
    <n v="1418275702"/>
    <d v="2014-11-11T05:28:22"/>
    <n v="1415683702"/>
    <b v="0"/>
    <n v="0"/>
    <b v="0"/>
    <s v="theater/musical"/>
    <n v="0"/>
    <e v="#DIV/0!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30517600"/>
    <d v="2015-03-16T20:35:29"/>
    <n v="1426538129"/>
    <b v="0"/>
    <n v="2"/>
    <b v="0"/>
    <s v="theater/musical"/>
    <n v="1.750000000000000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8114358"/>
    <d v="2017-01-27T13:05:58"/>
    <n v="1485522358"/>
    <b v="0"/>
    <n v="14"/>
    <b v="0"/>
    <s v="theater/plays"/>
    <n v="27.1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20413960"/>
    <d v="2014-12-04T00:07:10"/>
    <n v="1417651630"/>
    <b v="0"/>
    <n v="9"/>
    <b v="0"/>
    <s v="theater/plays"/>
    <n v="1.4749999999999999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9662344"/>
    <d v="2015-06-16T18:12:24"/>
    <n v="1434478344"/>
    <b v="0"/>
    <n v="8"/>
    <b v="0"/>
    <s v="theater/plays"/>
    <n v="16.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s v="US"/>
    <s v="USD"/>
    <x v="3871"/>
    <n v="1427086740"/>
    <d v="2015-02-21T03:10:44"/>
    <n v="1424488244"/>
    <b v="0"/>
    <n v="7"/>
    <b v="0"/>
    <s v="theater/plays"/>
    <n v="32.5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863600"/>
    <d v="2014-08-16T15:39:17"/>
    <n v="1408203557"/>
    <b v="0"/>
    <n v="0"/>
    <b v="0"/>
    <s v="theater/plays"/>
    <n v="0"/>
    <e v="#DIV/0!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4194400"/>
    <d v="2014-05-20T15:47:20"/>
    <n v="1400600840"/>
    <b v="0"/>
    <n v="84"/>
    <b v="0"/>
    <s v="theater/plays"/>
    <n v="21.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81000340"/>
    <d v="2016-11-05T23:00:12"/>
    <n v="1478386812"/>
    <b v="0"/>
    <n v="11"/>
    <b v="0"/>
    <s v="theater/plays"/>
    <n v="3.4666666666666663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5103218"/>
    <d v="2015-01-28T06:00:18"/>
    <n v="1422424818"/>
    <b v="0"/>
    <n v="1"/>
    <b v="0"/>
    <s v="theater/plays"/>
    <n v="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2979778"/>
    <d v="2014-06-03T04:36:18"/>
    <n v="1401770178"/>
    <b v="0"/>
    <n v="4"/>
    <b v="0"/>
    <s v="theater/plays"/>
    <n v="10.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20750683"/>
    <d v="2014-12-09T20:58:03"/>
    <n v="1418158683"/>
    <b v="0"/>
    <n v="10"/>
    <b v="0"/>
    <s v="theater/plays"/>
    <n v="17.599999999999998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9827200"/>
    <d v="2015-07-08T11:34:30"/>
    <n v="1436355270"/>
    <b v="0"/>
    <n v="16"/>
    <b v="0"/>
    <s v="theater/plays"/>
    <n v="32.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7868561"/>
    <d v="2014-07-23T18:36:01"/>
    <n v="1406140561"/>
    <b v="0"/>
    <n v="2"/>
    <b v="0"/>
    <s v="theater/plays"/>
    <n v="1.25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3988791"/>
    <d v="2015-05-12T02:13:11"/>
    <n v="1431396791"/>
    <b v="0"/>
    <n v="5"/>
    <b v="0"/>
    <s v="theater/plays"/>
    <n v="5.4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50554599"/>
    <d v="2015-11-09T19:49:59"/>
    <n v="1447098599"/>
    <b v="0"/>
    <n v="1"/>
    <b v="0"/>
    <s v="theater/plays"/>
    <n v="0.83333333333333337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9125642"/>
    <d v="2016-10-20T11:14:02"/>
    <n v="1476962042"/>
    <b v="0"/>
    <n v="31"/>
    <b v="0"/>
    <s v="theater/plays"/>
    <n v="48.833333333333336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9581080"/>
    <d v="2015-07-01T00:16:05"/>
    <n v="1435709765"/>
    <b v="0"/>
    <n v="0"/>
    <b v="0"/>
    <s v="theater/plays"/>
    <n v="0"/>
    <e v="#DIV/0!"/>
    <x v="1"/>
    <s v="plays"/>
    <m/>
  </r>
  <r>
    <n v="3904"/>
    <s v="Black America from Prophets to Pimps"/>
    <s v="A play that will cover 4000 years of black history."/>
    <n v="10000"/>
    <n v="3"/>
    <x v="2"/>
    <s v="US"/>
    <s v="USD"/>
    <x v="3884"/>
    <n v="1429074240"/>
    <d v="2015-04-01T05:30:00"/>
    <n v="1427866200"/>
    <b v="0"/>
    <n v="2"/>
    <b v="0"/>
    <s v="theater/plays"/>
    <n v="0.03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4063600"/>
    <d v="2015-04-30T14:58:23"/>
    <n v="1430405903"/>
    <b v="0"/>
    <n v="7"/>
    <b v="0"/>
    <s v="theater/plays"/>
    <n v="11.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5325100"/>
    <d v="2015-05-19T22:01:33"/>
    <n v="1432072893"/>
    <b v="0"/>
    <n v="16"/>
    <b v="0"/>
    <s v="theater/plays"/>
    <n v="67.333333333333329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4354080"/>
    <d v="2014-09-24T19:40:06"/>
    <n v="1411587606"/>
    <b v="0"/>
    <n v="4"/>
    <b v="0"/>
    <s v="theater/plays"/>
    <n v="15.299999999999999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6603696"/>
    <d v="2014-07-14T03:14:56"/>
    <n v="1405307696"/>
    <b v="0"/>
    <n v="4"/>
    <b v="0"/>
    <s v="theater/plays"/>
    <n v="8.6666666666666679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10424642"/>
    <d v="2014-08-12T08:37:22"/>
    <n v="1407832642"/>
    <b v="0"/>
    <n v="4"/>
    <b v="0"/>
    <s v="theater/plays"/>
    <n v="0.22499999999999998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41649397"/>
    <d v="2015-08-08T18:09:57"/>
    <n v="1439057397"/>
    <b v="0"/>
    <n v="3"/>
    <b v="0"/>
    <s v="theater/plays"/>
    <n v="3.0833333333333335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7033777"/>
    <d v="2014-10-27T19:29:37"/>
    <n v="1414438177"/>
    <b v="0"/>
    <n v="36"/>
    <b v="0"/>
    <s v="theater/plays"/>
    <n v="37.412500000000001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9936500"/>
    <d v="2015-02-24T06:28:50"/>
    <n v="1424759330"/>
    <b v="0"/>
    <n v="1"/>
    <b v="0"/>
    <s v="theater/plays"/>
    <n v="6.6666666666666671E-3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8863449"/>
    <d v="2015-10-31T05:04:09"/>
    <n v="1446267849"/>
    <b v="0"/>
    <n v="7"/>
    <b v="0"/>
    <s v="theater/plays"/>
    <n v="10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31298740"/>
    <d v="2015-04-20T19:39:16"/>
    <n v="1429558756"/>
    <b v="0"/>
    <n v="27"/>
    <b v="0"/>
    <s v="theater/plays"/>
    <n v="36.36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4824309"/>
    <d v="2016-05-02T23:38:29"/>
    <n v="1462232309"/>
    <b v="0"/>
    <n v="1"/>
    <b v="0"/>
    <s v="theater/plays"/>
    <n v="0.33333333333333337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4952752"/>
    <d v="2016-05-04T11:19:12"/>
    <n v="1462360752"/>
    <b v="0"/>
    <n v="0"/>
    <b v="0"/>
    <s v="theater/plays"/>
    <n v="0"/>
    <e v="#DIV/0!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10439161"/>
    <d v="2014-08-12T12:39:21"/>
    <n v="1407847161"/>
    <b v="0"/>
    <n v="1"/>
    <b v="0"/>
    <s v="theater/plays"/>
    <n v="0.2857142857142857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7168000"/>
    <d v="2014-07-23T15:57:03"/>
    <n v="1406131023"/>
    <b v="0"/>
    <n v="3"/>
    <b v="0"/>
    <s v="theater/plays"/>
    <n v="0.2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3075200"/>
    <d v="2015-12-20T16:26:13"/>
    <n v="1450628773"/>
    <b v="0"/>
    <n v="3"/>
    <b v="0"/>
    <s v="theater/plays"/>
    <n v="1.7999999999999998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9032260"/>
    <d v="2016-10-14T09:17:40"/>
    <n v="1476436660"/>
    <b v="0"/>
    <n v="3"/>
    <b v="0"/>
    <s v="theater/plays"/>
    <n v="5.4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4346400"/>
    <d v="2014-10-14T13:00:55"/>
    <n v="1413291655"/>
    <b v="0"/>
    <n v="0"/>
    <b v="0"/>
    <s v="theater/plays"/>
    <n v="0"/>
    <e v="#DIV/0!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5337200"/>
    <d v="2015-01-16T18:26:50"/>
    <n v="1421432810"/>
    <b v="0"/>
    <n v="6"/>
    <b v="0"/>
    <s v="theater/plays"/>
    <n v="8.1333333333333329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8622271"/>
    <d v="2015-03-12T23:31:11"/>
    <n v="1426203071"/>
    <b v="0"/>
    <n v="17"/>
    <b v="0"/>
    <s v="theater/plays"/>
    <n v="12.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3823722"/>
    <d v="2014-05-27T23:02:02"/>
    <n v="1401231722"/>
    <b v="0"/>
    <n v="40"/>
    <b v="0"/>
    <s v="theater/plays"/>
    <n v="15.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6753639"/>
    <d v="2014-06-30T20:53:59"/>
    <n v="1404161639"/>
    <b v="0"/>
    <n v="3"/>
    <b v="0"/>
    <s v="theater/plays"/>
    <n v="10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9645748"/>
    <d v="2014-11-27T02:02:28"/>
    <n v="1417053748"/>
    <b v="0"/>
    <n v="1"/>
    <b v="0"/>
    <s v="theater/plays"/>
    <n v="0.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7565504"/>
    <d v="2014-07-10T06:25:04"/>
    <n v="1404973504"/>
    <b v="0"/>
    <n v="2"/>
    <b v="0"/>
    <s v="theater/plays"/>
    <n v="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4971540"/>
    <d v="2015-09-18T16:23:47"/>
    <n v="1442593427"/>
    <b v="0"/>
    <n v="7"/>
    <b v="0"/>
    <s v="theater/plays"/>
    <n v="13.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4228265"/>
    <d v="2016-08-19T19:51:05"/>
    <n v="1471636265"/>
    <b v="0"/>
    <n v="14"/>
    <b v="0"/>
    <s v="theater/plays"/>
    <n v="2.2650000000000001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9490400"/>
    <d v="2016-03-04T08:07:48"/>
    <n v="1457078868"/>
    <b v="0"/>
    <n v="0"/>
    <b v="0"/>
    <s v="theater/plays"/>
    <n v="0"/>
    <e v="#DIV/0!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41510707"/>
    <d v="2015-08-12T03:38:27"/>
    <n v="1439350707"/>
    <b v="0"/>
    <n v="0"/>
    <b v="0"/>
    <s v="theater/plays"/>
    <n v="0"/>
    <e v="#DIV/0!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8097364"/>
    <d v="2016-02-15T04:02:44"/>
    <n v="1455508964"/>
    <b v="0"/>
    <n v="1"/>
    <b v="0"/>
    <s v="theater/plays"/>
    <n v="8.3333333333333332E-3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8716180"/>
    <d v="2016-06-17T23:14:22"/>
    <n v="1466205262"/>
    <b v="0"/>
    <n v="12"/>
    <b v="0"/>
    <s v="theater/plays"/>
    <n v="15.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43704400"/>
    <d v="2015-08-17T16:07:19"/>
    <n v="1439827639"/>
    <b v="0"/>
    <n v="12"/>
    <b v="0"/>
    <s v="theater/plays"/>
    <n v="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43973546"/>
    <d v="2015-08-05T15:45:46"/>
    <n v="1438789546"/>
    <b v="0"/>
    <n v="23"/>
    <b v="0"/>
    <s v="theater/plays"/>
    <n v="43.833333333333336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80576720"/>
    <d v="2016-11-01T06:18:40"/>
    <n v="1477981120"/>
    <b v="0"/>
    <n v="0"/>
    <b v="0"/>
    <s v="theater/plays"/>
    <n v="0"/>
    <e v="#DIV/0!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8249760"/>
    <d v="2016-06-13T15:09:20"/>
    <n v="1465830560"/>
    <b v="0"/>
    <n v="10"/>
    <b v="0"/>
    <s v="theater/plays"/>
    <n v="86.135181975736558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5441454"/>
    <d v="2015-05-27T21:44:14"/>
    <n v="1432763054"/>
    <b v="0"/>
    <n v="5"/>
    <b v="0"/>
    <s v="theater/plays"/>
    <n v="12.196620583717358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656200"/>
    <d v="2014-10-03T09:36:19"/>
    <n v="1412328979"/>
    <b v="0"/>
    <n v="1"/>
    <b v="0"/>
    <s v="theater/plays"/>
    <n v="0.1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20199351"/>
    <d v="2014-11-18T11:49:11"/>
    <n v="1416311351"/>
    <b v="0"/>
    <n v="2"/>
    <b v="0"/>
    <s v="theater/plays"/>
    <n v="0.22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6877200"/>
    <d v="2014-10-28T14:05:37"/>
    <n v="1414505137"/>
    <b v="0"/>
    <n v="2"/>
    <b v="0"/>
    <s v="theater/plays"/>
    <n v="0.90909090909090906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34490914"/>
    <d v="2015-04-17T21:41:54"/>
    <n v="1429306914"/>
    <b v="0"/>
    <n v="0"/>
    <b v="0"/>
    <s v="theater/plays"/>
    <n v="0"/>
    <e v="#DIV/0!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6483000"/>
    <d v="2015-10-02T18:41:08"/>
    <n v="1443811268"/>
    <b v="0"/>
    <n v="13"/>
    <b v="0"/>
    <s v="theater/plays"/>
    <n v="35.64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40690875"/>
    <d v="2015-07-28T15:54:35"/>
    <n v="1438098875"/>
    <b v="0"/>
    <n v="0"/>
    <b v="0"/>
    <s v="theater/plays"/>
    <n v="0"/>
    <e v="#DIV/0!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31717268"/>
    <d v="2015-04-15T19:14:28"/>
    <n v="1429125268"/>
    <b v="0"/>
    <n v="1"/>
    <b v="0"/>
    <s v="theater/plays"/>
    <n v="0.25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5110400"/>
    <d v="2015-01-27T20:00:22"/>
    <n v="1422388822"/>
    <b v="0"/>
    <n v="5"/>
    <b v="0"/>
    <s v="theater/plays"/>
    <n v="3.25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5378744"/>
    <d v="2016-09-02T03:25:44"/>
    <n v="1472786744"/>
    <b v="0"/>
    <n v="2"/>
    <b v="0"/>
    <s v="theater/plays"/>
    <n v="3.3666666666666663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10076123"/>
    <d v="2014-07-09T07:48:43"/>
    <n v="1404892123"/>
    <b v="0"/>
    <n v="0"/>
    <b v="0"/>
    <s v="theater/plays"/>
    <n v="0"/>
    <e v="#DIV/0!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3623221"/>
    <d v="2015-01-12T02:53:41"/>
    <n v="1421031221"/>
    <b v="0"/>
    <n v="32"/>
    <b v="0"/>
    <s v="theater/plays"/>
    <n v="15.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60140500"/>
    <d v="2016-03-10T16:51:20"/>
    <n v="1457628680"/>
    <b v="0"/>
    <n v="1"/>
    <b v="0"/>
    <s v="theater/plays"/>
    <n v="0.625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62301342"/>
    <d v="2016-03-04T19:49:02"/>
    <n v="1457120942"/>
    <b v="0"/>
    <n v="1"/>
    <b v="0"/>
    <s v="theater/plays"/>
    <n v="5.0000000000000001E-4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5885890"/>
    <d v="2015-08-27T18:58:10"/>
    <n v="1440701890"/>
    <b v="0"/>
    <n v="1"/>
    <b v="0"/>
    <s v="theater/plays"/>
    <n v="9.6153846153846159E-2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9834940"/>
    <d v="2016-06-29T01:09:46"/>
    <n v="1467162586"/>
    <b v="0"/>
    <n v="0"/>
    <b v="0"/>
    <s v="theater/plays"/>
    <n v="0"/>
    <e v="#DIV/0!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5352264"/>
    <d v="2014-05-15T15:37:44"/>
    <n v="1400168264"/>
    <b v="0"/>
    <n v="0"/>
    <b v="0"/>
    <s v="theater/plays"/>
    <n v="0"/>
    <e v="#DIV/0!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8745741"/>
    <d v="2015-10-29T20:22:21"/>
    <n v="1446150141"/>
    <b v="0"/>
    <n v="8"/>
    <b v="0"/>
    <s v="theater/plays"/>
    <n v="24.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61543600"/>
    <d v="2016-03-28T22:22:07"/>
    <n v="1459203727"/>
    <b v="0"/>
    <n v="0"/>
    <b v="0"/>
    <s v="theater/plays"/>
    <n v="0"/>
    <e v="#DIV/0!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8020354"/>
    <d v="2016-05-23T23:25:54"/>
    <n v="1464045954"/>
    <b v="0"/>
    <n v="1"/>
    <b v="0"/>
    <s v="theater/plays"/>
    <n v="2.5000000000000001E-2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6988000"/>
    <d v="2014-06-26T22:48:32"/>
    <n v="1403822912"/>
    <b v="0"/>
    <n v="16"/>
    <b v="0"/>
    <s v="theater/plays"/>
    <n v="32.049999999999997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11930556"/>
    <d v="2014-08-29T18:55:56"/>
    <n v="1409338556"/>
    <b v="0"/>
    <n v="12"/>
    <b v="0"/>
    <s v="theater/plays"/>
    <n v="24.333333333333336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51852256"/>
    <d v="2015-12-04T20:17:36"/>
    <n v="1449260256"/>
    <b v="0"/>
    <n v="4"/>
    <b v="0"/>
    <s v="theater/plays"/>
    <n v="1.5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9584210"/>
    <d v="2014-04-16T21:23:30"/>
    <n v="1397683410"/>
    <b v="0"/>
    <n v="2"/>
    <b v="0"/>
    <s v="theater/plays"/>
    <n v="0.42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8722494"/>
    <d v="2015-11-03T14:54:54"/>
    <n v="1446562494"/>
    <b v="0"/>
    <n v="3"/>
    <b v="0"/>
    <s v="theater/plays"/>
    <n v="3.214285714285714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7821717"/>
    <d v="2015-10-19T03:41:57"/>
    <n v="1445226117"/>
    <b v="0"/>
    <n v="0"/>
    <b v="0"/>
    <s v="theater/plays"/>
    <n v="0"/>
    <e v="#DIV/0!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9460386"/>
    <d v="2015-02-18T17:19:46"/>
    <n v="1424279986"/>
    <b v="0"/>
    <n v="3"/>
    <b v="0"/>
    <s v="theater/plays"/>
    <n v="6.3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60608780"/>
    <d v="2016-02-14T05:39:40"/>
    <n v="1455428380"/>
    <b v="0"/>
    <n v="4"/>
    <b v="0"/>
    <s v="theater/plays"/>
    <n v="14.249999999999998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6170740"/>
    <d v="2014-06-11T17:04:38"/>
    <n v="1402506278"/>
    <b v="0"/>
    <n v="2"/>
    <b v="0"/>
    <s v="theater/plays"/>
    <n v="0.6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8783507"/>
    <d v="2017-02-04T06:58:27"/>
    <n v="1486191507"/>
    <b v="0"/>
    <n v="10"/>
    <b v="0"/>
    <s v="theater/plays"/>
    <n v="24.117647058823529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63945673"/>
    <d v="2016-03-23T19:34:33"/>
    <n v="1458761673"/>
    <b v="0"/>
    <n v="11"/>
    <b v="0"/>
    <s v="theater/plays"/>
    <n v="10.54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2442900"/>
    <d v="2016-08-19T20:30:46"/>
    <n v="1471638646"/>
    <b v="0"/>
    <n v="6"/>
    <b v="0"/>
    <s v="theater/plays"/>
    <n v="7.4690265486725664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60925811"/>
    <d v="2016-03-18T20:43:31"/>
    <n v="1458333811"/>
    <b v="0"/>
    <n v="2"/>
    <b v="0"/>
    <s v="theater/plays"/>
    <n v="7.3333333333333334E-2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5947126"/>
    <d v="2014-06-21T12:52:06"/>
    <n v="1403355126"/>
    <b v="0"/>
    <n v="6"/>
    <b v="0"/>
    <s v="theater/plays"/>
    <n v="0.97142857142857131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23186634"/>
    <d v="2014-12-08T01:37:14"/>
    <n v="1418002634"/>
    <b v="0"/>
    <n v="8"/>
    <b v="0"/>
    <s v="theater/plays"/>
    <n v="21.099999999999998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2766400"/>
    <d v="2016-04-09T16:25:10"/>
    <n v="1460219110"/>
    <b v="0"/>
    <n v="37"/>
    <b v="0"/>
    <s v="theater/plays"/>
    <n v="78.100000000000009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4872848"/>
    <d v="2016-05-03T13:07:28"/>
    <n v="1462280848"/>
    <b v="0"/>
    <n v="11"/>
    <b v="0"/>
    <s v="theater/plays"/>
    <n v="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8442898"/>
    <d v="2016-06-13T20:48:18"/>
    <n v="1465850898"/>
    <b v="0"/>
    <n v="0"/>
    <b v="0"/>
    <s v="theater/plays"/>
    <n v="0"/>
    <e v="#DIV/0!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6876400"/>
    <d v="2014-07-10T20:36:01"/>
    <n v="1405024561"/>
    <b v="0"/>
    <n v="10"/>
    <b v="0"/>
    <s v="theater/plays"/>
    <n v="47.692307692307693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9213732"/>
    <d v="2016-06-22T18:55:32"/>
    <n v="1466621732"/>
    <b v="0"/>
    <n v="6"/>
    <b v="0"/>
    <s v="theater/plays"/>
    <n v="1.450000000000000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22717953"/>
    <d v="2014-12-02T15:25:53"/>
    <n v="1417533953"/>
    <b v="0"/>
    <n v="8"/>
    <b v="0"/>
    <s v="theater/plays"/>
    <n v="10.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7659200"/>
    <d v="2015-03-06T21:40:57"/>
    <n v="1425678057"/>
    <b v="0"/>
    <n v="6"/>
    <b v="0"/>
    <s v="theater/plays"/>
    <n v="1.8333333333333333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4570147"/>
    <d v="2014-06-05T14:22:27"/>
    <n v="1401978147"/>
    <b v="0"/>
    <n v="7"/>
    <b v="0"/>
    <s v="theater/plays"/>
    <n v="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8729149"/>
    <d v="2016-05-18T04:19:09"/>
    <n v="1463545149"/>
    <b v="0"/>
    <n v="7"/>
    <b v="0"/>
    <s v="theater/plays"/>
    <n v="4.083333333333333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6297180"/>
    <d v="2015-05-08T19:26:20"/>
    <n v="1431113180"/>
    <b v="0"/>
    <n v="5"/>
    <b v="0"/>
    <s v="theater/plays"/>
    <n v="20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400569140"/>
    <d v="2014-04-18T20:52:36"/>
    <n v="1397854356"/>
    <b v="0"/>
    <n v="46"/>
    <b v="0"/>
    <s v="theater/plays"/>
    <n v="34.802513464991023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5404800"/>
    <d v="2014-10-08T23:07:24"/>
    <n v="1412809644"/>
    <b v="0"/>
    <n v="10"/>
    <b v="0"/>
    <s v="theater/plays"/>
    <n v="6.3333333333333339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6002300"/>
    <d v="2016-01-30T16:58:40"/>
    <n v="1454173120"/>
    <b v="0"/>
    <n v="19"/>
    <b v="0"/>
    <s v="theater/plays"/>
    <n v="32.049999999999997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2539840"/>
    <d v="2016-04-07T13:09:54"/>
    <n v="1460034594"/>
    <b v="0"/>
    <n v="13"/>
    <b v="0"/>
    <s v="theater/plays"/>
    <n v="9.76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400278290"/>
    <d v="2014-05-06T22:11:30"/>
    <n v="1399414290"/>
    <b v="0"/>
    <n v="13"/>
    <b v="0"/>
    <s v="theater/plays"/>
    <n v="37.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s v="US"/>
    <s v="USD"/>
    <x v="3968"/>
    <n v="1440813413"/>
    <d v="2015-08-14T01:56:53"/>
    <n v="1439517413"/>
    <b v="0"/>
    <n v="4"/>
    <b v="0"/>
    <s v="theater/plays"/>
    <n v="2.1333333333333333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7009181"/>
    <d v="2015-10-09T17:59:41"/>
    <n v="1444413581"/>
    <b v="0"/>
    <n v="0"/>
    <b v="0"/>
    <s v="theater/plays"/>
    <n v="0"/>
    <e v="#DIV/0!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6934893"/>
    <d v="2016-02-01T16:08:13"/>
    <n v="1454342893"/>
    <b v="0"/>
    <n v="3"/>
    <b v="0"/>
    <s v="theater/plays"/>
    <n v="4.1818181818181817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3086082"/>
    <d v="2015-05-01T15:28:02"/>
    <n v="1430494082"/>
    <b v="0"/>
    <n v="1"/>
    <b v="0"/>
    <s v="theater/plays"/>
    <n v="20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9876859"/>
    <d v="2015-10-12T22:34:19"/>
    <n v="1444689259"/>
    <b v="0"/>
    <n v="9"/>
    <b v="0"/>
    <s v="theater/plays"/>
    <n v="5.41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31549912"/>
    <d v="2015-04-13T20:45:12"/>
    <n v="1428957912"/>
    <b v="0"/>
    <n v="1"/>
    <b v="0"/>
    <s v="theater/plays"/>
    <n v="6.0000000000000001E-3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5761690"/>
    <d v="2014-06-19T09:21:30"/>
    <n v="1403169690"/>
    <b v="0"/>
    <n v="1"/>
    <b v="0"/>
    <s v="theater/plays"/>
    <n v="0.25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3913220"/>
    <d v="2015-01-15T16:24:37"/>
    <n v="1421339077"/>
    <b v="0"/>
    <n v="4"/>
    <b v="0"/>
    <s v="theater/plays"/>
    <n v="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6499440"/>
    <d v="2014-11-07T06:24:24"/>
    <n v="1415341464"/>
    <b v="0"/>
    <n v="17"/>
    <b v="0"/>
    <s v="theater/plays"/>
    <n v="16.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8222221"/>
    <d v="2015-03-06T09:23:41"/>
    <n v="1425633821"/>
    <b v="0"/>
    <n v="0"/>
    <b v="0"/>
    <s v="theater/plays"/>
    <n v="0"/>
    <e v="#DIV/0!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7580426"/>
    <d v="2015-02-26T23:07:06"/>
    <n v="1424992026"/>
    <b v="0"/>
    <n v="12"/>
    <b v="0"/>
    <s v="theater/plays"/>
    <n v="57.199999999999996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9514709"/>
    <d v="2014-07-22T19:53:18"/>
    <n v="1406058798"/>
    <b v="0"/>
    <n v="14"/>
    <b v="0"/>
    <s v="theater/plays"/>
    <n v="16.514285714285716"/>
    <n v="82.571428571428569"/>
    <x v="1"/>
    <s v="plays"/>
    <m/>
  </r>
  <r>
    <n v="4000"/>
    <s v="The Escorts"/>
    <s v="An Enticing Trip into the World of Assisted Dying"/>
    <n v="8000"/>
    <n v="10"/>
    <x v="2"/>
    <s v="US"/>
    <s v="USD"/>
    <x v="3980"/>
    <n v="1462631358"/>
    <d v="2016-03-08T15:29:18"/>
    <n v="1457450958"/>
    <b v="0"/>
    <n v="1"/>
    <b v="0"/>
    <s v="theater/plays"/>
    <n v="0.125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8394800"/>
    <d v="2017-02-09T23:08:28"/>
    <n v="1486681708"/>
    <b v="0"/>
    <n v="14"/>
    <b v="0"/>
    <s v="theater/plays"/>
    <n v="37.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11779761"/>
    <d v="2014-08-28T01:02:41"/>
    <n v="1409187761"/>
    <b v="0"/>
    <n v="4"/>
    <b v="0"/>
    <s v="theater/plays"/>
    <n v="1.8399999999999999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4009147"/>
    <d v="2015-01-16T14:05:47"/>
    <n v="1421417147"/>
    <b v="0"/>
    <n v="2"/>
    <b v="0"/>
    <s v="theater/plays"/>
    <n v="10.050000000000001"/>
    <n v="100.5"/>
    <x v="1"/>
    <s v="plays"/>
    <m/>
  </r>
  <r>
    <n v="4004"/>
    <s v="South Florida Tours"/>
    <s v="Help Launch The Queen Into South Florida!"/>
    <n v="500"/>
    <n v="1"/>
    <x v="2"/>
    <s v="US"/>
    <s v="USD"/>
    <x v="3983"/>
    <n v="1412740457"/>
    <d v="2014-09-08T03:54:17"/>
    <n v="1410148457"/>
    <b v="0"/>
    <n v="1"/>
    <b v="0"/>
    <s v="theater/plays"/>
    <n v="0.2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13832985"/>
    <d v="2014-08-21T19:23:05"/>
    <n v="1408648985"/>
    <b v="0"/>
    <n v="2"/>
    <b v="0"/>
    <s v="theater/plays"/>
    <n v="1.3333333333333335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5647587"/>
    <d v="2016-01-22T18:33:07"/>
    <n v="1453487587"/>
    <b v="0"/>
    <n v="1"/>
    <b v="0"/>
    <s v="theater/plays"/>
    <n v="6.6666666666666671E-3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9070480"/>
    <d v="2014-07-28T18:33:01"/>
    <n v="1406572381"/>
    <b v="0"/>
    <n v="1"/>
    <b v="0"/>
    <s v="theater/plays"/>
    <n v="0.25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7606507"/>
    <d v="2015-06-22T23:08:27"/>
    <n v="1435014507"/>
    <b v="0"/>
    <n v="4"/>
    <b v="0"/>
    <s v="theater/plays"/>
    <n v="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10281360"/>
    <d v="2014-07-31T16:49:20"/>
    <n v="1406825360"/>
    <b v="0"/>
    <n v="3"/>
    <b v="0"/>
    <s v="theater/plays"/>
    <n v="3.8860103626943006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4348166"/>
    <d v="2014-10-09T18:29:26"/>
    <n v="1412879366"/>
    <b v="0"/>
    <n v="38"/>
    <b v="0"/>
    <s v="theater/plays"/>
    <n v="24.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22450278"/>
    <d v="2014-12-29T13:04:38"/>
    <n v="1419858278"/>
    <b v="0"/>
    <n v="4"/>
    <b v="0"/>
    <s v="theater/plays"/>
    <n v="7.6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30571849"/>
    <d v="2015-04-02T13:04:09"/>
    <n v="1427979849"/>
    <b v="0"/>
    <n v="0"/>
    <b v="0"/>
    <s v="theater/plays"/>
    <n v="0"/>
    <e v="#DIV/0!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4070823"/>
    <d v="2015-01-17T07:13:43"/>
    <n v="1421478823"/>
    <b v="0"/>
    <n v="2"/>
    <b v="0"/>
    <s v="theater/plays"/>
    <n v="1.3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7157269"/>
    <d v="2016-02-19T05:54:29"/>
    <n v="1455861269"/>
    <b v="0"/>
    <n v="0"/>
    <b v="0"/>
    <s v="theater/plays"/>
    <n v="0"/>
    <e v="#DIV/0!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7331463"/>
    <d v="2015-06-19T18:44:23"/>
    <n v="1434739463"/>
    <b v="0"/>
    <n v="1"/>
    <b v="0"/>
    <s v="theater/plays"/>
    <n v="1.4285714285714287E-2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10987400"/>
    <d v="2014-08-18T20:56:40"/>
    <n v="1408395400"/>
    <b v="0"/>
    <n v="7"/>
    <b v="0"/>
    <s v="theater/plays"/>
    <n v="14.000000000000002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9846874"/>
    <d v="2014-08-05T16:07:54"/>
    <n v="1407254874"/>
    <b v="0"/>
    <n v="2"/>
    <b v="0"/>
    <s v="theater/plays"/>
    <n v="1.05"/>
    <n v="52.5"/>
    <x v="1"/>
    <s v="plays"/>
    <m/>
  </r>
  <r>
    <n v="4018"/>
    <s v="Time Please Fringe"/>
    <s v="Funding for a production of Time Please at the Brighton Fringe 2017... and beyond."/>
    <n v="1500"/>
    <n v="130"/>
    <x v="2"/>
    <s v="GB"/>
    <s v="GBP"/>
    <x v="3997"/>
    <n v="1475877108"/>
    <d v="2016-09-07T21:51:48"/>
    <n v="1473285108"/>
    <b v="0"/>
    <n v="4"/>
    <b v="0"/>
    <s v="theater/plays"/>
    <n v="8.6666666666666679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60737680"/>
    <d v="2016-02-17T16:13:16"/>
    <n v="1455725596"/>
    <b v="0"/>
    <n v="4"/>
    <b v="0"/>
    <s v="theater/plays"/>
    <n v="0.82857142857142851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7168099"/>
    <d v="2015-02-22T04:34:59"/>
    <n v="1424579699"/>
    <b v="0"/>
    <n v="3"/>
    <b v="0"/>
    <s v="theater/plays"/>
    <n v="16.666666666666664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14360358"/>
    <d v="2014-08-27T21:52:38"/>
    <n v="1409176358"/>
    <b v="0"/>
    <n v="2"/>
    <b v="0"/>
    <s v="theater/plays"/>
    <n v="0.83333333333333337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22759240"/>
    <d v="2014-12-17T14:01:07"/>
    <n v="1418824867"/>
    <b v="0"/>
    <n v="197"/>
    <b v="0"/>
    <s v="theater/plays"/>
    <n v="69.561111111111103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8860363"/>
    <d v="2016-02-08T23:59:23"/>
    <n v="1454975963"/>
    <b v="0"/>
    <n v="0"/>
    <b v="0"/>
    <s v="theater/plays"/>
    <n v="0"/>
    <e v="#DIV/0!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41037097"/>
    <d v="2015-08-01T16:04:57"/>
    <n v="1438445097"/>
    <b v="0"/>
    <n v="1"/>
    <b v="0"/>
    <s v="theater/plays"/>
    <n v="1.25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7889336"/>
    <d v="2015-05-27T05:42:16"/>
    <n v="1432705336"/>
    <b v="0"/>
    <n v="4"/>
    <b v="0"/>
    <s v="theater/plays"/>
    <n v="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9247439"/>
    <d v="2015-10-05T15:43:59"/>
    <n v="1444059839"/>
    <b v="0"/>
    <n v="0"/>
    <b v="0"/>
    <s v="theater/plays"/>
    <n v="0"/>
    <e v="#DIV/0!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7811600"/>
    <d v="2017-02-02T23:18:01"/>
    <n v="1486077481"/>
    <b v="0"/>
    <n v="7"/>
    <b v="0"/>
    <s v="theater/plays"/>
    <n v="7.166666666666667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402007500"/>
    <d v="2014-05-06T22:31:40"/>
    <n v="1399415500"/>
    <b v="0"/>
    <n v="11"/>
    <b v="0"/>
    <s v="theater/plays"/>
    <n v="28.050000000000004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50053370"/>
    <d v="2015-11-14T00:36:10"/>
    <n v="1447461370"/>
    <b v="0"/>
    <n v="0"/>
    <b v="0"/>
    <s v="theater/plays"/>
    <n v="0"/>
    <e v="#DIV/0!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4525340"/>
    <d v="2016-01-05T15:43:19"/>
    <n v="1452008599"/>
    <b v="0"/>
    <n v="6"/>
    <b v="0"/>
    <s v="theater/plays"/>
    <n v="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8914964"/>
    <d v="2014-10-29T14:02:44"/>
    <n v="1414591364"/>
    <b v="0"/>
    <n v="0"/>
    <b v="0"/>
    <s v="theater/plays"/>
    <n v="0"/>
    <e v="#DIV/0!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50211116"/>
    <d v="2015-10-16T19:25:16"/>
    <n v="1445023516"/>
    <b v="0"/>
    <n v="7"/>
    <b v="0"/>
    <s v="theater/plays"/>
    <n v="6.8287037037037033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5398800"/>
    <d v="2016-09-01T06:27:04"/>
    <n v="1472711224"/>
    <b v="0"/>
    <n v="94"/>
    <b v="0"/>
    <s v="theater/plays"/>
    <n v="25.698702928870294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8097450"/>
    <d v="2015-03-04T22:44:10"/>
    <n v="1425509050"/>
    <b v="0"/>
    <n v="2"/>
    <b v="0"/>
    <s v="theater/plays"/>
    <n v="1.4814814814814816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3925887"/>
    <d v="2014-09-21T21:11:27"/>
    <n v="1411333887"/>
    <b v="0"/>
    <n v="25"/>
    <b v="0"/>
    <s v="theater/plays"/>
    <n v="36.85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4253800"/>
    <d v="2014-06-14T22:29:24"/>
    <n v="1402784964"/>
    <b v="0"/>
    <n v="17"/>
    <b v="0"/>
    <s v="theater/plays"/>
    <n v="47.05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4099900"/>
    <d v="2016-05-07T01:41:55"/>
    <n v="1462585315"/>
    <b v="0"/>
    <n v="2"/>
    <b v="0"/>
    <s v="theater/plays"/>
    <n v="11.428571428571429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13573010"/>
    <d v="2014-08-18T19:10:10"/>
    <n v="1408389010"/>
    <b v="0"/>
    <n v="4"/>
    <b v="0"/>
    <s v="theater/plays"/>
    <n v="12.04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8949540"/>
    <d v="2015-10-28T16:06:07"/>
    <n v="1446048367"/>
    <b v="0"/>
    <n v="5"/>
    <b v="0"/>
    <s v="theater/plays"/>
    <n v="60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7188400"/>
    <d v="2015-05-20T05:33:24"/>
    <n v="1432100004"/>
    <b v="0"/>
    <n v="2"/>
    <b v="0"/>
    <s v="theater/plays"/>
    <n v="31.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s v="GB"/>
    <s v="GBP"/>
    <x v="4020"/>
    <n v="1473160954"/>
    <d v="2016-07-08T11:22:34"/>
    <n v="1467976954"/>
    <b v="0"/>
    <n v="2"/>
    <b v="0"/>
    <s v="theater/plays"/>
    <n v="0.42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21781360"/>
    <d v="2014-12-22T02:01:04"/>
    <n v="1419213664"/>
    <b v="0"/>
    <n v="3"/>
    <b v="0"/>
    <s v="theater/plays"/>
    <n v="0.21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6524325"/>
    <d v="2014-11-05T22:58:45"/>
    <n v="1415228325"/>
    <b v="0"/>
    <n v="0"/>
    <b v="0"/>
    <s v="theater/plays"/>
    <n v="0"/>
    <e v="#DIV/0!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8642000"/>
    <d v="2015-03-11T05:16:22"/>
    <n v="1426050982"/>
    <b v="0"/>
    <n v="4"/>
    <b v="0"/>
    <s v="theater/plays"/>
    <n v="37.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8596589"/>
    <d v="2014-07-22T04:49:49"/>
    <n v="1406004589"/>
    <b v="0"/>
    <n v="1"/>
    <b v="0"/>
    <s v="theater/plays"/>
    <n v="0.02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3992210"/>
    <d v="2014-09-22T15:36:50"/>
    <n v="1411400210"/>
    <b v="0"/>
    <n v="12"/>
    <b v="0"/>
    <s v="theater/plays"/>
    <n v="8.2142857142857135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20938000"/>
    <d v="2014-12-18T00:32:23"/>
    <n v="1418862743"/>
    <b v="0"/>
    <n v="4"/>
    <b v="0"/>
    <s v="theater/plays"/>
    <n v="2.1999999999999997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60373187"/>
    <d v="2016-03-07T12:13:07"/>
    <n v="1457352787"/>
    <b v="0"/>
    <n v="91"/>
    <b v="0"/>
    <s v="theater/plays"/>
    <n v="17.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6914815"/>
    <d v="2015-06-14T23:00:15"/>
    <n v="1434322815"/>
    <b v="0"/>
    <n v="1"/>
    <b v="0"/>
    <s v="theater/plays"/>
    <n v="0.08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4077391"/>
    <d v="2014-09-23T15:16:31"/>
    <n v="1411485391"/>
    <b v="0"/>
    <n v="1"/>
    <b v="0"/>
    <s v="theater/plays"/>
    <n v="6.6666666666666666E-2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618380"/>
    <d v="2014-05-02T19:26:37"/>
    <n v="1399058797"/>
    <b v="0"/>
    <n v="0"/>
    <b v="0"/>
    <s v="theater/plays"/>
    <n v="0"/>
    <e v="#DIV/0!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13234316"/>
    <d v="2014-08-14T21:05:16"/>
    <n v="1408050316"/>
    <b v="0"/>
    <n v="13"/>
    <b v="0"/>
    <s v="theater/plays"/>
    <n v="37.533333333333339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6081600"/>
    <d v="2014-10-16T16:33:48"/>
    <n v="1413477228"/>
    <b v="0"/>
    <n v="2"/>
    <b v="0"/>
    <s v="theater/plays"/>
    <n v="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5294400"/>
    <d v="2016-08-31T20:11:25"/>
    <n v="1472674285"/>
    <b v="0"/>
    <n v="0"/>
    <b v="0"/>
    <s v="theater/plays"/>
    <n v="0"/>
    <e v="#DIV/0!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3192031"/>
    <d v="2014-05-20T15:33:51"/>
    <n v="1400600031"/>
    <b v="0"/>
    <n v="21"/>
    <b v="0"/>
    <s v="theater/plays"/>
    <n v="17.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7575940"/>
    <d v="2016-06-13T22:23:59"/>
    <n v="1465856639"/>
    <b v="0"/>
    <n v="9"/>
    <b v="0"/>
    <s v="theater/plays"/>
    <n v="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8492400"/>
    <d v="2015-11-02T23:14:40"/>
    <n v="1446506080"/>
    <b v="0"/>
    <n v="6"/>
    <b v="0"/>
    <s v="theater/plays"/>
    <n v="22.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9483140"/>
    <d v="2016-03-17T01:27:24"/>
    <n v="1458178044"/>
    <b v="0"/>
    <n v="4"/>
    <b v="0"/>
    <s v="theater/plays"/>
    <n v="2.533333333333333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10836400"/>
    <d v="2014-08-15T15:22:32"/>
    <n v="1408116152"/>
    <b v="0"/>
    <n v="7"/>
    <b v="0"/>
    <s v="theater/plays"/>
    <n v="2.5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3539200"/>
    <d v="2014-05-20T16:40:56"/>
    <n v="1400604056"/>
    <b v="0"/>
    <n v="5"/>
    <b v="0"/>
    <s v="theater/plays"/>
    <n v="2.85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61205423"/>
    <d v="2016-02-21T03:23:43"/>
    <n v="1456025023"/>
    <b v="0"/>
    <n v="0"/>
    <b v="0"/>
    <s v="theater/plays"/>
    <n v="0"/>
    <e v="#DIV/0!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7481468"/>
    <d v="2016-06-02T17:44:28"/>
    <n v="1464889468"/>
    <b v="0"/>
    <n v="3"/>
    <b v="0"/>
    <s v="theater/plays"/>
    <n v="2.450000000000000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3886084"/>
    <d v="2014-05-28T16:21:24"/>
    <n v="1401294084"/>
    <b v="0"/>
    <n v="9"/>
    <b v="0"/>
    <s v="theater/plays"/>
    <n v="1.4210526315789473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30316426"/>
    <d v="2015-03-30T14:07:06"/>
    <n v="1427724426"/>
    <b v="0"/>
    <n v="6"/>
    <b v="0"/>
    <s v="theater/plays"/>
    <n v="19.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7883811"/>
    <d v="2014-07-13T22:50:11"/>
    <n v="1405291811"/>
    <b v="0"/>
    <n v="4"/>
    <b v="0"/>
    <s v="theater/plays"/>
    <n v="0.67500000000000004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3619388"/>
    <d v="2016-04-19T00:56:28"/>
    <n v="1461027388"/>
    <b v="0"/>
    <n v="1"/>
    <b v="0"/>
    <s v="theater/plays"/>
    <n v="0.16666666666666669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43408550"/>
    <d v="2015-08-19T02:49:10"/>
    <n v="1439952550"/>
    <b v="0"/>
    <n v="17"/>
    <b v="0"/>
    <s v="theater/plays"/>
    <n v="60.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4348700"/>
    <d v="2016-12-14T23:07:35"/>
    <n v="1481756855"/>
    <b v="0"/>
    <n v="1"/>
    <b v="0"/>
    <s v="theater/plays"/>
    <n v="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5124800"/>
    <d v="2015-01-18T15:52:36"/>
    <n v="1421596356"/>
    <b v="0"/>
    <n v="13"/>
    <b v="0"/>
    <s v="theater/plays"/>
    <n v="34.4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5178800"/>
    <d v="2015-01-27T16:00:20"/>
    <n v="1422374420"/>
    <b v="0"/>
    <n v="6"/>
    <b v="0"/>
    <s v="theater/plays"/>
    <n v="16.5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2779931"/>
    <d v="2016-11-26T19:18:51"/>
    <n v="1480187931"/>
    <b v="0"/>
    <n v="0"/>
    <b v="0"/>
    <s v="theater/plays"/>
    <n v="0"/>
    <e v="#DIV/0!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8646111"/>
    <d v="2014-06-22T18:35:11"/>
    <n v="1403462111"/>
    <b v="0"/>
    <n v="2"/>
    <b v="0"/>
    <s v="theater/plays"/>
    <n v="0.4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31144000"/>
    <d v="2015-03-15T08:17:06"/>
    <n v="1426407426"/>
    <b v="0"/>
    <n v="2"/>
    <b v="0"/>
    <s v="theater/plays"/>
    <n v="1.057142857142857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6732975"/>
    <d v="2015-10-06T13:16:15"/>
    <n v="1444137375"/>
    <b v="0"/>
    <n v="21"/>
    <b v="0"/>
    <s v="theater/plays"/>
    <n v="26.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4149280"/>
    <d v="2014-05-20T01:06:09"/>
    <n v="1400547969"/>
    <b v="0"/>
    <n v="13"/>
    <b v="0"/>
    <s v="theater/plays"/>
    <n v="28.799999999999997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3921060"/>
    <d v="2014-09-23T19:05:49"/>
    <n v="1411499149"/>
    <b v="0"/>
    <n v="0"/>
    <b v="0"/>
    <s v="theater/plays"/>
    <n v="0"/>
    <e v="#DIV/0!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82339794"/>
    <d v="2016-11-21T17:03:14"/>
    <n v="1479747794"/>
    <b v="0"/>
    <n v="6"/>
    <b v="0"/>
    <s v="theater/plays"/>
    <n v="8.9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5543242"/>
    <d v="2016-12-28T18:54:02"/>
    <n v="1482951242"/>
    <b v="0"/>
    <n v="0"/>
    <b v="0"/>
    <s v="theater/plays"/>
    <n v="0"/>
    <e v="#DIV/0!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6375521"/>
    <d v="2016-05-20T22:32:01"/>
    <n v="1463783521"/>
    <b v="0"/>
    <n v="1"/>
    <b v="0"/>
    <s v="theater/plays"/>
    <n v="0.16666666666666669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5930440"/>
    <d v="2016-05-21T16:45:16"/>
    <n v="1463849116"/>
    <b v="0"/>
    <n v="0"/>
    <b v="0"/>
    <s v="theater/plays"/>
    <n v="0"/>
    <e v="#DIV/0!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5819425"/>
    <d v="2015-02-06T13:57:05"/>
    <n v="1423231025"/>
    <b v="0"/>
    <n v="12"/>
    <b v="0"/>
    <s v="theater/plays"/>
    <n v="15.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7542000"/>
    <d v="2015-10-30T04:32:33"/>
    <n v="1446179553"/>
    <b v="0"/>
    <n v="2"/>
    <b v="0"/>
    <s v="theater/plays"/>
    <n v="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2795416"/>
    <d v="2015-12-15T18:16:56"/>
    <n v="1450203416"/>
    <b v="0"/>
    <n v="6"/>
    <b v="0"/>
    <s v="theater/plays"/>
    <n v="21.685714285714287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6008906"/>
    <d v="2016-09-09T10:28:26"/>
    <n v="1473416906"/>
    <b v="0"/>
    <n v="1"/>
    <b v="0"/>
    <s v="theater/plays"/>
    <n v="0.33333333333333337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7169540"/>
    <d v="2015-02-23T14:29:35"/>
    <n v="1424701775"/>
    <b v="0"/>
    <n v="1"/>
    <b v="0"/>
    <s v="theater/plays"/>
    <n v="0.2857142857142857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8078400"/>
    <d v="2015-10-27T22:34:59"/>
    <n v="1445985299"/>
    <b v="0"/>
    <n v="5"/>
    <b v="0"/>
    <s v="theater/plays"/>
    <n v="4.7"/>
    <n v="9.4"/>
    <x v="1"/>
    <s v="plays"/>
    <m/>
  </r>
  <r>
    <n v="4087"/>
    <s v="Stage Production &quot;The Nail Shop&quot;"/>
    <s v="Comedy Stage Play"/>
    <n v="9600"/>
    <n v="0"/>
    <x v="2"/>
    <s v="US"/>
    <s v="USD"/>
    <x v="4065"/>
    <n v="1468777786"/>
    <d v="2016-06-17T17:49:46"/>
    <n v="1466185786"/>
    <b v="0"/>
    <n v="0"/>
    <b v="0"/>
    <s v="theater/plays"/>
    <n v="0"/>
    <e v="#DIV/0!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21403960"/>
    <d v="2014-12-17T14:42:04"/>
    <n v="1418827324"/>
    <b v="0"/>
    <n v="3"/>
    <b v="0"/>
    <s v="theater/plays"/>
    <n v="10.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3093700"/>
    <d v="2015-04-28T17:34:48"/>
    <n v="1430242488"/>
    <b v="0"/>
    <n v="8"/>
    <b v="0"/>
    <s v="theater/plays"/>
    <n v="4.8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8959600"/>
    <d v="2015-07-24T16:08:57"/>
    <n v="1437754137"/>
    <b v="0"/>
    <n v="3"/>
    <b v="0"/>
    <s v="theater/plays"/>
    <n v="3.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21410151"/>
    <d v="2014-12-17T12:09:11"/>
    <n v="1418818151"/>
    <b v="0"/>
    <n v="8"/>
    <b v="0"/>
    <s v="theater/plays"/>
    <n v="12.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8205247"/>
    <d v="2015-02-04T04:40:47"/>
    <n v="1423024847"/>
    <b v="0"/>
    <n v="1"/>
    <b v="0"/>
    <s v="theater/plays"/>
    <n v="1.8181818181818181E-2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40272093"/>
    <d v="2015-06-23T19:34:53"/>
    <n v="1435088093"/>
    <b v="0"/>
    <n v="4"/>
    <b v="0"/>
    <s v="theater/plays"/>
    <n v="2.4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3953940"/>
    <d v="2014-09-08T02:05:00"/>
    <n v="1410141900"/>
    <b v="0"/>
    <n v="8"/>
    <b v="0"/>
    <s v="theater/plays"/>
    <n v="36.5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82108350"/>
    <d v="2016-11-19T00:45:50"/>
    <n v="1479516350"/>
    <b v="0"/>
    <n v="1"/>
    <b v="0"/>
    <s v="theater/plays"/>
    <n v="2.666666666666667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8271860"/>
    <d v="2017-01-15T12:43:39"/>
    <n v="1484484219"/>
    <b v="0"/>
    <n v="5"/>
    <b v="0"/>
    <s v="theater/plays"/>
    <n v="11.428571428571429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54284500"/>
    <d v="2015-12-06T19:47:17"/>
    <n v="1449431237"/>
    <b v="0"/>
    <n v="0"/>
    <b v="0"/>
    <s v="theater/plays"/>
    <n v="0"/>
    <e v="#DIV/0!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5060797"/>
    <d v="2016-05-05T17:19:57"/>
    <n v="1462468797"/>
    <b v="0"/>
    <n v="0"/>
    <b v="0"/>
    <s v="theater/plays"/>
    <n v="0"/>
    <e v="#DIV/0!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72847873"/>
    <d v="2016-07-19T20:24:33"/>
    <n v="1468959873"/>
    <b v="0"/>
    <n v="1"/>
    <b v="0"/>
    <s v="theater/plays"/>
    <n v="1.111111111111111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4205990"/>
    <d v="2014-10-15T02:59:50"/>
    <n v="1413341990"/>
    <b v="0"/>
    <n v="0"/>
    <b v="0"/>
    <s v="theater/plays"/>
    <n v="0"/>
    <e v="#DIV/0!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5380482"/>
    <d v="2016-12-26T21:41:22"/>
    <n v="1482788482"/>
    <b v="0"/>
    <n v="0"/>
    <b v="0"/>
    <s v="theater/plays"/>
    <n v="0"/>
    <e v="#DIV/0!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3343673"/>
    <d v="2016-04-15T20:21:13"/>
    <n v="1460751673"/>
    <b v="0"/>
    <n v="6"/>
    <b v="0"/>
    <s v="theater/plays"/>
    <n v="27.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40613920"/>
    <d v="2015-07-03T19:59:26"/>
    <n v="1435953566"/>
    <b v="0"/>
    <n v="6"/>
    <b v="0"/>
    <s v="theater/plays"/>
    <n v="10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7550434"/>
    <d v="2016-09-27T06:40:34"/>
    <n v="1474958434"/>
    <b v="0"/>
    <n v="14"/>
    <b v="0"/>
    <s v="theater/plays"/>
    <n v="21.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82711309"/>
    <d v="2016-11-23T00:15:09"/>
    <n v="1479860109"/>
    <b v="0"/>
    <n v="6"/>
    <b v="0"/>
    <s v="theater/plays"/>
    <n v="6.9696969696969706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7936400"/>
    <d v="2015-02-18T01:11:06"/>
    <n v="1424221866"/>
    <b v="0"/>
    <n v="33"/>
    <b v="0"/>
    <s v="theater/plays"/>
    <n v="70.599999999999994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11596001"/>
    <d v="2014-09-01T22:00:01"/>
    <n v="1409608801"/>
    <b v="0"/>
    <n v="4"/>
    <b v="0"/>
    <s v="theater/plays"/>
    <n v="2.0500000000000003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8517200"/>
    <d v="2017-02-01T00:45:37"/>
    <n v="1485909937"/>
    <b v="0"/>
    <n v="1"/>
    <b v="0"/>
    <s v="theater/plays"/>
    <n v="1.9666666666666666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8805404"/>
    <d v="2015-10-30T12:56:44"/>
    <n v="1446209804"/>
    <b v="0"/>
    <n v="0"/>
    <b v="0"/>
    <s v="theater/plays"/>
    <n v="0"/>
    <e v="#DIV/0!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9113351"/>
    <d v="2016-05-22T15:02:31"/>
    <n v="1463929351"/>
    <b v="0"/>
    <n v="6"/>
    <b v="0"/>
    <s v="theater/plays"/>
    <n v="28.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4747740"/>
    <d v="2015-01-25T03:15:40"/>
    <n v="1422155740"/>
    <b v="0"/>
    <n v="6"/>
    <b v="0"/>
    <s v="theater/plays"/>
    <n v="3.1333333333333333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6617600"/>
    <d v="2016-01-31T22:43:06"/>
    <n v="1454280186"/>
    <b v="0"/>
    <n v="1"/>
    <b v="0"/>
    <s v="theater/plays"/>
    <n v="0.0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2234840"/>
    <d v="2015-12-20T13:45:23"/>
    <n v="1450619123"/>
    <b v="0"/>
    <n v="3"/>
    <b v="0"/>
    <s v="theater/plays"/>
    <n v="0.2"/>
    <n v="1"/>
    <x v="1"/>
    <s v="play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17B45-8451-3B4C-A3F9-CA2FE4F9EA2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2AFA9-72D2-094D-AB95-308FFAF9716F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56BD1-3067-504C-8CA2-CBE5B76DAE0B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8" hier="-1"/>
  </pageFields>
  <dataFields count="1">
    <dataField name="Count of Date Created Conversion" fld="8" subtotal="count" baseField="0" baseItem="0"/>
  </dataFields>
  <chartFormats count="8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0" zoomScaleNormal="55" workbookViewId="0">
      <selection activeCell="C1100" sqref="C110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9" width="19.83203125" customWidth="1"/>
    <col min="10" max="11" width="19.3320312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" bestFit="1" customWidth="1"/>
    <col min="19" max="19" width="22.5" bestFit="1" customWidth="1"/>
    <col min="20" max="20" width="14.5" bestFit="1" customWidth="1"/>
    <col min="21" max="21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8367</v>
      </c>
      <c r="J1" s="1" t="s">
        <v>8259</v>
      </c>
      <c r="K1" s="1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f>(((J2/60)/60)/24)+DATE(1970,1,1)</f>
        <v>42208.125</v>
      </c>
      <c r="J2">
        <v>1437620400</v>
      </c>
      <c r="K2" s="8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>
        <f>E2/D2*100</f>
        <v>136.85882352941178</v>
      </c>
      <c r="R2">
        <f>E2/N2</f>
        <v>63.917582417582416</v>
      </c>
      <c r="S2" t="s">
        <v>8310</v>
      </c>
      <c r="T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f t="shared" ref="I3:I66" si="0">(((J3/60)/60)/24)+DATE(1970,1,1)</f>
        <v>42796.600497685184</v>
      </c>
      <c r="J3">
        <v>1488464683</v>
      </c>
      <c r="K3" s="8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>
        <f t="shared" ref="Q3:Q66" si="2">E3/D3*100</f>
        <v>142.60827250608273</v>
      </c>
      <c r="R3">
        <f t="shared" ref="R3:R66" si="3">E3/N3</f>
        <v>185.48101265822785</v>
      </c>
      <c r="S3" t="s">
        <v>8310</v>
      </c>
      <c r="T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f t="shared" si="0"/>
        <v>42415.702349537038</v>
      </c>
      <c r="J4">
        <v>1455555083</v>
      </c>
      <c r="K4" s="8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8310</v>
      </c>
      <c r="T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f t="shared" si="0"/>
        <v>41858.515127314815</v>
      </c>
      <c r="J5">
        <v>1407414107</v>
      </c>
      <c r="K5" s="8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103.89999999999999</v>
      </c>
      <c r="R5">
        <f t="shared" si="3"/>
        <v>69.266666666666666</v>
      </c>
      <c r="S5" t="s">
        <v>8310</v>
      </c>
      <c r="T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f t="shared" si="0"/>
        <v>42357.834247685183</v>
      </c>
      <c r="J6">
        <v>1450555279</v>
      </c>
      <c r="K6" s="8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122.99154545454545</v>
      </c>
      <c r="R6">
        <f t="shared" si="3"/>
        <v>190.55028169014085</v>
      </c>
      <c r="S6" t="s">
        <v>8310</v>
      </c>
      <c r="T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f t="shared" si="0"/>
        <v>42580.232638888891</v>
      </c>
      <c r="J7">
        <v>1469770500</v>
      </c>
      <c r="K7" s="8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>
        <f t="shared" si="2"/>
        <v>109.77744436109028</v>
      </c>
      <c r="R7">
        <f t="shared" si="3"/>
        <v>93.40425531914893</v>
      </c>
      <c r="S7" t="s">
        <v>8310</v>
      </c>
      <c r="T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f t="shared" si="0"/>
        <v>41804.072337962964</v>
      </c>
      <c r="J8">
        <v>1402710250</v>
      </c>
      <c r="K8" s="8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106.4875</v>
      </c>
      <c r="R8">
        <f t="shared" si="3"/>
        <v>146.87931034482759</v>
      </c>
      <c r="S8" t="s">
        <v>8310</v>
      </c>
      <c r="T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f t="shared" si="0"/>
        <v>42556.047071759262</v>
      </c>
      <c r="J9">
        <v>1467680867</v>
      </c>
      <c r="K9" s="8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101.22222222222221</v>
      </c>
      <c r="R9">
        <f t="shared" si="3"/>
        <v>159.82456140350877</v>
      </c>
      <c r="S9" t="s">
        <v>8310</v>
      </c>
      <c r="T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f t="shared" si="0"/>
        <v>42475.875</v>
      </c>
      <c r="J10">
        <v>1460754000</v>
      </c>
      <c r="K10" s="8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100.04342857142856</v>
      </c>
      <c r="R10">
        <f t="shared" si="3"/>
        <v>291.79333333333335</v>
      </c>
      <c r="S10" t="s">
        <v>8310</v>
      </c>
      <c r="T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f t="shared" si="0"/>
        <v>42477.103518518517</v>
      </c>
      <c r="J11">
        <v>1460860144</v>
      </c>
      <c r="K11" s="8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125.998</v>
      </c>
      <c r="R11">
        <f t="shared" si="3"/>
        <v>31.499500000000001</v>
      </c>
      <c r="S11" t="s">
        <v>8310</v>
      </c>
      <c r="T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f t="shared" si="0"/>
        <v>41815.068043981482</v>
      </c>
      <c r="J12">
        <v>1403660279</v>
      </c>
      <c r="K12" s="8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100.49999999999999</v>
      </c>
      <c r="R12">
        <f t="shared" si="3"/>
        <v>158.68421052631578</v>
      </c>
      <c r="S12" t="s">
        <v>8310</v>
      </c>
      <c r="T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f t="shared" si="0"/>
        <v>42604.125</v>
      </c>
      <c r="J13">
        <v>1471834800</v>
      </c>
      <c r="K13" s="8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120.5</v>
      </c>
      <c r="R13">
        <f t="shared" si="3"/>
        <v>80.333333333333329</v>
      </c>
      <c r="S13" t="s">
        <v>8310</v>
      </c>
      <c r="T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f t="shared" si="0"/>
        <v>41836.125</v>
      </c>
      <c r="J14">
        <v>1405479600</v>
      </c>
      <c r="K14" s="8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165.29333333333335</v>
      </c>
      <c r="R14">
        <f t="shared" si="3"/>
        <v>59.961305925030231</v>
      </c>
      <c r="S14" t="s">
        <v>8310</v>
      </c>
      <c r="T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f t="shared" si="0"/>
        <v>42544.852083333331</v>
      </c>
      <c r="J15">
        <v>1466713620</v>
      </c>
      <c r="K15" s="8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159.97142857142856</v>
      </c>
      <c r="R15">
        <f t="shared" si="3"/>
        <v>109.78431372549019</v>
      </c>
      <c r="S15" t="s">
        <v>8310</v>
      </c>
      <c r="T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f t="shared" si="0"/>
        <v>41833.582638888889</v>
      </c>
      <c r="J16">
        <v>1405259940</v>
      </c>
      <c r="K16" s="8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100.93333333333334</v>
      </c>
      <c r="R16">
        <f t="shared" si="3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f t="shared" si="0"/>
        <v>42274.843055555553</v>
      </c>
      <c r="J17">
        <v>1443384840</v>
      </c>
      <c r="K17" s="8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106.60000000000001</v>
      </c>
      <c r="R17">
        <f t="shared" si="3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f t="shared" si="0"/>
        <v>41806.229166666664</v>
      </c>
      <c r="J18">
        <v>1402896600</v>
      </c>
      <c r="K18" s="8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100.24166666666667</v>
      </c>
      <c r="R18">
        <f t="shared" si="3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f t="shared" si="0"/>
        <v>41947.773402777777</v>
      </c>
      <c r="J19">
        <v>1415126022</v>
      </c>
      <c r="K19" s="8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100.66666666666666</v>
      </c>
      <c r="R19">
        <f t="shared" si="3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f t="shared" si="0"/>
        <v>41899.542314814818</v>
      </c>
      <c r="J20">
        <v>1410958856</v>
      </c>
      <c r="K20" s="8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106.32110000000002</v>
      </c>
      <c r="R20">
        <f t="shared" si="3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f t="shared" si="0"/>
        <v>42205.816365740742</v>
      </c>
      <c r="J21">
        <v>1437420934</v>
      </c>
      <c r="K21" s="8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145.29411764705881</v>
      </c>
      <c r="R21">
        <f t="shared" si="3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f t="shared" si="0"/>
        <v>42260.758240740746</v>
      </c>
      <c r="J22">
        <v>1442167912</v>
      </c>
      <c r="K22" s="8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100.2</v>
      </c>
      <c r="R22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f t="shared" si="0"/>
        <v>41908.627187500002</v>
      </c>
      <c r="J23">
        <v>1411743789</v>
      </c>
      <c r="K23" s="8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109.13513513513513</v>
      </c>
      <c r="R23">
        <f t="shared" si="3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f t="shared" si="0"/>
        <v>42005.332638888889</v>
      </c>
      <c r="J24">
        <v>1420099140</v>
      </c>
      <c r="K24" s="8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117.14285714285715</v>
      </c>
      <c r="R24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f t="shared" si="0"/>
        <v>42124.638888888891</v>
      </c>
      <c r="J25">
        <v>1430407200</v>
      </c>
      <c r="K25" s="8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118.5</v>
      </c>
      <c r="R25">
        <f t="shared" si="3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f t="shared" si="0"/>
        <v>42262.818750000006</v>
      </c>
      <c r="J26">
        <v>1442345940</v>
      </c>
      <c r="K26" s="8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108.80768571428572</v>
      </c>
      <c r="R26">
        <f t="shared" si="3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f t="shared" si="0"/>
        <v>42378.025011574078</v>
      </c>
      <c r="J27">
        <v>1452299761</v>
      </c>
      <c r="K27" s="8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133.33333333333331</v>
      </c>
      <c r="R27">
        <f t="shared" si="3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f t="shared" si="0"/>
        <v>41868.515555555554</v>
      </c>
      <c r="J28">
        <v>1408278144</v>
      </c>
      <c r="K28" s="8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155.20000000000002</v>
      </c>
      <c r="R28">
        <f t="shared" si="3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f t="shared" si="0"/>
        <v>41959.206400462965</v>
      </c>
      <c r="J29">
        <v>1416113833</v>
      </c>
      <c r="K29" s="8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111.72500000000001</v>
      </c>
      <c r="R29">
        <f t="shared" si="3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f t="shared" si="0"/>
        <v>42354.96393518518</v>
      </c>
      <c r="J30">
        <v>1450307284</v>
      </c>
      <c r="K30" s="8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100.35000000000001</v>
      </c>
      <c r="R30">
        <f t="shared" si="3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f t="shared" si="0"/>
        <v>41842.67324074074</v>
      </c>
      <c r="J31">
        <v>1406045368</v>
      </c>
      <c r="K31" s="8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123.33333333333334</v>
      </c>
      <c r="R31">
        <f t="shared" si="3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f t="shared" si="0"/>
        <v>41872.292997685188</v>
      </c>
      <c r="J32">
        <v>1408604515</v>
      </c>
      <c r="K32" s="8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101.29975</v>
      </c>
      <c r="R32">
        <f t="shared" si="3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f t="shared" si="0"/>
        <v>42394.79206018518</v>
      </c>
      <c r="J33">
        <v>1453748434</v>
      </c>
      <c r="K33" s="8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f t="shared" si="0"/>
        <v>42503.165972222225</v>
      </c>
      <c r="J34">
        <v>1463111940</v>
      </c>
      <c r="K34" s="8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100.24604569420035</v>
      </c>
      <c r="R34">
        <f t="shared" si="3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f t="shared" si="0"/>
        <v>42316.702557870376</v>
      </c>
      <c r="J35">
        <v>1447001501</v>
      </c>
      <c r="K35" s="8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102.0952380952381</v>
      </c>
      <c r="R35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f t="shared" si="0"/>
        <v>41856.321770833332</v>
      </c>
      <c r="J36">
        <v>1407224601</v>
      </c>
      <c r="K36" s="8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130.46153846153845</v>
      </c>
      <c r="R36">
        <f t="shared" si="3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f t="shared" si="0"/>
        <v>42122</v>
      </c>
      <c r="J37">
        <v>1430179200</v>
      </c>
      <c r="K37" s="8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166.5</v>
      </c>
      <c r="R37">
        <f t="shared" si="3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f t="shared" si="0"/>
        <v>42098.265335648146</v>
      </c>
      <c r="J38">
        <v>1428128525</v>
      </c>
      <c r="K38" s="8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142.15</v>
      </c>
      <c r="R38">
        <f t="shared" si="3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f t="shared" si="0"/>
        <v>42062.693043981482</v>
      </c>
      <c r="J39">
        <v>1425055079</v>
      </c>
      <c r="K39" s="8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183.44090909090909</v>
      </c>
      <c r="R39">
        <f t="shared" si="3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f t="shared" si="0"/>
        <v>41405.057222222218</v>
      </c>
      <c r="J40">
        <v>1368235344</v>
      </c>
      <c r="K40" s="8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110.04</v>
      </c>
      <c r="R40">
        <f t="shared" si="3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f t="shared" si="0"/>
        <v>41784.957638888889</v>
      </c>
      <c r="J41">
        <v>1401058740</v>
      </c>
      <c r="K41" s="8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130.98000000000002</v>
      </c>
      <c r="R41">
        <f t="shared" si="3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f t="shared" si="0"/>
        <v>41809.166666666664</v>
      </c>
      <c r="J42">
        <v>1403150400</v>
      </c>
      <c r="K42" s="8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101.35000000000001</v>
      </c>
      <c r="R42">
        <f t="shared" si="3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f t="shared" si="0"/>
        <v>41917.568912037037</v>
      </c>
      <c r="J43">
        <v>1412516354</v>
      </c>
      <c r="K43" s="8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f t="shared" si="0"/>
        <v>42001.639189814814</v>
      </c>
      <c r="J44">
        <v>1419780026</v>
      </c>
      <c r="K44" s="8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141.85714285714286</v>
      </c>
      <c r="R44">
        <f t="shared" si="3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f t="shared" si="0"/>
        <v>41833</v>
      </c>
      <c r="J45">
        <v>1405209600</v>
      </c>
      <c r="K45" s="8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308.65999999999997</v>
      </c>
      <c r="R45">
        <f t="shared" si="3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f t="shared" si="0"/>
        <v>41919.098807870374</v>
      </c>
      <c r="J46">
        <v>1412648537</v>
      </c>
      <c r="K46" s="8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f t="shared" si="0"/>
        <v>42487.623923611114</v>
      </c>
      <c r="J47">
        <v>1461769107</v>
      </c>
      <c r="K47" s="8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f t="shared" si="0"/>
        <v>42353.964976851858</v>
      </c>
      <c r="J48">
        <v>1450220974</v>
      </c>
      <c r="K48" s="8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104.16666666666667</v>
      </c>
      <c r="R48">
        <f t="shared" si="3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f t="shared" si="0"/>
        <v>41992.861192129625</v>
      </c>
      <c r="J49">
        <v>1419021607</v>
      </c>
      <c r="K49" s="8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107.61100000000002</v>
      </c>
      <c r="R49">
        <f t="shared" si="3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f t="shared" si="0"/>
        <v>42064.5</v>
      </c>
      <c r="J50">
        <v>1425211200</v>
      </c>
      <c r="K50" s="8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107.94999999999999</v>
      </c>
      <c r="R50">
        <f t="shared" si="3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f t="shared" si="0"/>
        <v>42301.176446759258</v>
      </c>
      <c r="J51">
        <v>1445660045</v>
      </c>
      <c r="K51" s="8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f t="shared" si="0"/>
        <v>42034.708333333328</v>
      </c>
      <c r="J52">
        <v>1422637200</v>
      </c>
      <c r="K52" s="8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f t="shared" si="0"/>
        <v>42226.928668981483</v>
      </c>
      <c r="J53">
        <v>1439245037</v>
      </c>
      <c r="K53" s="8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128.0181818181818</v>
      </c>
      <c r="R53">
        <f t="shared" si="3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f t="shared" si="0"/>
        <v>41837.701921296299</v>
      </c>
      <c r="J54">
        <v>1405615846</v>
      </c>
      <c r="K54" s="8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116.21</v>
      </c>
      <c r="R54">
        <f t="shared" si="3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f t="shared" si="0"/>
        <v>41733.916666666664</v>
      </c>
      <c r="J55">
        <v>1396648800</v>
      </c>
      <c r="K55" s="8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109.63333333333334</v>
      </c>
      <c r="R55">
        <f t="shared" si="3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f t="shared" si="0"/>
        <v>42363.713206018518</v>
      </c>
      <c r="J56">
        <v>1451063221</v>
      </c>
      <c r="K56" s="8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f t="shared" si="0"/>
        <v>42517.968935185185</v>
      </c>
      <c r="J57">
        <v>1464390916</v>
      </c>
      <c r="K57" s="8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128.95348837209301</v>
      </c>
      <c r="R57">
        <f t="shared" si="3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f t="shared" si="0"/>
        <v>42163.666666666672</v>
      </c>
      <c r="J58">
        <v>1433779200</v>
      </c>
      <c r="K58" s="8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107.26249999999999</v>
      </c>
      <c r="R58">
        <f t="shared" si="3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f t="shared" si="0"/>
        <v>42119.83289351852</v>
      </c>
      <c r="J59">
        <v>1429991962</v>
      </c>
      <c r="K59" s="8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101.89999999999999</v>
      </c>
      <c r="R59">
        <f t="shared" si="3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f t="shared" si="0"/>
        <v>41962.786712962959</v>
      </c>
      <c r="J60">
        <v>1416423172</v>
      </c>
      <c r="K60" s="8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102.91</v>
      </c>
      <c r="R60">
        <f t="shared" si="3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f t="shared" si="0"/>
        <v>42261.875</v>
      </c>
      <c r="J61">
        <v>1442264400</v>
      </c>
      <c r="K61" s="8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100.12570000000001</v>
      </c>
      <c r="R61">
        <f t="shared" si="3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f t="shared" si="0"/>
        <v>41721</v>
      </c>
      <c r="J62">
        <v>1395532800</v>
      </c>
      <c r="K62" s="8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103.29622222222221</v>
      </c>
      <c r="R62">
        <f t="shared" si="3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f t="shared" si="0"/>
        <v>41431.814317129632</v>
      </c>
      <c r="J63">
        <v>1370547157</v>
      </c>
      <c r="K63" s="8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148.30000000000001</v>
      </c>
      <c r="R63">
        <f t="shared" si="3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f t="shared" si="0"/>
        <v>41336.799513888887</v>
      </c>
      <c r="J64">
        <v>1362337878</v>
      </c>
      <c r="K64" s="8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154.73333333333332</v>
      </c>
      <c r="R64">
        <f t="shared" si="3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f t="shared" si="0"/>
        <v>41636.207638888889</v>
      </c>
      <c r="J65">
        <v>1388206740</v>
      </c>
      <c r="K65" s="8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113.51849999999999</v>
      </c>
      <c r="R65">
        <f t="shared" si="3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f t="shared" si="0"/>
        <v>41463.01829861111</v>
      </c>
      <c r="J66">
        <v>1373243181</v>
      </c>
      <c r="K66" s="8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173.33333333333334</v>
      </c>
      <c r="R66">
        <f t="shared" si="3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f t="shared" ref="I67:I130" si="4">(((J67/60)/60)/24)+DATE(1970,1,1)</f>
        <v>41862.249305555553</v>
      </c>
      <c r="J67">
        <v>1407736740</v>
      </c>
      <c r="K67" s="8">
        <f t="shared" ref="K67:K130" si="5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E67/D67*100</f>
        <v>107.52857142857141</v>
      </c>
      <c r="R67">
        <f t="shared" ref="R67:R130" si="7"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f t="shared" si="4"/>
        <v>42569.849768518514</v>
      </c>
      <c r="J68">
        <v>1468873420</v>
      </c>
      <c r="K68" s="8">
        <f t="shared" si="5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118.6</v>
      </c>
      <c r="R68">
        <f t="shared" si="7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f t="shared" si="4"/>
        <v>41105.583379629628</v>
      </c>
      <c r="J69">
        <v>1342360804</v>
      </c>
      <c r="K69" s="8">
        <f t="shared" si="5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116.25000000000001</v>
      </c>
      <c r="R69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f t="shared" si="4"/>
        <v>41693.569340277776</v>
      </c>
      <c r="J70">
        <v>1393162791</v>
      </c>
      <c r="K70" s="8">
        <f t="shared" si="5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127.16666666666667</v>
      </c>
      <c r="R70">
        <f t="shared" si="7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f t="shared" si="4"/>
        <v>40818.290972222225</v>
      </c>
      <c r="J71">
        <v>1317538740</v>
      </c>
      <c r="K71" s="8">
        <f t="shared" si="5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110.9423</v>
      </c>
      <c r="R71">
        <f t="shared" si="7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f t="shared" si="4"/>
        <v>40790.896354166667</v>
      </c>
      <c r="J72">
        <v>1315171845</v>
      </c>
      <c r="K72" s="8">
        <f t="shared" si="5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127.2</v>
      </c>
      <c r="R72">
        <f t="shared" si="7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f t="shared" si="4"/>
        <v>41057.271493055552</v>
      </c>
      <c r="J73">
        <v>1338186657</v>
      </c>
      <c r="K73" s="8">
        <f t="shared" si="5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123.94444444444443</v>
      </c>
      <c r="R73">
        <f t="shared" si="7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f t="shared" si="4"/>
        <v>41228</v>
      </c>
      <c r="J74">
        <v>1352937600</v>
      </c>
      <c r="K74" s="8">
        <f t="shared" si="5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108.40909090909091</v>
      </c>
      <c r="R74">
        <f t="shared" si="7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f t="shared" si="4"/>
        <v>40666.165972222225</v>
      </c>
      <c r="J75">
        <v>1304395140</v>
      </c>
      <c r="K75" s="8">
        <f t="shared" si="5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f t="shared" si="4"/>
        <v>42390.487210648149</v>
      </c>
      <c r="J76">
        <v>1453376495</v>
      </c>
      <c r="K76" s="8">
        <f t="shared" si="5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112.93199999999999</v>
      </c>
      <c r="R76">
        <f t="shared" si="7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f t="shared" si="4"/>
        <v>41387.209166666667</v>
      </c>
      <c r="J77">
        <v>1366693272</v>
      </c>
      <c r="K77" s="8">
        <f t="shared" si="5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115.42857142857143</v>
      </c>
      <c r="R77">
        <f t="shared" si="7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f t="shared" si="4"/>
        <v>40904.733310185184</v>
      </c>
      <c r="J78">
        <v>1325007358</v>
      </c>
      <c r="K78" s="8">
        <f t="shared" si="5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153.33333333333334</v>
      </c>
      <c r="R78">
        <f t="shared" si="7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f t="shared" si="4"/>
        <v>41050.124305555553</v>
      </c>
      <c r="J79">
        <v>1337569140</v>
      </c>
      <c r="K79" s="8">
        <f t="shared" si="5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392.5</v>
      </c>
      <c r="R79">
        <f t="shared" si="7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f t="shared" si="4"/>
        <v>42614.730567129634</v>
      </c>
      <c r="J80">
        <v>1472751121</v>
      </c>
      <c r="K80" s="8">
        <f t="shared" si="5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f t="shared" si="4"/>
        <v>41754.776539351849</v>
      </c>
      <c r="J81">
        <v>1398451093</v>
      </c>
      <c r="K81" s="8">
        <f t="shared" si="5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f t="shared" si="4"/>
        <v>41618.083981481483</v>
      </c>
      <c r="J82">
        <v>1386640856</v>
      </c>
      <c r="K82" s="8">
        <f t="shared" si="5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107.25</v>
      </c>
      <c r="R82">
        <f t="shared" si="7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f t="shared" si="4"/>
        <v>41104.126388888886</v>
      </c>
      <c r="J83">
        <v>1342234920</v>
      </c>
      <c r="K83" s="8">
        <f t="shared" si="5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f t="shared" si="4"/>
        <v>40825.820150462961</v>
      </c>
      <c r="J84">
        <v>1318189261</v>
      </c>
      <c r="K84" s="8">
        <f t="shared" si="5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100.01249999999999</v>
      </c>
      <c r="R84">
        <f t="shared" si="7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f t="shared" si="4"/>
        <v>42057.479166666672</v>
      </c>
      <c r="J85">
        <v>1424604600</v>
      </c>
      <c r="K85" s="8">
        <f t="shared" si="5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102.49999999999999</v>
      </c>
      <c r="R85">
        <f t="shared" si="7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f t="shared" si="4"/>
        <v>40678.757939814815</v>
      </c>
      <c r="J86">
        <v>1305483086</v>
      </c>
      <c r="K86" s="8">
        <f t="shared" si="5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f t="shared" si="4"/>
        <v>40809.125428240739</v>
      </c>
      <c r="J87">
        <v>1316746837</v>
      </c>
      <c r="K87" s="8">
        <f t="shared" si="5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125.49999999999999</v>
      </c>
      <c r="R87">
        <f t="shared" si="7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f t="shared" si="4"/>
        <v>42365.59774305555</v>
      </c>
      <c r="J88">
        <v>1451226045</v>
      </c>
      <c r="K88" s="8">
        <f t="shared" si="5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106.46666666666667</v>
      </c>
      <c r="R88">
        <f t="shared" si="7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f t="shared" si="4"/>
        <v>40332.070138888892</v>
      </c>
      <c r="J89">
        <v>1275529260</v>
      </c>
      <c r="K89" s="8">
        <f t="shared" si="5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104.60000000000001</v>
      </c>
      <c r="R89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f t="shared" si="4"/>
        <v>41812.65892361111</v>
      </c>
      <c r="J90">
        <v>1403452131</v>
      </c>
      <c r="K90" s="8">
        <f t="shared" si="5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102.85714285714285</v>
      </c>
      <c r="R90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f t="shared" si="4"/>
        <v>41427.752222222225</v>
      </c>
      <c r="J91">
        <v>1370196192</v>
      </c>
      <c r="K91" s="8">
        <f t="shared" si="5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115.06666666666668</v>
      </c>
      <c r="R91">
        <f t="shared" si="7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f t="shared" si="4"/>
        <v>40736.297442129631</v>
      </c>
      <c r="J92">
        <v>1310454499</v>
      </c>
      <c r="K92" s="8">
        <f t="shared" si="5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100.4</v>
      </c>
      <c r="R92">
        <f t="shared" si="7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f t="shared" si="4"/>
        <v>40680.402361111112</v>
      </c>
      <c r="J93">
        <v>1305625164</v>
      </c>
      <c r="K93" s="8">
        <f t="shared" si="5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f t="shared" si="4"/>
        <v>42767.333333333328</v>
      </c>
      <c r="J94">
        <v>1485936000</v>
      </c>
      <c r="K94" s="8">
        <f t="shared" si="5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105.2</v>
      </c>
      <c r="R94">
        <f t="shared" si="7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f t="shared" si="4"/>
        <v>41093.875</v>
      </c>
      <c r="J95">
        <v>1341349200</v>
      </c>
      <c r="K95" s="8">
        <f t="shared" si="5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110.60000000000001</v>
      </c>
      <c r="R95">
        <f t="shared" si="7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f t="shared" si="4"/>
        <v>41736.717847222222</v>
      </c>
      <c r="J96">
        <v>1396890822</v>
      </c>
      <c r="K96" s="8">
        <f t="shared" si="5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f t="shared" si="4"/>
        <v>40965.005104166667</v>
      </c>
      <c r="J97">
        <v>1330214841</v>
      </c>
      <c r="K97" s="8">
        <f t="shared" si="5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131.42857142857142</v>
      </c>
      <c r="R97">
        <f t="shared" si="7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f t="shared" si="4"/>
        <v>40391.125</v>
      </c>
      <c r="J98">
        <v>1280631600</v>
      </c>
      <c r="K98" s="8">
        <f t="shared" si="5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114.66666666666667</v>
      </c>
      <c r="R98">
        <f t="shared" si="7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f t="shared" si="4"/>
        <v>40736.135208333333</v>
      </c>
      <c r="J99">
        <v>1310440482</v>
      </c>
      <c r="K99" s="8">
        <f t="shared" si="5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106.25</v>
      </c>
      <c r="R99">
        <f t="shared" si="7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f t="shared" si="4"/>
        <v>41250.979166666664</v>
      </c>
      <c r="J100">
        <v>1354923000</v>
      </c>
      <c r="K100" s="8">
        <f t="shared" si="5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106.25</v>
      </c>
      <c r="R100">
        <f t="shared" si="7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f t="shared" si="4"/>
        <v>41661.902766203704</v>
      </c>
      <c r="J101">
        <v>1390426799</v>
      </c>
      <c r="K101" s="8">
        <f t="shared" si="5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106.01933333333334</v>
      </c>
      <c r="R101">
        <f t="shared" si="7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f t="shared" si="4"/>
        <v>41217.794976851852</v>
      </c>
      <c r="J102">
        <v>1352055886</v>
      </c>
      <c r="K102" s="8">
        <f t="shared" si="5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f t="shared" si="4"/>
        <v>41298.776736111111</v>
      </c>
      <c r="J103">
        <v>1359052710</v>
      </c>
      <c r="K103" s="8">
        <f t="shared" si="5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f t="shared" si="4"/>
        <v>40535.131168981483</v>
      </c>
      <c r="J104">
        <v>1293073733</v>
      </c>
      <c r="K104" s="8">
        <f t="shared" si="5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127.75000000000001</v>
      </c>
      <c r="R104">
        <f t="shared" si="7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f t="shared" si="4"/>
        <v>41705.805902777778</v>
      </c>
      <c r="J105">
        <v>1394220030</v>
      </c>
      <c r="K105" s="8">
        <f t="shared" si="5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105.15384615384616</v>
      </c>
      <c r="R105">
        <f t="shared" si="7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f t="shared" si="4"/>
        <v>40636.041666666664</v>
      </c>
      <c r="J106">
        <v>1301792400</v>
      </c>
      <c r="K106" s="8">
        <f t="shared" si="5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f t="shared" si="4"/>
        <v>42504</v>
      </c>
      <c r="J107">
        <v>1463184000</v>
      </c>
      <c r="K107" s="8">
        <f t="shared" si="5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107.40909090909089</v>
      </c>
      <c r="R107">
        <f t="shared" si="7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f t="shared" si="4"/>
        <v>41001.776631944449</v>
      </c>
      <c r="J108">
        <v>1333391901</v>
      </c>
      <c r="K108" s="8">
        <f t="shared" si="5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100.49999999999999</v>
      </c>
      <c r="R108">
        <f t="shared" si="7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f t="shared" si="4"/>
        <v>40657.982488425929</v>
      </c>
      <c r="J109">
        <v>1303688087</v>
      </c>
      <c r="K109" s="8">
        <f t="shared" si="5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102.46666666666667</v>
      </c>
      <c r="R109">
        <f t="shared" si="7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f t="shared" si="4"/>
        <v>41425.613078703704</v>
      </c>
      <c r="J110">
        <v>1370011370</v>
      </c>
      <c r="K110" s="8">
        <f t="shared" si="5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246.66666666666669</v>
      </c>
      <c r="R110">
        <f t="shared" si="7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f t="shared" si="4"/>
        <v>40600.025810185187</v>
      </c>
      <c r="J111">
        <v>1298680630</v>
      </c>
      <c r="K111" s="8">
        <f t="shared" si="5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219.49999999999997</v>
      </c>
      <c r="R111">
        <f t="shared" si="7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f t="shared" si="4"/>
        <v>41592.249305555553</v>
      </c>
      <c r="J112">
        <v>1384408740</v>
      </c>
      <c r="K112" s="8">
        <f t="shared" si="5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130.76923076923077</v>
      </c>
      <c r="R112">
        <f t="shared" si="7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f t="shared" si="4"/>
        <v>42155.333182870367</v>
      </c>
      <c r="J113">
        <v>1433059187</v>
      </c>
      <c r="K113" s="8">
        <f t="shared" si="5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154.57142857142858</v>
      </c>
      <c r="R113">
        <f t="shared" si="7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f t="shared" si="4"/>
        <v>41742.083333333336</v>
      </c>
      <c r="J114">
        <v>1397354400</v>
      </c>
      <c r="K114" s="8">
        <f t="shared" si="5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f t="shared" si="4"/>
        <v>40761.625</v>
      </c>
      <c r="J115">
        <v>1312642800</v>
      </c>
      <c r="K115" s="8">
        <f t="shared" si="5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f t="shared" si="4"/>
        <v>40921.27416666667</v>
      </c>
      <c r="J116">
        <v>1326436488</v>
      </c>
      <c r="K116" s="8">
        <f t="shared" si="5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103.33333333333334</v>
      </c>
      <c r="R116">
        <f t="shared" si="7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f t="shared" si="4"/>
        <v>40943.738935185182</v>
      </c>
      <c r="J117">
        <v>1328377444</v>
      </c>
      <c r="K117" s="8">
        <f t="shared" si="5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140.44444444444443</v>
      </c>
      <c r="R117">
        <f t="shared" si="7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f t="shared" si="4"/>
        <v>40641.455497685187</v>
      </c>
      <c r="J118">
        <v>1302260155</v>
      </c>
      <c r="K118" s="8">
        <f t="shared" si="5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113.65714285714286</v>
      </c>
      <c r="R118">
        <f t="shared" si="7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f t="shared" si="4"/>
        <v>40338.791666666664</v>
      </c>
      <c r="J119">
        <v>1276110000</v>
      </c>
      <c r="K119" s="8">
        <f t="shared" si="5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100.49377777777779</v>
      </c>
      <c r="R119">
        <f t="shared" si="7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f t="shared" si="4"/>
        <v>40753.053657407407</v>
      </c>
      <c r="J120">
        <v>1311902236</v>
      </c>
      <c r="K120" s="8">
        <f t="shared" si="5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113.03159999999998</v>
      </c>
      <c r="R120">
        <f t="shared" si="7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f t="shared" si="4"/>
        <v>40768.958333333336</v>
      </c>
      <c r="J121">
        <v>1313276400</v>
      </c>
      <c r="K121" s="8">
        <f t="shared" si="5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104.55692307692308</v>
      </c>
      <c r="R121">
        <f t="shared" si="7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f t="shared" si="4"/>
        <v>42646.049849537041</v>
      </c>
      <c r="J122">
        <v>1475457107</v>
      </c>
      <c r="K122" s="8">
        <f t="shared" si="5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1.4285714285714287E-2</v>
      </c>
      <c r="R122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f t="shared" si="4"/>
        <v>42112.427777777775</v>
      </c>
      <c r="J123">
        <v>1429352160</v>
      </c>
      <c r="K123" s="8">
        <f t="shared" si="5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3.3333333333333333E-2</v>
      </c>
      <c r="R123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f t="shared" si="4"/>
        <v>42653.431793981479</v>
      </c>
      <c r="J124">
        <v>1476094907</v>
      </c>
      <c r="K124" s="8">
        <f t="shared" si="5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f t="shared" si="4"/>
        <v>41940.916666666664</v>
      </c>
      <c r="J125">
        <v>1414533600</v>
      </c>
      <c r="K125" s="8">
        <f t="shared" si="5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0.27454545454545454</v>
      </c>
      <c r="R125">
        <f t="shared" si="7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f t="shared" si="4"/>
        <v>42139.928726851853</v>
      </c>
      <c r="J126">
        <v>1431728242</v>
      </c>
      <c r="K126" s="8">
        <f t="shared" si="5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f t="shared" si="4"/>
        <v>42769.993981481486</v>
      </c>
      <c r="J127">
        <v>1486165880</v>
      </c>
      <c r="K127" s="8">
        <f t="shared" si="5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14.000000000000002</v>
      </c>
      <c r="R127">
        <f t="shared" si="7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f t="shared" si="4"/>
        <v>42166.083333333328</v>
      </c>
      <c r="J128">
        <v>1433988000</v>
      </c>
      <c r="K128" s="8">
        <f t="shared" si="5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5.548</v>
      </c>
      <c r="R128">
        <f t="shared" si="7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f t="shared" si="4"/>
        <v>42097.582650462966</v>
      </c>
      <c r="J129">
        <v>1428069541</v>
      </c>
      <c r="K129" s="8">
        <f t="shared" si="5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2.375</v>
      </c>
      <c r="R129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f t="shared" si="4"/>
        <v>42663.22792824074</v>
      </c>
      <c r="J130">
        <v>1476941293</v>
      </c>
      <c r="K130" s="8">
        <f t="shared" si="5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1.867</v>
      </c>
      <c r="R130">
        <f t="shared" si="7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f t="shared" ref="I131:I194" si="8">(((J131/60)/60)/24)+DATE(1970,1,1)</f>
        <v>41942.937303240738</v>
      </c>
      <c r="J131">
        <v>1414708183</v>
      </c>
      <c r="K131" s="8">
        <f t="shared" ref="K131:K194" si="9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E131/D131*100</f>
        <v>0</v>
      </c>
      <c r="R131" t="e">
        <f t="shared" ref="R131:R194" si="11"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f t="shared" si="8"/>
        <v>41806.844444444447</v>
      </c>
      <c r="J132">
        <v>1402949760</v>
      </c>
      <c r="K132" s="8">
        <f t="shared" si="9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 t="e">
        <f t="shared" si="11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f t="shared" si="8"/>
        <v>42557</v>
      </c>
      <c r="J133">
        <v>1467763200</v>
      </c>
      <c r="K133" s="8">
        <f t="shared" si="9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 t="e">
        <f t="shared" si="11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f t="shared" si="8"/>
        <v>41950.854247685187</v>
      </c>
      <c r="J134">
        <v>1415392207</v>
      </c>
      <c r="K134" s="8">
        <f t="shared" si="9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9.5687499999999996</v>
      </c>
      <c r="R134">
        <f t="shared" si="11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f t="shared" si="8"/>
        <v>42521.729861111111</v>
      </c>
      <c r="J135">
        <v>1464715860</v>
      </c>
      <c r="K135" s="8">
        <f t="shared" si="9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 t="e">
        <f t="shared" si="11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f t="shared" si="8"/>
        <v>42251.708333333328</v>
      </c>
      <c r="J136">
        <v>1441386000</v>
      </c>
      <c r="K136" s="8">
        <f t="shared" si="9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 t="e">
        <f t="shared" si="11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f t="shared" si="8"/>
        <v>41821.791666666664</v>
      </c>
      <c r="J137">
        <v>1404241200</v>
      </c>
      <c r="K137" s="8">
        <f t="shared" si="9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13.433333333333334</v>
      </c>
      <c r="R137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f t="shared" si="8"/>
        <v>42140.427777777775</v>
      </c>
      <c r="J138">
        <v>1431771360</v>
      </c>
      <c r="K138" s="8">
        <f t="shared" si="9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 t="e">
        <f t="shared" si="11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f t="shared" si="8"/>
        <v>42289.573993055557</v>
      </c>
      <c r="J139">
        <v>1444657593</v>
      </c>
      <c r="K139" s="8">
        <f t="shared" si="9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 t="e">
        <f t="shared" si="11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f t="shared" si="8"/>
        <v>42217.207638888889</v>
      </c>
      <c r="J140">
        <v>1438405140</v>
      </c>
      <c r="K140" s="8">
        <f t="shared" si="9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3.1413333333333333</v>
      </c>
      <c r="R140">
        <f t="shared" si="11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f t="shared" si="8"/>
        <v>42197.920972222222</v>
      </c>
      <c r="J141">
        <v>1436738772</v>
      </c>
      <c r="K141" s="8">
        <f t="shared" si="9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f t="shared" si="8"/>
        <v>42083.15662037037</v>
      </c>
      <c r="J142">
        <v>1426823132</v>
      </c>
      <c r="K142" s="8">
        <f t="shared" si="9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 t="e">
        <f t="shared" si="11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f t="shared" si="8"/>
        <v>42155.153043981481</v>
      </c>
      <c r="J143">
        <v>1433043623</v>
      </c>
      <c r="K143" s="8">
        <f t="shared" si="9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10.775</v>
      </c>
      <c r="R143">
        <f t="shared" si="11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f t="shared" si="8"/>
        <v>41959.934930555552</v>
      </c>
      <c r="J144">
        <v>1416176778</v>
      </c>
      <c r="K144" s="8">
        <f t="shared" si="9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0.33333333333333337</v>
      </c>
      <c r="R144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f t="shared" si="8"/>
        <v>42616.246527777781</v>
      </c>
      <c r="J145">
        <v>1472882100</v>
      </c>
      <c r="K145" s="8">
        <f t="shared" si="9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 t="e">
        <f t="shared" si="11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f t="shared" si="8"/>
        <v>42107.72074074074</v>
      </c>
      <c r="J146">
        <v>1428945472</v>
      </c>
      <c r="K146" s="8">
        <f t="shared" si="9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27.6</v>
      </c>
      <c r="R146">
        <f t="shared" si="11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f t="shared" si="8"/>
        <v>42227.542268518519</v>
      </c>
      <c r="J147">
        <v>1439298052</v>
      </c>
      <c r="K147" s="8">
        <f t="shared" si="9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7.5111111111111111</v>
      </c>
      <c r="R147">
        <f t="shared" si="11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f t="shared" si="8"/>
        <v>42753.016180555554</v>
      </c>
      <c r="J148">
        <v>1484698998</v>
      </c>
      <c r="K148" s="8">
        <f t="shared" si="9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0.57499999999999996</v>
      </c>
      <c r="R148">
        <f t="shared" si="11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f t="shared" si="8"/>
        <v>42012.762499999997</v>
      </c>
      <c r="J149">
        <v>1420741080</v>
      </c>
      <c r="K149" s="8">
        <f t="shared" si="9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 t="e">
        <f t="shared" si="11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f t="shared" si="8"/>
        <v>42427.281666666662</v>
      </c>
      <c r="J150">
        <v>1456555536</v>
      </c>
      <c r="K150" s="8">
        <f t="shared" si="9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0.08</v>
      </c>
      <c r="R150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f t="shared" si="8"/>
        <v>41998.333333333328</v>
      </c>
      <c r="J151">
        <v>1419494400</v>
      </c>
      <c r="K151" s="8">
        <f t="shared" si="9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0.91999999999999993</v>
      </c>
      <c r="R151">
        <f t="shared" si="11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f t="shared" si="8"/>
        <v>42150.161828703705</v>
      </c>
      <c r="J152">
        <v>1432612382</v>
      </c>
      <c r="K152" s="8">
        <f t="shared" si="9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23.163076923076922</v>
      </c>
      <c r="R152">
        <f t="shared" si="11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f t="shared" si="8"/>
        <v>42173.550821759258</v>
      </c>
      <c r="J153">
        <v>1434633191</v>
      </c>
      <c r="K153" s="8">
        <f t="shared" si="9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5.5999999999999994E-2</v>
      </c>
      <c r="R153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f t="shared" si="8"/>
        <v>41905.077546296299</v>
      </c>
      <c r="J154">
        <v>1411437100</v>
      </c>
      <c r="K154" s="8">
        <f t="shared" si="9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7.8947368421052634E-3</v>
      </c>
      <c r="R154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f t="shared" si="8"/>
        <v>41975.627824074079</v>
      </c>
      <c r="J155">
        <v>1417532644</v>
      </c>
      <c r="K155" s="8">
        <f t="shared" si="9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0.71799999999999997</v>
      </c>
      <c r="R155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f t="shared" si="8"/>
        <v>42158.547395833331</v>
      </c>
      <c r="J156">
        <v>1433336895</v>
      </c>
      <c r="K156" s="8">
        <f t="shared" si="9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2.666666666666667</v>
      </c>
      <c r="R156">
        <f t="shared" si="11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f t="shared" si="8"/>
        <v>42208.559432870374</v>
      </c>
      <c r="J157">
        <v>1437657935</v>
      </c>
      <c r="K157" s="8">
        <f t="shared" si="9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6.0000000000000001E-3</v>
      </c>
      <c r="R157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f t="shared" si="8"/>
        <v>41854.124953703707</v>
      </c>
      <c r="J158">
        <v>1407034796</v>
      </c>
      <c r="K158" s="8">
        <f t="shared" si="9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5.0999999999999996</v>
      </c>
      <c r="R158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f t="shared" si="8"/>
        <v>42426.911712962959</v>
      </c>
      <c r="J159">
        <v>1456523572</v>
      </c>
      <c r="K159" s="8">
        <f t="shared" si="9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0.26711185308848079</v>
      </c>
      <c r="R159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f t="shared" si="8"/>
        <v>41934.07671296296</v>
      </c>
      <c r="J160">
        <v>1413942628</v>
      </c>
      <c r="K160" s="8">
        <f t="shared" si="9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 t="e">
        <f t="shared" si="11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f t="shared" si="8"/>
        <v>42554.434548611112</v>
      </c>
      <c r="J161">
        <v>1467541545</v>
      </c>
      <c r="K161" s="8">
        <f t="shared" si="9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2E-3</v>
      </c>
      <c r="R161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f t="shared" si="8"/>
        <v>42231.913090277783</v>
      </c>
      <c r="J162">
        <v>1439675691</v>
      </c>
      <c r="K162" s="8">
        <f t="shared" si="9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 t="e">
        <f t="shared" si="11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f t="shared" si="8"/>
        <v>41822.687442129631</v>
      </c>
      <c r="J163">
        <v>1404318595</v>
      </c>
      <c r="K163" s="8">
        <f t="shared" si="9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0.01</v>
      </c>
      <c r="R163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f t="shared" si="8"/>
        <v>41867.987500000003</v>
      </c>
      <c r="J164">
        <v>1408232520</v>
      </c>
      <c r="K164" s="8">
        <f t="shared" si="9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15.535714285714286</v>
      </c>
      <c r="R164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f t="shared" si="8"/>
        <v>42278</v>
      </c>
      <c r="J165">
        <v>1443657600</v>
      </c>
      <c r="K165" s="8">
        <f t="shared" si="9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 t="e">
        <f t="shared" si="11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f t="shared" si="8"/>
        <v>41901.762743055559</v>
      </c>
      <c r="J166">
        <v>1411150701</v>
      </c>
      <c r="K166" s="8">
        <f t="shared" si="9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0.53333333333333333</v>
      </c>
      <c r="R166">
        <f t="shared" si="11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f t="shared" si="8"/>
        <v>42381.658842592587</v>
      </c>
      <c r="J167">
        <v>1452613724</v>
      </c>
      <c r="K167" s="8">
        <f t="shared" si="9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 t="e">
        <f t="shared" si="11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f t="shared" si="8"/>
        <v>42751.075949074075</v>
      </c>
      <c r="J168">
        <v>1484531362</v>
      </c>
      <c r="K168" s="8">
        <f t="shared" si="9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f t="shared" si="8"/>
        <v>42220.927488425921</v>
      </c>
      <c r="J169">
        <v>1438726535</v>
      </c>
      <c r="K169" s="8">
        <f t="shared" si="9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0.01</v>
      </c>
      <c r="R169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f t="shared" si="8"/>
        <v>42082.793634259258</v>
      </c>
      <c r="J170">
        <v>1426791770</v>
      </c>
      <c r="K170" s="8">
        <f t="shared" si="9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4.0625</v>
      </c>
      <c r="R170">
        <f t="shared" si="11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f t="shared" si="8"/>
        <v>41930.505312499998</v>
      </c>
      <c r="J171">
        <v>1413634059</v>
      </c>
      <c r="K171" s="8">
        <f t="shared" si="9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22.400000000000002</v>
      </c>
      <c r="R171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f t="shared" si="8"/>
        <v>42246.227777777778</v>
      </c>
      <c r="J172">
        <v>1440912480</v>
      </c>
      <c r="K172" s="8">
        <f t="shared" si="9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3.25</v>
      </c>
      <c r="R172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f t="shared" si="8"/>
        <v>42594.180717592593</v>
      </c>
      <c r="J173">
        <v>1470975614</v>
      </c>
      <c r="K173" s="8">
        <f t="shared" si="9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2E-3</v>
      </c>
      <c r="R173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f t="shared" si="8"/>
        <v>42082.353275462956</v>
      </c>
      <c r="J174">
        <v>1426753723</v>
      </c>
      <c r="K174" s="8">
        <f t="shared" si="9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 t="e">
        <f t="shared" si="11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f t="shared" si="8"/>
        <v>42063.573009259257</v>
      </c>
      <c r="J175">
        <v>1425131108</v>
      </c>
      <c r="K175" s="8">
        <f t="shared" si="9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 t="e">
        <f t="shared" si="11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f t="shared" si="8"/>
        <v>42132.758981481486</v>
      </c>
      <c r="J176">
        <v>1431108776</v>
      </c>
      <c r="K176" s="8">
        <f t="shared" si="9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 t="e">
        <f t="shared" si="11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f t="shared" si="8"/>
        <v>41880.777905092589</v>
      </c>
      <c r="J177">
        <v>1409337611</v>
      </c>
      <c r="K177" s="8">
        <f t="shared" si="9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6.4850000000000003</v>
      </c>
      <c r="R177">
        <f t="shared" si="11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f t="shared" si="8"/>
        <v>42221.824062500003</v>
      </c>
      <c r="J178">
        <v>1438803999</v>
      </c>
      <c r="K178" s="8">
        <f t="shared" si="9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 t="e">
        <f t="shared" si="11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f t="shared" si="8"/>
        <v>42087.00608796296</v>
      </c>
      <c r="J179">
        <v>1427155726</v>
      </c>
      <c r="K179" s="8">
        <f t="shared" si="9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>
        <f t="shared" si="11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f t="shared" si="8"/>
        <v>42334.997048611112</v>
      </c>
      <c r="J180">
        <v>1448582145</v>
      </c>
      <c r="K180" s="8">
        <f t="shared" si="9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 t="e">
        <f t="shared" si="11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f t="shared" si="8"/>
        <v>42433.080497685187</v>
      </c>
      <c r="J181">
        <v>1457056555</v>
      </c>
      <c r="K181" s="8">
        <f t="shared" si="9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f t="shared" si="8"/>
        <v>42107.791666666672</v>
      </c>
      <c r="J182">
        <v>1428951600</v>
      </c>
      <c r="K182" s="8">
        <f t="shared" si="9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33.416666666666664</v>
      </c>
      <c r="R182">
        <f t="shared" si="11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f t="shared" si="8"/>
        <v>42177.741840277777</v>
      </c>
      <c r="J183">
        <v>1434995295</v>
      </c>
      <c r="K183" s="8">
        <f t="shared" si="9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21.092608822670172</v>
      </c>
      <c r="R183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f t="shared" si="8"/>
        <v>42742.011944444443</v>
      </c>
      <c r="J184">
        <v>1483748232</v>
      </c>
      <c r="K184" s="8">
        <f t="shared" si="9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 t="e">
        <f t="shared" si="11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f t="shared" si="8"/>
        <v>41969.851967592593</v>
      </c>
      <c r="J185">
        <v>1417033610</v>
      </c>
      <c r="K185" s="8">
        <f t="shared" si="9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35.856000000000002</v>
      </c>
      <c r="R185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f t="shared" si="8"/>
        <v>41883.165972222225</v>
      </c>
      <c r="J186">
        <v>1409543940</v>
      </c>
      <c r="K186" s="8">
        <f t="shared" si="9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3.4000000000000004</v>
      </c>
      <c r="R186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f t="shared" si="8"/>
        <v>42600.91133101852</v>
      </c>
      <c r="J187">
        <v>1471557139</v>
      </c>
      <c r="K187" s="8">
        <f t="shared" si="9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5.5</v>
      </c>
      <c r="R187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f t="shared" si="8"/>
        <v>42797.833333333328</v>
      </c>
      <c r="J188">
        <v>1488571200</v>
      </c>
      <c r="K188" s="8">
        <f t="shared" si="9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 t="e">
        <f t="shared" si="11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f t="shared" si="8"/>
        <v>42206.290972222225</v>
      </c>
      <c r="J189">
        <v>1437461940</v>
      </c>
      <c r="K189" s="8">
        <f t="shared" si="9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f t="shared" si="8"/>
        <v>41887.18304398148</v>
      </c>
      <c r="J190">
        <v>1409891015</v>
      </c>
      <c r="K190" s="8">
        <f t="shared" si="9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 t="e">
        <f t="shared" si="11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f t="shared" si="8"/>
        <v>42616.690706018519</v>
      </c>
      <c r="J191">
        <v>1472920477</v>
      </c>
      <c r="K191" s="8">
        <f t="shared" si="9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6.8999999999999992E-2</v>
      </c>
      <c r="R191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f t="shared" si="8"/>
        <v>42537.650995370372</v>
      </c>
      <c r="J192">
        <v>1466091446</v>
      </c>
      <c r="K192" s="8">
        <f t="shared" si="9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0.41666666666666669</v>
      </c>
      <c r="R192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f t="shared" si="8"/>
        <v>42279.441412037035</v>
      </c>
      <c r="J193">
        <v>1443782138</v>
      </c>
      <c r="K193" s="8">
        <f t="shared" si="9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>
        <f t="shared" si="11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f t="shared" si="8"/>
        <v>41929.792037037041</v>
      </c>
      <c r="J194">
        <v>1413572432</v>
      </c>
      <c r="K194" s="8">
        <f t="shared" si="9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1.6999999999999999E-3</v>
      </c>
      <c r="R194">
        <f t="shared" si="11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f t="shared" ref="I195:I258" si="12">(((J195/60)/60)/24)+DATE(1970,1,1)</f>
        <v>41971.976458333331</v>
      </c>
      <c r="J195">
        <v>1417217166</v>
      </c>
      <c r="K195" s="8">
        <f t="shared" ref="K195:K258" si="13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E195/D195*100</f>
        <v>0</v>
      </c>
      <c r="R195" t="e">
        <f t="shared" ref="R195:R258" si="15"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f t="shared" si="12"/>
        <v>42435.996886574074</v>
      </c>
      <c r="J196">
        <v>1457308531</v>
      </c>
      <c r="K196" s="8">
        <f t="shared" si="13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0.12</v>
      </c>
      <c r="R196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f t="shared" si="12"/>
        <v>42195.67050925926</v>
      </c>
      <c r="J197">
        <v>1436544332</v>
      </c>
      <c r="K197" s="8">
        <f t="shared" si="13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 t="e">
        <f t="shared" si="15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f t="shared" si="12"/>
        <v>42287.875</v>
      </c>
      <c r="J198">
        <v>1444510800</v>
      </c>
      <c r="K198" s="8">
        <f t="shared" si="13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41.857142857142861</v>
      </c>
      <c r="R198">
        <f t="shared" si="15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f t="shared" si="12"/>
        <v>42783.875</v>
      </c>
      <c r="J199">
        <v>1487365200</v>
      </c>
      <c r="K199" s="8">
        <f t="shared" si="13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10.48</v>
      </c>
      <c r="R199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f t="shared" si="12"/>
        <v>41917.383356481485</v>
      </c>
      <c r="J200">
        <v>1412500322</v>
      </c>
      <c r="K200" s="8">
        <f t="shared" si="13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1.1159999999999999</v>
      </c>
      <c r="R200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f t="shared" si="12"/>
        <v>42614.123865740738</v>
      </c>
      <c r="J201">
        <v>1472698702</v>
      </c>
      <c r="K201" s="8">
        <f t="shared" si="13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 t="e">
        <f t="shared" si="15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f t="shared" si="12"/>
        <v>41897.083368055559</v>
      </c>
      <c r="J202">
        <v>1410746403</v>
      </c>
      <c r="K202" s="8">
        <f t="shared" si="13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26.192500000000003</v>
      </c>
      <c r="R202">
        <f t="shared" si="15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f t="shared" si="12"/>
        <v>42043.818622685183</v>
      </c>
      <c r="J203">
        <v>1423424329</v>
      </c>
      <c r="K203" s="8">
        <f t="shared" si="13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58.461538461538467</v>
      </c>
      <c r="R203">
        <f t="shared" si="15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f t="shared" si="12"/>
        <v>42285.874305555553</v>
      </c>
      <c r="J204">
        <v>1444337940</v>
      </c>
      <c r="K204" s="8">
        <f t="shared" si="13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 t="e">
        <f t="shared" si="15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f t="shared" si="12"/>
        <v>42033.847962962958</v>
      </c>
      <c r="J205">
        <v>1422562864</v>
      </c>
      <c r="K205" s="8">
        <f t="shared" si="13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29.84</v>
      </c>
      <c r="R205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f t="shared" si="12"/>
        <v>42586.583368055552</v>
      </c>
      <c r="J206">
        <v>1470319203</v>
      </c>
      <c r="K206" s="8">
        <f t="shared" si="13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50.721666666666664</v>
      </c>
      <c r="R206">
        <f t="shared" si="15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f t="shared" si="12"/>
        <v>42283.632199074069</v>
      </c>
      <c r="J207">
        <v>1444144222</v>
      </c>
      <c r="K207" s="8">
        <f t="shared" si="13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16.25</v>
      </c>
      <c r="R207">
        <f t="shared" si="15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f t="shared" si="12"/>
        <v>42588.004432870366</v>
      </c>
      <c r="J208">
        <v>1470441983</v>
      </c>
      <c r="K208" s="8">
        <f t="shared" si="13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 t="e">
        <f t="shared" si="15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f t="shared" si="12"/>
        <v>42008.197199074071</v>
      </c>
      <c r="J209">
        <v>1420346638</v>
      </c>
      <c r="K209" s="8">
        <f t="shared" si="13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15.214285714285714</v>
      </c>
      <c r="R209">
        <f t="shared" si="15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f t="shared" si="12"/>
        <v>41989.369988425926</v>
      </c>
      <c r="J210">
        <v>1418719967</v>
      </c>
      <c r="K210" s="8">
        <f t="shared" si="13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 t="e">
        <f t="shared" si="15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f t="shared" si="12"/>
        <v>42195.922858796301</v>
      </c>
      <c r="J211">
        <v>1436566135</v>
      </c>
      <c r="K211" s="8">
        <f t="shared" si="13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 t="e">
        <f t="shared" si="15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f t="shared" si="12"/>
        <v>42278.208333333328</v>
      </c>
      <c r="J212">
        <v>1443675600</v>
      </c>
      <c r="K212" s="8">
        <f t="shared" si="13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25.25</v>
      </c>
      <c r="R212">
        <f t="shared" si="15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f t="shared" si="12"/>
        <v>42266.159918981488</v>
      </c>
      <c r="J213">
        <v>1442634617</v>
      </c>
      <c r="K213" s="8">
        <f t="shared" si="13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44.6</v>
      </c>
      <c r="R213">
        <f t="shared" si="15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f t="shared" si="12"/>
        <v>42476.839351851857</v>
      </c>
      <c r="J214">
        <v>1460837320</v>
      </c>
      <c r="K214" s="8">
        <f t="shared" si="13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1.5873015873015872E-2</v>
      </c>
      <c r="R214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f t="shared" si="12"/>
        <v>42232.587974537033</v>
      </c>
      <c r="J215">
        <v>1439734001</v>
      </c>
      <c r="K215" s="8">
        <f t="shared" si="13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0.04</v>
      </c>
      <c r="R215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f t="shared" si="12"/>
        <v>42069.64061342593</v>
      </c>
      <c r="J216">
        <v>1425655349</v>
      </c>
      <c r="K216" s="8">
        <f t="shared" si="13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8.0000000000000002E-3</v>
      </c>
      <c r="R216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f t="shared" si="12"/>
        <v>42417.999305555553</v>
      </c>
      <c r="J217">
        <v>1455753540</v>
      </c>
      <c r="K217" s="8">
        <f t="shared" si="13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0.22727272727272727</v>
      </c>
      <c r="R217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f t="shared" si="12"/>
        <v>42116.917094907403</v>
      </c>
      <c r="J218">
        <v>1429740037</v>
      </c>
      <c r="K218" s="8">
        <f t="shared" si="13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55.698440000000005</v>
      </c>
      <c r="R218">
        <f t="shared" si="15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f t="shared" si="12"/>
        <v>42001.64061342593</v>
      </c>
      <c r="J219">
        <v>1419780149</v>
      </c>
      <c r="K219" s="8">
        <f t="shared" si="13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11.943</v>
      </c>
      <c r="R219">
        <f t="shared" si="15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f t="shared" si="12"/>
        <v>42139.628344907411</v>
      </c>
      <c r="J220">
        <v>1431702289</v>
      </c>
      <c r="K220" s="8">
        <f t="shared" si="13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f t="shared" si="12"/>
        <v>42461.290972222225</v>
      </c>
      <c r="J221">
        <v>1459493940</v>
      </c>
      <c r="K221" s="8">
        <f t="shared" si="13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17.630000000000003</v>
      </c>
      <c r="R221">
        <f t="shared" si="15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f t="shared" si="12"/>
        <v>42236.837499999994</v>
      </c>
      <c r="J222">
        <v>1440101160</v>
      </c>
      <c r="K222" s="8">
        <f t="shared" si="13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0.72</v>
      </c>
      <c r="R222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f t="shared" si="12"/>
        <v>42091.79587962963</v>
      </c>
      <c r="J223">
        <v>1427569564</v>
      </c>
      <c r="K223" s="8">
        <f t="shared" si="13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 t="e">
        <f t="shared" si="15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f t="shared" si="12"/>
        <v>42090.110416666663</v>
      </c>
      <c r="J224">
        <v>1427423940</v>
      </c>
      <c r="K224" s="8">
        <f t="shared" si="13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f t="shared" si="12"/>
        <v>42512.045138888891</v>
      </c>
      <c r="J225">
        <v>1463879100</v>
      </c>
      <c r="K225" s="8">
        <f t="shared" si="13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 t="e">
        <f t="shared" si="15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f t="shared" si="12"/>
        <v>42195.235254629632</v>
      </c>
      <c r="J226">
        <v>1436506726</v>
      </c>
      <c r="K226" s="8">
        <f t="shared" si="13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 t="e">
        <f t="shared" si="15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f t="shared" si="12"/>
        <v>42468.919606481482</v>
      </c>
      <c r="J227">
        <v>1460153054</v>
      </c>
      <c r="K227" s="8">
        <f t="shared" si="13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 t="e">
        <f t="shared" si="15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f t="shared" si="12"/>
        <v>42155.395138888889</v>
      </c>
      <c r="J228">
        <v>1433064540</v>
      </c>
      <c r="K228" s="8">
        <f t="shared" si="13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0.86206896551724133</v>
      </c>
      <c r="R228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f t="shared" si="12"/>
        <v>42194.893993055557</v>
      </c>
      <c r="J229">
        <v>1436477241</v>
      </c>
      <c r="K229" s="8">
        <f t="shared" si="13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 t="e">
        <f t="shared" si="15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f t="shared" si="12"/>
        <v>42156.686400462961</v>
      </c>
      <c r="J230">
        <v>1433176105</v>
      </c>
      <c r="K230" s="8">
        <f t="shared" si="13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 t="e">
        <f t="shared" si="15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f t="shared" si="12"/>
        <v>42413.933993055558</v>
      </c>
      <c r="J231">
        <v>1455402297</v>
      </c>
      <c r="K231" s="8">
        <f t="shared" si="13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 t="e">
        <f t="shared" si="15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f t="shared" si="12"/>
        <v>42159.777210648142</v>
      </c>
      <c r="J232">
        <v>1433443151</v>
      </c>
      <c r="K232" s="8">
        <f t="shared" si="13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0.4</v>
      </c>
      <c r="R232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f t="shared" si="12"/>
        <v>42371.958923611113</v>
      </c>
      <c r="J233">
        <v>1451775651</v>
      </c>
      <c r="K233" s="8">
        <f t="shared" si="13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 t="e">
        <f t="shared" si="15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f t="shared" si="12"/>
        <v>42062.82576388889</v>
      </c>
      <c r="J234">
        <v>1425066546</v>
      </c>
      <c r="K234" s="8">
        <f t="shared" si="13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2.75</v>
      </c>
      <c r="R234">
        <f t="shared" si="15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f t="shared" si="12"/>
        <v>42642.911712962959</v>
      </c>
      <c r="J235">
        <v>1475185972</v>
      </c>
      <c r="K235" s="8">
        <f t="shared" si="13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 t="e">
        <f t="shared" si="15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f t="shared" si="12"/>
        <v>42176.035405092596</v>
      </c>
      <c r="J236">
        <v>1434847859</v>
      </c>
      <c r="K236" s="8">
        <f t="shared" si="13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40.1</v>
      </c>
      <c r="R236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f t="shared" si="12"/>
        <v>42194.908530092594</v>
      </c>
      <c r="J237">
        <v>1436478497</v>
      </c>
      <c r="K237" s="8">
        <f t="shared" si="13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 t="e">
        <f t="shared" si="15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f t="shared" si="12"/>
        <v>42374</v>
      </c>
      <c r="J238">
        <v>1451952000</v>
      </c>
      <c r="K238" s="8">
        <f t="shared" si="13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 t="e">
        <f t="shared" si="15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f t="shared" si="12"/>
        <v>42437.577187499999</v>
      </c>
      <c r="J239">
        <v>1457445069</v>
      </c>
      <c r="K239" s="8">
        <f t="shared" si="13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0.33333333333333337</v>
      </c>
      <c r="R239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f t="shared" si="12"/>
        <v>42734.375</v>
      </c>
      <c r="J240">
        <v>1483088400</v>
      </c>
      <c r="K240" s="8">
        <f t="shared" si="13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 t="e">
        <f t="shared" si="15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f t="shared" si="12"/>
        <v>42316.5</v>
      </c>
      <c r="J241">
        <v>1446984000</v>
      </c>
      <c r="K241" s="8">
        <f t="shared" si="13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f t="shared" si="12"/>
        <v>41399.708460648151</v>
      </c>
      <c r="J242">
        <v>1367773211</v>
      </c>
      <c r="K242" s="8">
        <f t="shared" si="13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107.63413333333334</v>
      </c>
      <c r="R242">
        <f t="shared" si="15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f t="shared" si="12"/>
        <v>41994.697962962964</v>
      </c>
      <c r="J243">
        <v>1419180304</v>
      </c>
      <c r="K243" s="8">
        <f t="shared" si="13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112.63736263736264</v>
      </c>
      <c r="R243">
        <f t="shared" si="15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f t="shared" si="12"/>
        <v>40897.492939814816</v>
      </c>
      <c r="J244">
        <v>1324381790</v>
      </c>
      <c r="K244" s="8">
        <f t="shared" si="13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113.46153846153845</v>
      </c>
      <c r="R244">
        <f t="shared" si="15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f t="shared" si="12"/>
        <v>41692.047500000001</v>
      </c>
      <c r="J245">
        <v>1393031304</v>
      </c>
      <c r="K245" s="8">
        <f t="shared" si="13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102.592</v>
      </c>
      <c r="R245">
        <f t="shared" si="15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f t="shared" si="12"/>
        <v>40253.29583333333</v>
      </c>
      <c r="J246">
        <v>1268723160</v>
      </c>
      <c r="K246" s="8">
        <f t="shared" si="13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113.75714285714287</v>
      </c>
      <c r="R246">
        <f t="shared" si="15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f t="shared" si="12"/>
        <v>41137.053067129629</v>
      </c>
      <c r="J247">
        <v>1345079785</v>
      </c>
      <c r="K247" s="8">
        <f t="shared" si="13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103.71999999999998</v>
      </c>
      <c r="R247">
        <f t="shared" si="15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f t="shared" si="12"/>
        <v>40530.405150462961</v>
      </c>
      <c r="J248">
        <v>1292665405</v>
      </c>
      <c r="K248" s="8">
        <f t="shared" si="13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305.46000000000004</v>
      </c>
      <c r="R248">
        <f t="shared" si="15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f t="shared" si="12"/>
        <v>40467.152083333334</v>
      </c>
      <c r="J249">
        <v>1287200340</v>
      </c>
      <c r="K249" s="8">
        <f t="shared" si="13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134.1</v>
      </c>
      <c r="R249">
        <f t="shared" si="15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f t="shared" si="12"/>
        <v>40915.774409722224</v>
      </c>
      <c r="J250">
        <v>1325961309</v>
      </c>
      <c r="K250" s="8">
        <f t="shared" si="13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101.33294117647058</v>
      </c>
      <c r="R250">
        <f t="shared" si="15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f t="shared" si="12"/>
        <v>40412.736111111109</v>
      </c>
      <c r="J251">
        <v>1282498800</v>
      </c>
      <c r="K251" s="8">
        <f t="shared" si="13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112.92</v>
      </c>
      <c r="R251">
        <f t="shared" si="15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f t="shared" si="12"/>
        <v>41431.565868055557</v>
      </c>
      <c r="J252">
        <v>1370525691</v>
      </c>
      <c r="K252" s="8">
        <f t="shared" si="13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105.58333333333334</v>
      </c>
      <c r="R252">
        <f t="shared" si="15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f t="shared" si="12"/>
        <v>41045.791666666664</v>
      </c>
      <c r="J253">
        <v>1337194800</v>
      </c>
      <c r="K253" s="8">
        <f t="shared" si="13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125.57142857142858</v>
      </c>
      <c r="R253">
        <f t="shared" si="15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f t="shared" si="12"/>
        <v>40330.165972222225</v>
      </c>
      <c r="J254">
        <v>1275364740</v>
      </c>
      <c r="K254" s="8">
        <f t="shared" si="13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184.56</v>
      </c>
      <c r="R254">
        <f t="shared" si="15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f t="shared" si="12"/>
        <v>40954.650868055556</v>
      </c>
      <c r="J255">
        <v>1329320235</v>
      </c>
      <c r="K255" s="8">
        <f t="shared" si="13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100.73333333333335</v>
      </c>
      <c r="R255">
        <f t="shared" si="15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f t="shared" si="12"/>
        <v>42294.083333333328</v>
      </c>
      <c r="J256">
        <v>1445047200</v>
      </c>
      <c r="K256" s="8">
        <f t="shared" si="13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116.94725</v>
      </c>
      <c r="R256">
        <f t="shared" si="15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f t="shared" si="12"/>
        <v>40618.48474537037</v>
      </c>
      <c r="J257">
        <v>1300275482</v>
      </c>
      <c r="K257" s="8">
        <f t="shared" si="13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106.73325</v>
      </c>
      <c r="R257">
        <f t="shared" si="15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f t="shared" si="12"/>
        <v>41349.769293981481</v>
      </c>
      <c r="J258">
        <v>1363458467</v>
      </c>
      <c r="K258" s="8">
        <f t="shared" si="13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139.1</v>
      </c>
      <c r="R258">
        <f t="shared" si="15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f t="shared" ref="I259:I322" si="16">(((J259/60)/60)/24)+DATE(1970,1,1)</f>
        <v>42509.626875000002</v>
      </c>
      <c r="J259">
        <v>1463670162</v>
      </c>
      <c r="K259" s="8">
        <f t="shared" ref="K259:K322" si="17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E259/D259*100</f>
        <v>106.72648571428572</v>
      </c>
      <c r="R259">
        <f t="shared" ref="R259:R322" si="19"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f t="shared" si="16"/>
        <v>40712.051689814813</v>
      </c>
      <c r="J260">
        <v>1308359666</v>
      </c>
      <c r="K260" s="8">
        <f t="shared" si="17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191.14</v>
      </c>
      <c r="R260">
        <f t="shared" si="19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f t="shared" si="16"/>
        <v>42102.738067129627</v>
      </c>
      <c r="J261">
        <v>1428514969</v>
      </c>
      <c r="K261" s="8">
        <f t="shared" si="17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131.93789333333334</v>
      </c>
      <c r="R261">
        <f t="shared" si="1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f t="shared" si="16"/>
        <v>40376.415972222225</v>
      </c>
      <c r="J262">
        <v>1279360740</v>
      </c>
      <c r="K262" s="8">
        <f t="shared" si="17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106.4</v>
      </c>
      <c r="R262">
        <f t="shared" si="1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f t="shared" si="16"/>
        <v>41067.621527777781</v>
      </c>
      <c r="J263">
        <v>1339080900</v>
      </c>
      <c r="K263" s="8">
        <f t="shared" si="17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107.4</v>
      </c>
      <c r="R263">
        <f t="shared" si="1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f t="shared" si="16"/>
        <v>40600.24800925926</v>
      </c>
      <c r="J264">
        <v>1298699828</v>
      </c>
      <c r="K264" s="8">
        <f t="shared" si="17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>
        <f t="shared" si="1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f t="shared" si="16"/>
        <v>41179.954791666663</v>
      </c>
      <c r="J265">
        <v>1348786494</v>
      </c>
      <c r="K265" s="8">
        <f t="shared" si="17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118.08108</v>
      </c>
      <c r="R265">
        <f t="shared" si="1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f t="shared" si="16"/>
        <v>41040.620312500003</v>
      </c>
      <c r="J266">
        <v>1336747995</v>
      </c>
      <c r="K266" s="8">
        <f t="shared" si="17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118.19999999999999</v>
      </c>
      <c r="R266">
        <f t="shared" si="1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f t="shared" si="16"/>
        <v>40308.844444444447</v>
      </c>
      <c r="J267">
        <v>1273522560</v>
      </c>
      <c r="K267" s="8">
        <f t="shared" si="17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111.1</v>
      </c>
      <c r="R267">
        <f t="shared" si="1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f t="shared" si="16"/>
        <v>40291.160416666666</v>
      </c>
      <c r="J268">
        <v>1271994660</v>
      </c>
      <c r="K268" s="8">
        <f t="shared" si="17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145.5</v>
      </c>
      <c r="R268">
        <f t="shared" si="1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f t="shared" si="16"/>
        <v>41815.452534722222</v>
      </c>
      <c r="J269">
        <v>1403693499</v>
      </c>
      <c r="K269" s="8">
        <f t="shared" si="17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131.62883248730967</v>
      </c>
      <c r="R269">
        <f t="shared" si="1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f t="shared" si="16"/>
        <v>40854.194189814814</v>
      </c>
      <c r="J270">
        <v>1320640778</v>
      </c>
      <c r="K270" s="8">
        <f t="shared" si="17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111.4</v>
      </c>
      <c r="R270">
        <f t="shared" si="1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f t="shared" si="16"/>
        <v>42788.197013888886</v>
      </c>
      <c r="J271">
        <v>1487738622</v>
      </c>
      <c r="K271" s="8">
        <f t="shared" si="17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147.23376999999999</v>
      </c>
      <c r="R271">
        <f t="shared" si="1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f t="shared" si="16"/>
        <v>40688.166666666664</v>
      </c>
      <c r="J272">
        <v>1306296000</v>
      </c>
      <c r="K272" s="8">
        <f t="shared" si="17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152.60869565217391</v>
      </c>
      <c r="R272">
        <f t="shared" si="1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f t="shared" si="16"/>
        <v>41641.333333333336</v>
      </c>
      <c r="J273">
        <v>1388649600</v>
      </c>
      <c r="K273" s="8">
        <f t="shared" si="17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104.67999999999999</v>
      </c>
      <c r="R273">
        <f t="shared" si="1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f t="shared" si="16"/>
        <v>40296.78402777778</v>
      </c>
      <c r="J274">
        <v>1272480540</v>
      </c>
      <c r="K274" s="8">
        <f t="shared" si="17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177.43366666666668</v>
      </c>
      <c r="R274">
        <f t="shared" si="1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f t="shared" si="16"/>
        <v>40727.498449074075</v>
      </c>
      <c r="J275">
        <v>1309694266</v>
      </c>
      <c r="K275" s="8">
        <f t="shared" si="17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107.7758</v>
      </c>
      <c r="R275">
        <f t="shared" si="1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f t="shared" si="16"/>
        <v>41004.290972222225</v>
      </c>
      <c r="J276">
        <v>1333609140</v>
      </c>
      <c r="K276" s="8">
        <f t="shared" si="17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>
        <f t="shared" si="1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f t="shared" si="16"/>
        <v>41223.073680555557</v>
      </c>
      <c r="J277">
        <v>1352511966</v>
      </c>
      <c r="K277" s="8">
        <f t="shared" si="17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108.395</v>
      </c>
      <c r="R277">
        <f t="shared" si="1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f t="shared" si="16"/>
        <v>41027.040208333332</v>
      </c>
      <c r="J278">
        <v>1335574674</v>
      </c>
      <c r="K278" s="8">
        <f t="shared" si="17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147.6</v>
      </c>
      <c r="R278">
        <f t="shared" si="1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f t="shared" si="16"/>
        <v>42147.891423611116</v>
      </c>
      <c r="J279">
        <v>1432416219</v>
      </c>
      <c r="K279" s="8">
        <f t="shared" si="17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110.38153846153847</v>
      </c>
      <c r="R279">
        <f t="shared" si="1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f t="shared" si="16"/>
        <v>41194.040960648148</v>
      </c>
      <c r="J280">
        <v>1350003539</v>
      </c>
      <c r="K280" s="8">
        <f t="shared" si="17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150.34814814814814</v>
      </c>
      <c r="R280">
        <f t="shared" si="1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f t="shared" si="16"/>
        <v>42793.084027777775</v>
      </c>
      <c r="J281">
        <v>1488160860</v>
      </c>
      <c r="K281" s="8">
        <f t="shared" si="17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157.31829411764707</v>
      </c>
      <c r="R281">
        <f t="shared" si="1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f t="shared" si="16"/>
        <v>41789.590682870366</v>
      </c>
      <c r="J282">
        <v>1401459035</v>
      </c>
      <c r="K282" s="8">
        <f t="shared" si="17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156.14400000000001</v>
      </c>
      <c r="R282">
        <f t="shared" si="1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f t="shared" si="16"/>
        <v>40035.80972222222</v>
      </c>
      <c r="J283">
        <v>1249932360</v>
      </c>
      <c r="K283" s="8">
        <f t="shared" si="17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120.58763636363636</v>
      </c>
      <c r="R283">
        <f t="shared" si="1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f t="shared" si="16"/>
        <v>40231.916666666664</v>
      </c>
      <c r="J284">
        <v>1266876000</v>
      </c>
      <c r="K284" s="8">
        <f t="shared" si="17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101.18888888888888</v>
      </c>
      <c r="R284">
        <f t="shared" si="1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f t="shared" si="16"/>
        <v>40695.207638888889</v>
      </c>
      <c r="J285">
        <v>1306904340</v>
      </c>
      <c r="K285" s="8">
        <f t="shared" si="17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114.27249999999999</v>
      </c>
      <c r="R285">
        <f t="shared" si="1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f t="shared" si="16"/>
        <v>40929.738194444442</v>
      </c>
      <c r="J286">
        <v>1327167780</v>
      </c>
      <c r="K286" s="8">
        <f t="shared" si="17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104.62615</v>
      </c>
      <c r="R286">
        <f t="shared" si="1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f t="shared" si="16"/>
        <v>41536.756111111114</v>
      </c>
      <c r="J287">
        <v>1379614128</v>
      </c>
      <c r="K287" s="8">
        <f t="shared" si="17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228.82507142857142</v>
      </c>
      <c r="R287">
        <f t="shared" si="1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f t="shared" si="16"/>
        <v>41358.774583333332</v>
      </c>
      <c r="J288">
        <v>1364236524</v>
      </c>
      <c r="K288" s="8">
        <f t="shared" si="17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109.15333333333332</v>
      </c>
      <c r="R288">
        <f t="shared" si="1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f t="shared" si="16"/>
        <v>41215.166666666664</v>
      </c>
      <c r="J289">
        <v>1351828800</v>
      </c>
      <c r="K289" s="8">
        <f t="shared" si="17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176.29999999999998</v>
      </c>
      <c r="R289">
        <f t="shared" si="1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f t="shared" si="16"/>
        <v>41086.168900462959</v>
      </c>
      <c r="J290">
        <v>1340683393</v>
      </c>
      <c r="K290" s="8">
        <f t="shared" si="17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103.21061999999999</v>
      </c>
      <c r="R290">
        <f t="shared" si="1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f t="shared" si="16"/>
        <v>41580.456412037034</v>
      </c>
      <c r="J291">
        <v>1383389834</v>
      </c>
      <c r="K291" s="8">
        <f t="shared" si="17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104.82000000000001</v>
      </c>
      <c r="R291">
        <f t="shared" si="1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f t="shared" si="16"/>
        <v>40576.332638888889</v>
      </c>
      <c r="J292">
        <v>1296633540</v>
      </c>
      <c r="K292" s="8">
        <f t="shared" si="17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106.68444444444445</v>
      </c>
      <c r="R292">
        <f t="shared" si="1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f t="shared" si="16"/>
        <v>41395.000694444447</v>
      </c>
      <c r="J293">
        <v>1367366460</v>
      </c>
      <c r="K293" s="8">
        <f t="shared" si="17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120.02</v>
      </c>
      <c r="R293">
        <f t="shared" si="1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f t="shared" si="16"/>
        <v>40845.165972222225</v>
      </c>
      <c r="J294">
        <v>1319860740</v>
      </c>
      <c r="K294" s="8">
        <f t="shared" si="17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101.50693333333334</v>
      </c>
      <c r="R294">
        <f t="shared" si="1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f t="shared" si="16"/>
        <v>41749.667986111112</v>
      </c>
      <c r="J295">
        <v>1398009714</v>
      </c>
      <c r="K295" s="8">
        <f t="shared" si="17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101.38461538461539</v>
      </c>
      <c r="R295">
        <f t="shared" si="1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f t="shared" si="16"/>
        <v>40378.666666666664</v>
      </c>
      <c r="J296">
        <v>1279555200</v>
      </c>
      <c r="K296" s="8">
        <f t="shared" si="17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f t="shared" si="16"/>
        <v>41579</v>
      </c>
      <c r="J297">
        <v>1383264000</v>
      </c>
      <c r="K297" s="8">
        <f t="shared" si="17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133.10911999999999</v>
      </c>
      <c r="R297">
        <f t="shared" si="1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f t="shared" si="16"/>
        <v>41159.475497685184</v>
      </c>
      <c r="J298">
        <v>1347017083</v>
      </c>
      <c r="K298" s="8">
        <f t="shared" si="17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118.72620000000001</v>
      </c>
      <c r="R298">
        <f t="shared" si="1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f t="shared" si="16"/>
        <v>42125.165972222225</v>
      </c>
      <c r="J299">
        <v>1430452740</v>
      </c>
      <c r="K299" s="8">
        <f t="shared" si="17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100.64</v>
      </c>
      <c r="R299">
        <f t="shared" si="1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f t="shared" si="16"/>
        <v>41768.875</v>
      </c>
      <c r="J300">
        <v>1399669200</v>
      </c>
      <c r="K300" s="8">
        <f t="shared" si="17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108.93241269841269</v>
      </c>
      <c r="R300">
        <f t="shared" si="1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f t="shared" si="16"/>
        <v>40499.266898148147</v>
      </c>
      <c r="J301">
        <v>1289975060</v>
      </c>
      <c r="K301" s="8">
        <f t="shared" si="17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178.95250000000001</v>
      </c>
      <c r="R301">
        <f t="shared" si="1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f t="shared" si="16"/>
        <v>40657.959930555553</v>
      </c>
      <c r="J302">
        <v>1303686138</v>
      </c>
      <c r="K302" s="8">
        <f t="shared" si="17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101.72264</v>
      </c>
      <c r="R302">
        <f t="shared" si="1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f t="shared" si="16"/>
        <v>41352.696006944447</v>
      </c>
      <c r="J303">
        <v>1363711335</v>
      </c>
      <c r="K303" s="8">
        <f t="shared" si="17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118.73499999999999</v>
      </c>
      <c r="R303">
        <f t="shared" si="1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f t="shared" si="16"/>
        <v>40963.856921296298</v>
      </c>
      <c r="J304">
        <v>1330115638</v>
      </c>
      <c r="K304" s="8">
        <f t="shared" si="17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100.46</v>
      </c>
      <c r="R304">
        <f t="shared" si="1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f t="shared" si="16"/>
        <v>41062.071134259262</v>
      </c>
      <c r="J305">
        <v>1338601346</v>
      </c>
      <c r="K305" s="8">
        <f t="shared" si="17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137.46666666666667</v>
      </c>
      <c r="R305">
        <f t="shared" si="1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f t="shared" si="16"/>
        <v>41153.083333333336</v>
      </c>
      <c r="J306">
        <v>1346464800</v>
      </c>
      <c r="K306" s="8">
        <f t="shared" si="17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231.64705882352939</v>
      </c>
      <c r="R306">
        <f t="shared" si="1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f t="shared" si="16"/>
        <v>40978.630196759259</v>
      </c>
      <c r="J307">
        <v>1331392049</v>
      </c>
      <c r="K307" s="8">
        <f t="shared" si="17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130.33333333333331</v>
      </c>
      <c r="R307">
        <f t="shared" si="1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f t="shared" si="16"/>
        <v>41353.795520833337</v>
      </c>
      <c r="J308">
        <v>1363806333</v>
      </c>
      <c r="K308" s="8">
        <f t="shared" si="17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292.89999999999998</v>
      </c>
      <c r="R308">
        <f t="shared" si="1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f t="shared" si="16"/>
        <v>41312.944456018515</v>
      </c>
      <c r="J309">
        <v>1360276801</v>
      </c>
      <c r="K309" s="8">
        <f t="shared" si="17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111.31818181818183</v>
      </c>
      <c r="R309">
        <f t="shared" si="1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f t="shared" si="16"/>
        <v>40612.694560185184</v>
      </c>
      <c r="J310">
        <v>1299775210</v>
      </c>
      <c r="K310" s="8">
        <f t="shared" si="17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105.56666666666668</v>
      </c>
      <c r="R310">
        <f t="shared" si="1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f t="shared" si="16"/>
        <v>41155.751550925925</v>
      </c>
      <c r="J311">
        <v>1346695334</v>
      </c>
      <c r="K311" s="8">
        <f t="shared" si="17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118.94444444444446</v>
      </c>
      <c r="R311">
        <f t="shared" si="1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f t="shared" si="16"/>
        <v>40836.083333333336</v>
      </c>
      <c r="J312">
        <v>1319076000</v>
      </c>
      <c r="K312" s="8">
        <f t="shared" si="17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104.129</v>
      </c>
      <c r="R312">
        <f t="shared" si="1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f t="shared" si="16"/>
        <v>40909.332638888889</v>
      </c>
      <c r="J313">
        <v>1325404740</v>
      </c>
      <c r="K313" s="8">
        <f t="shared" si="17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104.10165000000001</v>
      </c>
      <c r="R313">
        <f t="shared" si="1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f t="shared" si="16"/>
        <v>41378.877685185187</v>
      </c>
      <c r="J314">
        <v>1365973432</v>
      </c>
      <c r="K314" s="8">
        <f t="shared" si="17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111.87499999999999</v>
      </c>
      <c r="R314">
        <f t="shared" si="1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f t="shared" si="16"/>
        <v>40401.665972222225</v>
      </c>
      <c r="J315">
        <v>1281542340</v>
      </c>
      <c r="K315" s="8">
        <f t="shared" si="17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104.73529411764706</v>
      </c>
      <c r="R315">
        <f t="shared" si="1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f t="shared" si="16"/>
        <v>41334.833194444444</v>
      </c>
      <c r="J316">
        <v>1362167988</v>
      </c>
      <c r="K316" s="8">
        <f t="shared" si="17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385.15000000000003</v>
      </c>
      <c r="R316">
        <f t="shared" si="1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f t="shared" si="16"/>
        <v>41143.77238425926</v>
      </c>
      <c r="J317">
        <v>1345660334</v>
      </c>
      <c r="K317" s="8">
        <f t="shared" si="17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101.248</v>
      </c>
      <c r="R317">
        <f t="shared" si="1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f t="shared" si="16"/>
        <v>41984.207638888889</v>
      </c>
      <c r="J318">
        <v>1418273940</v>
      </c>
      <c r="K318" s="8">
        <f t="shared" si="17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113.77333333333333</v>
      </c>
      <c r="R318">
        <f t="shared" si="1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f t="shared" si="16"/>
        <v>41619.676886574074</v>
      </c>
      <c r="J319">
        <v>1386778483</v>
      </c>
      <c r="K319" s="8">
        <f t="shared" si="17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100.80333333333333</v>
      </c>
      <c r="R319">
        <f t="shared" si="1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f t="shared" si="16"/>
        <v>41359.997118055559</v>
      </c>
      <c r="J320">
        <v>1364342151</v>
      </c>
      <c r="K320" s="8">
        <f t="shared" si="17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283.32</v>
      </c>
      <c r="R320">
        <f t="shared" si="1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f t="shared" si="16"/>
        <v>40211.332638888889</v>
      </c>
      <c r="J321">
        <v>1265097540</v>
      </c>
      <c r="K321" s="8">
        <f t="shared" si="17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112.68</v>
      </c>
      <c r="R321">
        <f t="shared" si="1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f t="shared" si="16"/>
        <v>42360.958333333328</v>
      </c>
      <c r="J322">
        <v>1450825200</v>
      </c>
      <c r="K322" s="8">
        <f t="shared" si="17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106.58000000000001</v>
      </c>
      <c r="R322">
        <f t="shared" si="1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f t="shared" ref="I323:I386" si="20">(((J323/60)/60)/24)+DATE(1970,1,1)</f>
        <v>42682.488263888896</v>
      </c>
      <c r="J323">
        <v>1478605386</v>
      </c>
      <c r="K323" s="8">
        <f t="shared" ref="K323:K386" si="21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E323/D323*100</f>
        <v>102.66285714285715</v>
      </c>
      <c r="R323">
        <f t="shared" ref="R323:R386" si="23"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f t="shared" si="20"/>
        <v>42503.57</v>
      </c>
      <c r="J324">
        <v>1463146848</v>
      </c>
      <c r="K324" s="8">
        <f t="shared" si="21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107.91200000000001</v>
      </c>
      <c r="R324">
        <f t="shared" si="23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f t="shared" si="20"/>
        <v>42725.332638888889</v>
      </c>
      <c r="J325">
        <v>1482307140</v>
      </c>
      <c r="K325" s="8">
        <f t="shared" si="21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123.07407407407408</v>
      </c>
      <c r="R325">
        <f t="shared" si="23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f t="shared" si="20"/>
        <v>42217.626250000001</v>
      </c>
      <c r="J326">
        <v>1438441308</v>
      </c>
      <c r="K326" s="8">
        <f t="shared" si="21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101.6</v>
      </c>
      <c r="R326">
        <f t="shared" si="23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f t="shared" si="20"/>
        <v>42724.187881944439</v>
      </c>
      <c r="J327">
        <v>1482208233</v>
      </c>
      <c r="K327" s="8">
        <f t="shared" si="21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104.396</v>
      </c>
      <c r="R327">
        <f t="shared" si="23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f t="shared" si="20"/>
        <v>42808.956250000003</v>
      </c>
      <c r="J328">
        <v>1489532220</v>
      </c>
      <c r="K328" s="8">
        <f t="shared" si="21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112.92973333333333</v>
      </c>
      <c r="R328">
        <f t="shared" si="23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f t="shared" si="20"/>
        <v>42085.333333333328</v>
      </c>
      <c r="J329">
        <v>1427011200</v>
      </c>
      <c r="K329" s="8">
        <f t="shared" si="21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136.4</v>
      </c>
      <c r="R329">
        <f t="shared" si="23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f t="shared" si="20"/>
        <v>42309.166666666672</v>
      </c>
      <c r="J330">
        <v>1446350400</v>
      </c>
      <c r="K330" s="8">
        <f t="shared" si="21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103.61439999999999</v>
      </c>
      <c r="R330">
        <f t="shared" si="23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f t="shared" si="20"/>
        <v>42315.166666666672</v>
      </c>
      <c r="J331">
        <v>1446868800</v>
      </c>
      <c r="K331" s="8">
        <f t="shared" si="21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105.5</v>
      </c>
      <c r="R331">
        <f t="shared" si="23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f t="shared" si="20"/>
        <v>41411.165972222225</v>
      </c>
      <c r="J332">
        <v>1368763140</v>
      </c>
      <c r="K332" s="8">
        <f t="shared" si="21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101.82857142857142</v>
      </c>
      <c r="R332">
        <f t="shared" si="23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f t="shared" si="20"/>
        <v>42538.581412037034</v>
      </c>
      <c r="J333">
        <v>1466171834</v>
      </c>
      <c r="K333" s="8">
        <f t="shared" si="21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106.60499999999999</v>
      </c>
      <c r="R333">
        <f t="shared" si="23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f t="shared" si="20"/>
        <v>42305.333333333328</v>
      </c>
      <c r="J334">
        <v>1446019200</v>
      </c>
      <c r="K334" s="8">
        <f t="shared" si="21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113.015</v>
      </c>
      <c r="R334">
        <f t="shared" si="23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f t="shared" si="20"/>
        <v>42467.59480324074</v>
      </c>
      <c r="J335">
        <v>1460038591</v>
      </c>
      <c r="K335" s="8">
        <f t="shared" si="21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125.22750000000001</v>
      </c>
      <c r="R335">
        <f t="shared" si="23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f t="shared" si="20"/>
        <v>42139.791666666672</v>
      </c>
      <c r="J336">
        <v>1431716400</v>
      </c>
      <c r="K336" s="8">
        <f t="shared" si="21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101.19</v>
      </c>
      <c r="R336">
        <f t="shared" si="23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f t="shared" si="20"/>
        <v>42132.916666666672</v>
      </c>
      <c r="J337">
        <v>1431122400</v>
      </c>
      <c r="K337" s="8">
        <f t="shared" si="21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102.76470588235294</v>
      </c>
      <c r="R337">
        <f t="shared" si="23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f t="shared" si="20"/>
        <v>42321.637939814813</v>
      </c>
      <c r="J338">
        <v>1447427918</v>
      </c>
      <c r="K338" s="8">
        <f t="shared" si="21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116.83911999999998</v>
      </c>
      <c r="R338">
        <f t="shared" si="23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f t="shared" si="20"/>
        <v>42077.086898148147</v>
      </c>
      <c r="J339">
        <v>1426298708</v>
      </c>
      <c r="K339" s="8">
        <f t="shared" si="21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101.16833333333335</v>
      </c>
      <c r="R339">
        <f t="shared" si="23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f t="shared" si="20"/>
        <v>42616.041666666672</v>
      </c>
      <c r="J340">
        <v>1472864400</v>
      </c>
      <c r="K340" s="8">
        <f t="shared" si="21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110.13360000000002</v>
      </c>
      <c r="R340">
        <f t="shared" si="23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f t="shared" si="20"/>
        <v>42123.760046296295</v>
      </c>
      <c r="J341">
        <v>1430331268</v>
      </c>
      <c r="K341" s="8">
        <f t="shared" si="21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108.08333333333333</v>
      </c>
      <c r="R341">
        <f t="shared" si="23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f t="shared" si="20"/>
        <v>42802.875</v>
      </c>
      <c r="J342">
        <v>1489006800</v>
      </c>
      <c r="K342" s="8">
        <f t="shared" si="21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125.02285714285715</v>
      </c>
      <c r="R342">
        <f t="shared" si="23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f t="shared" si="20"/>
        <v>41913.165972222225</v>
      </c>
      <c r="J343">
        <v>1412135940</v>
      </c>
      <c r="K343" s="8">
        <f t="shared" si="21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106.71428571428572</v>
      </c>
      <c r="R343">
        <f t="shared" si="23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f t="shared" si="20"/>
        <v>42489.780844907407</v>
      </c>
      <c r="J344">
        <v>1461955465</v>
      </c>
      <c r="K344" s="8">
        <f t="shared" si="21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100.36639999999998</v>
      </c>
      <c r="R344">
        <f t="shared" si="23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f t="shared" si="20"/>
        <v>41957.125</v>
      </c>
      <c r="J345">
        <v>1415934000</v>
      </c>
      <c r="K345" s="8">
        <f t="shared" si="21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102.02863333333335</v>
      </c>
      <c r="R345">
        <f t="shared" si="23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f t="shared" si="20"/>
        <v>42156.097222222219</v>
      </c>
      <c r="J346">
        <v>1433125200</v>
      </c>
      <c r="K346" s="8">
        <f t="shared" si="21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102.08358208955224</v>
      </c>
      <c r="R346">
        <f t="shared" si="23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f t="shared" si="20"/>
        <v>42144.944328703699</v>
      </c>
      <c r="J347">
        <v>1432161590</v>
      </c>
      <c r="K347" s="8">
        <f t="shared" si="21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123.27586206896552</v>
      </c>
      <c r="R347">
        <f t="shared" si="23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f t="shared" si="20"/>
        <v>42291.500243055561</v>
      </c>
      <c r="J348">
        <v>1444824021</v>
      </c>
      <c r="K348" s="8">
        <f t="shared" si="21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170.28880000000001</v>
      </c>
      <c r="R348">
        <f t="shared" si="23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f t="shared" si="20"/>
        <v>42322.537141203706</v>
      </c>
      <c r="J349">
        <v>1447505609</v>
      </c>
      <c r="K349" s="8">
        <f t="shared" si="21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111.59049999999999</v>
      </c>
      <c r="R349">
        <f t="shared" si="23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f t="shared" si="20"/>
        <v>42237.58699074074</v>
      </c>
      <c r="J350">
        <v>1440165916</v>
      </c>
      <c r="K350" s="8">
        <f t="shared" si="21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>
        <f t="shared" si="23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f t="shared" si="20"/>
        <v>42790.498935185184</v>
      </c>
      <c r="J351">
        <v>1487937508</v>
      </c>
      <c r="K351" s="8">
        <f t="shared" si="21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106.63570159857905</v>
      </c>
      <c r="R351">
        <f t="shared" si="23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f t="shared" si="20"/>
        <v>42624.165972222225</v>
      </c>
      <c r="J352">
        <v>1473566340</v>
      </c>
      <c r="K352" s="8">
        <f t="shared" si="21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114.75999999999999</v>
      </c>
      <c r="R352">
        <f t="shared" si="23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f t="shared" si="20"/>
        <v>42467.923078703709</v>
      </c>
      <c r="J353">
        <v>1460066954</v>
      </c>
      <c r="K353" s="8">
        <f t="shared" si="21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127.34117647058822</v>
      </c>
      <c r="R353">
        <f t="shared" si="23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f t="shared" si="20"/>
        <v>41920.167453703703</v>
      </c>
      <c r="J354">
        <v>1412740868</v>
      </c>
      <c r="K354" s="8">
        <f t="shared" si="21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116.56</v>
      </c>
      <c r="R354">
        <f t="shared" si="23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f t="shared" si="20"/>
        <v>42327.833553240736</v>
      </c>
      <c r="J355">
        <v>1447963219</v>
      </c>
      <c r="K355" s="8">
        <f t="shared" si="21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108.61819426615318</v>
      </c>
      <c r="R355">
        <f t="shared" si="23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f t="shared" si="20"/>
        <v>42468.786122685182</v>
      </c>
      <c r="J356">
        <v>1460141521</v>
      </c>
      <c r="K356" s="8">
        <f t="shared" si="21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103.94285714285714</v>
      </c>
      <c r="R356">
        <f t="shared" si="23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f t="shared" si="20"/>
        <v>41974.3355787037</v>
      </c>
      <c r="J357">
        <v>1417420994</v>
      </c>
      <c r="K357" s="8">
        <f t="shared" si="21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116.25714285714285</v>
      </c>
      <c r="R357">
        <f t="shared" si="23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f t="shared" si="20"/>
        <v>42445.761493055557</v>
      </c>
      <c r="J358">
        <v>1458152193</v>
      </c>
      <c r="K358" s="8">
        <f t="shared" si="21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102.69239999999999</v>
      </c>
      <c r="R358">
        <f t="shared" si="23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f t="shared" si="20"/>
        <v>42118.222187499996</v>
      </c>
      <c r="J359">
        <v>1429852797</v>
      </c>
      <c r="K359" s="8">
        <f t="shared" si="21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>
        <f t="shared" si="23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f t="shared" si="20"/>
        <v>42536.625</v>
      </c>
      <c r="J360">
        <v>1466002800</v>
      </c>
      <c r="K360" s="8">
        <f t="shared" si="21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103.08800000000001</v>
      </c>
      <c r="R360">
        <f t="shared" si="23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f t="shared" si="20"/>
        <v>41957.216666666667</v>
      </c>
      <c r="J361">
        <v>1415941920</v>
      </c>
      <c r="K361" s="8">
        <f t="shared" si="21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104.85537190082646</v>
      </c>
      <c r="R361">
        <f t="shared" si="23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f t="shared" si="20"/>
        <v>42208.132638888885</v>
      </c>
      <c r="J362">
        <v>1437621060</v>
      </c>
      <c r="K362" s="8">
        <f t="shared" si="21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101.375</v>
      </c>
      <c r="R362">
        <f t="shared" si="23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f t="shared" si="20"/>
        <v>41966.042893518519</v>
      </c>
      <c r="J363">
        <v>1416704506</v>
      </c>
      <c r="K363" s="8">
        <f t="shared" si="21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111.07699999999998</v>
      </c>
      <c r="R363">
        <f t="shared" si="23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f t="shared" si="20"/>
        <v>41859</v>
      </c>
      <c r="J364">
        <v>1407456000</v>
      </c>
      <c r="K364" s="8">
        <f t="shared" si="21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124.15933781686496</v>
      </c>
      <c r="R364">
        <f t="shared" si="23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f t="shared" si="20"/>
        <v>40300.806944444441</v>
      </c>
      <c r="J365">
        <v>1272828120</v>
      </c>
      <c r="K365" s="8">
        <f t="shared" si="21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101.33333333333334</v>
      </c>
      <c r="R365">
        <f t="shared" si="23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f t="shared" si="20"/>
        <v>41811.165972222225</v>
      </c>
      <c r="J366">
        <v>1403323140</v>
      </c>
      <c r="K366" s="8">
        <f t="shared" si="21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110.16142857142856</v>
      </c>
      <c r="R366">
        <f t="shared" si="23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f t="shared" si="20"/>
        <v>41698.606469907405</v>
      </c>
      <c r="J367">
        <v>1393597999</v>
      </c>
      <c r="K367" s="8">
        <f t="shared" si="21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103.97333333333334</v>
      </c>
      <c r="R367">
        <f t="shared" si="23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f t="shared" si="20"/>
        <v>41049.793032407404</v>
      </c>
      <c r="J368">
        <v>1337540518</v>
      </c>
      <c r="K368" s="8">
        <f t="shared" si="21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101.31578947368421</v>
      </c>
      <c r="R368">
        <f t="shared" si="23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f t="shared" si="20"/>
        <v>41395.207638888889</v>
      </c>
      <c r="J369">
        <v>1367384340</v>
      </c>
      <c r="K369" s="8">
        <f t="shared" si="21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103.3501</v>
      </c>
      <c r="R369">
        <f t="shared" si="23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f t="shared" si="20"/>
        <v>42078.563912037032</v>
      </c>
      <c r="J370">
        <v>1426426322</v>
      </c>
      <c r="K370" s="8">
        <f t="shared" si="21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104.11200000000001</v>
      </c>
      <c r="R370">
        <f t="shared" si="23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f t="shared" si="20"/>
        <v>40923.551724537036</v>
      </c>
      <c r="J371">
        <v>1326633269</v>
      </c>
      <c r="K371" s="8">
        <f t="shared" si="21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110.15569230769231</v>
      </c>
      <c r="R371">
        <f t="shared" si="23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f t="shared" si="20"/>
        <v>42741.795138888891</v>
      </c>
      <c r="J372">
        <v>1483729500</v>
      </c>
      <c r="K372" s="8">
        <f t="shared" si="21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122.02</v>
      </c>
      <c r="R372">
        <f t="shared" si="23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f t="shared" si="20"/>
        <v>41306.767812500002</v>
      </c>
      <c r="J373">
        <v>1359743139</v>
      </c>
      <c r="K373" s="8">
        <f t="shared" si="21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114.16866666666667</v>
      </c>
      <c r="R373">
        <f t="shared" si="23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f t="shared" si="20"/>
        <v>42465.666666666672</v>
      </c>
      <c r="J374">
        <v>1459872000</v>
      </c>
      <c r="K374" s="8">
        <f t="shared" si="21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125.33333333333334</v>
      </c>
      <c r="R374">
        <f t="shared" si="23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f t="shared" si="20"/>
        <v>41108.91201388889</v>
      </c>
      <c r="J375">
        <v>1342648398</v>
      </c>
      <c r="K375" s="8">
        <f t="shared" si="21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106.66666666666667</v>
      </c>
      <c r="R375">
        <f t="shared" si="23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f t="shared" si="20"/>
        <v>40802.889247685183</v>
      </c>
      <c r="J376">
        <v>1316208031</v>
      </c>
      <c r="K376" s="8">
        <f t="shared" si="21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130.65</v>
      </c>
      <c r="R376">
        <f t="shared" si="23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f t="shared" si="20"/>
        <v>41699.720833333333</v>
      </c>
      <c r="J377">
        <v>1393694280</v>
      </c>
      <c r="K377" s="8">
        <f t="shared" si="21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>
        <f t="shared" si="23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f t="shared" si="20"/>
        <v>42607.452731481477</v>
      </c>
      <c r="J378">
        <v>1472122316</v>
      </c>
      <c r="K378" s="8">
        <f t="shared" si="21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105.9591836734694</v>
      </c>
      <c r="R378">
        <f t="shared" si="23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f t="shared" si="20"/>
        <v>42322.292361111111</v>
      </c>
      <c r="J379">
        <v>1447484460</v>
      </c>
      <c r="K379" s="8">
        <f t="shared" si="21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114.39999999999999</v>
      </c>
      <c r="R379">
        <f t="shared" si="23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f t="shared" si="20"/>
        <v>42394.994444444441</v>
      </c>
      <c r="J380">
        <v>1453765920</v>
      </c>
      <c r="K380" s="8">
        <f t="shared" si="21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111.76666666666665</v>
      </c>
      <c r="R380">
        <f t="shared" si="23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f t="shared" si="20"/>
        <v>41032.688333333332</v>
      </c>
      <c r="J381">
        <v>1336062672</v>
      </c>
      <c r="K381" s="8">
        <f t="shared" si="21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116.08000000000001</v>
      </c>
      <c r="R381">
        <f t="shared" si="23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f t="shared" si="20"/>
        <v>42392.719814814816</v>
      </c>
      <c r="J382">
        <v>1453569392</v>
      </c>
      <c r="K382" s="8">
        <f t="shared" si="21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141.5</v>
      </c>
      <c r="R382">
        <f t="shared" si="23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f t="shared" si="20"/>
        <v>41120.208333333336</v>
      </c>
      <c r="J383">
        <v>1343624400</v>
      </c>
      <c r="K383" s="8">
        <f t="shared" si="21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104.72999999999999</v>
      </c>
      <c r="R383">
        <f t="shared" si="23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f t="shared" si="20"/>
        <v>41158.709490740745</v>
      </c>
      <c r="J384">
        <v>1346950900</v>
      </c>
      <c r="K384" s="8">
        <f t="shared" si="21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255.83333333333331</v>
      </c>
      <c r="R384">
        <f t="shared" si="23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f t="shared" si="20"/>
        <v>41778.117581018516</v>
      </c>
      <c r="J385">
        <v>1400467759</v>
      </c>
      <c r="K385" s="8">
        <f t="shared" si="21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206.70670670670671</v>
      </c>
      <c r="R385">
        <f t="shared" si="23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f t="shared" si="20"/>
        <v>42010.781793981485</v>
      </c>
      <c r="J386">
        <v>1420569947</v>
      </c>
      <c r="K386" s="8">
        <f t="shared" si="21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112.105</v>
      </c>
      <c r="R386">
        <f t="shared" si="23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f t="shared" ref="I387:I450" si="24">(((J387/60)/60)/24)+DATE(1970,1,1)</f>
        <v>41964.626168981486</v>
      </c>
      <c r="J387">
        <v>1416582101</v>
      </c>
      <c r="K387" s="8">
        <f t="shared" ref="K387:K450" si="25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E387/D387*100</f>
        <v>105.982</v>
      </c>
      <c r="R387">
        <f t="shared" ref="R387:R450" si="27"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f t="shared" si="24"/>
        <v>42226.951284722221</v>
      </c>
      <c r="J388">
        <v>1439246991</v>
      </c>
      <c r="K388" s="8">
        <f t="shared" si="25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100.16666666666667</v>
      </c>
      <c r="R388">
        <f t="shared" si="27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f t="shared" si="24"/>
        <v>42231.25</v>
      </c>
      <c r="J389">
        <v>1439618400</v>
      </c>
      <c r="K389" s="8">
        <f t="shared" si="25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213.98947368421051</v>
      </c>
      <c r="R389">
        <f t="shared" si="27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f t="shared" si="24"/>
        <v>42579.076157407413</v>
      </c>
      <c r="J390">
        <v>1469670580</v>
      </c>
      <c r="K390" s="8">
        <f t="shared" si="25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126.16000000000001</v>
      </c>
      <c r="R390">
        <f t="shared" si="27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f t="shared" si="24"/>
        <v>41705.957638888889</v>
      </c>
      <c r="J391">
        <v>1394233140</v>
      </c>
      <c r="K391" s="8">
        <f t="shared" si="25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181.53547058823528</v>
      </c>
      <c r="R391">
        <f t="shared" si="27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f t="shared" si="24"/>
        <v>42132.036712962959</v>
      </c>
      <c r="J392">
        <v>1431046372</v>
      </c>
      <c r="K392" s="8">
        <f t="shared" si="25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f t="shared" si="24"/>
        <v>40895.040972222225</v>
      </c>
      <c r="J393">
        <v>1324169940</v>
      </c>
      <c r="K393" s="8">
        <f t="shared" si="25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100.61</v>
      </c>
      <c r="R393">
        <f t="shared" si="27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f t="shared" si="24"/>
        <v>40794.125</v>
      </c>
      <c r="J394">
        <v>1315450800</v>
      </c>
      <c r="K394" s="8">
        <f t="shared" si="25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100.9027027027027</v>
      </c>
      <c r="R394">
        <f t="shared" si="27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f t="shared" si="24"/>
        <v>41557.708935185183</v>
      </c>
      <c r="J395">
        <v>1381424452</v>
      </c>
      <c r="K395" s="8">
        <f t="shared" si="25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110.446</v>
      </c>
      <c r="R395">
        <f t="shared" si="27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f t="shared" si="24"/>
        <v>42477.776412037041</v>
      </c>
      <c r="J396">
        <v>1460918282</v>
      </c>
      <c r="K396" s="8">
        <f t="shared" si="25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111.8936170212766</v>
      </c>
      <c r="R396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f t="shared" si="24"/>
        <v>41026.897222222222</v>
      </c>
      <c r="J397">
        <v>1335562320</v>
      </c>
      <c r="K397" s="8">
        <f t="shared" si="25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108.04450000000001</v>
      </c>
      <c r="R397">
        <f t="shared" si="27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f t="shared" si="24"/>
        <v>41097.564884259256</v>
      </c>
      <c r="J398">
        <v>1341668006</v>
      </c>
      <c r="K398" s="8">
        <f t="shared" si="25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106.66666666666667</v>
      </c>
      <c r="R398">
        <f t="shared" si="27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f t="shared" si="24"/>
        <v>40422.155555555553</v>
      </c>
      <c r="J399">
        <v>1283312640</v>
      </c>
      <c r="K399" s="8">
        <f t="shared" si="25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103.90027322404372</v>
      </c>
      <c r="R399">
        <f t="shared" si="27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f t="shared" si="24"/>
        <v>42123.793124999997</v>
      </c>
      <c r="J400">
        <v>1430334126</v>
      </c>
      <c r="K400" s="8">
        <f t="shared" si="25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125.16000000000001</v>
      </c>
      <c r="R400">
        <f t="shared" si="27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f t="shared" si="24"/>
        <v>42718.5</v>
      </c>
      <c r="J401">
        <v>1481716800</v>
      </c>
      <c r="K401" s="8">
        <f t="shared" si="25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106.80499999999999</v>
      </c>
      <c r="R401">
        <f t="shared" si="27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f t="shared" si="24"/>
        <v>41776.145833333336</v>
      </c>
      <c r="J402">
        <v>1400297400</v>
      </c>
      <c r="K402" s="8">
        <f t="shared" si="25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112.30249999999999</v>
      </c>
      <c r="R402">
        <f t="shared" si="27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f t="shared" si="24"/>
        <v>40762.842245370368</v>
      </c>
      <c r="J403">
        <v>1312747970</v>
      </c>
      <c r="K403" s="8">
        <f t="shared" si="25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103.812</v>
      </c>
      <c r="R403">
        <f t="shared" si="27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f t="shared" si="24"/>
        <v>42313.58121527778</v>
      </c>
      <c r="J404">
        <v>1446731817</v>
      </c>
      <c r="K404" s="8">
        <f t="shared" si="25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141.65</v>
      </c>
      <c r="R404">
        <f t="shared" si="27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f t="shared" si="24"/>
        <v>40765.297222222223</v>
      </c>
      <c r="J405">
        <v>1312960080</v>
      </c>
      <c r="K405" s="8">
        <f t="shared" si="25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105.25999999999999</v>
      </c>
      <c r="R405">
        <f t="shared" si="27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f t="shared" si="24"/>
        <v>41675.961111111108</v>
      </c>
      <c r="J406">
        <v>1391641440</v>
      </c>
      <c r="K406" s="8">
        <f t="shared" si="25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103.09142857142857</v>
      </c>
      <c r="R406">
        <f t="shared" si="27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f t="shared" si="24"/>
        <v>41704.08494212963</v>
      </c>
      <c r="J407">
        <v>1394071339</v>
      </c>
      <c r="K407" s="8">
        <f t="shared" si="25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107.65957446808511</v>
      </c>
      <c r="R407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f t="shared" si="24"/>
        <v>40672.249305555553</v>
      </c>
      <c r="J408">
        <v>1304920740</v>
      </c>
      <c r="K408" s="8">
        <f t="shared" si="25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107.70464285714286</v>
      </c>
      <c r="R408">
        <f t="shared" si="27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f t="shared" si="24"/>
        <v>40866.912615740745</v>
      </c>
      <c r="J409">
        <v>1321739650</v>
      </c>
      <c r="K409" s="8">
        <f t="shared" si="25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101.55000000000001</v>
      </c>
      <c r="R409">
        <f t="shared" si="27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f t="shared" si="24"/>
        <v>41583.777662037035</v>
      </c>
      <c r="J410">
        <v>1383676790</v>
      </c>
      <c r="K410" s="8">
        <f t="shared" si="25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101.43766666666667</v>
      </c>
      <c r="R410">
        <f t="shared" si="27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f t="shared" si="24"/>
        <v>42573.862777777773</v>
      </c>
      <c r="J411">
        <v>1469220144</v>
      </c>
      <c r="K411" s="8">
        <f t="shared" si="25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136.80000000000001</v>
      </c>
      <c r="R411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f t="shared" si="24"/>
        <v>42173.981446759266</v>
      </c>
      <c r="J412">
        <v>1434670397</v>
      </c>
      <c r="K412" s="8">
        <f t="shared" si="25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128.29999999999998</v>
      </c>
      <c r="R412">
        <f t="shared" si="27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f t="shared" si="24"/>
        <v>41630.208333333336</v>
      </c>
      <c r="J413">
        <v>1387688400</v>
      </c>
      <c r="K413" s="8">
        <f t="shared" si="25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101.05</v>
      </c>
      <c r="R413">
        <f t="shared" si="27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f t="shared" si="24"/>
        <v>41115.742800925924</v>
      </c>
      <c r="J414">
        <v>1343238578</v>
      </c>
      <c r="K414" s="8">
        <f t="shared" si="25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126.84</v>
      </c>
      <c r="R414">
        <f t="shared" si="27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f t="shared" si="24"/>
        <v>41109.877442129626</v>
      </c>
      <c r="J415">
        <v>1342731811</v>
      </c>
      <c r="K415" s="8">
        <f t="shared" si="25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105.0859375</v>
      </c>
      <c r="R415">
        <f t="shared" si="27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f t="shared" si="24"/>
        <v>41559.063252314816</v>
      </c>
      <c r="J416">
        <v>1381541465</v>
      </c>
      <c r="K416" s="8">
        <f t="shared" si="25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102.85405405405406</v>
      </c>
      <c r="R416">
        <f t="shared" si="27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f t="shared" si="24"/>
        <v>41929.5</v>
      </c>
      <c r="J417">
        <v>1413547200</v>
      </c>
      <c r="K417" s="8">
        <f t="shared" si="25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102.14714285714285</v>
      </c>
      <c r="R417">
        <f t="shared" si="27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f t="shared" si="24"/>
        <v>41678.396192129629</v>
      </c>
      <c r="J418">
        <v>1391851831</v>
      </c>
      <c r="K418" s="8">
        <f t="shared" si="25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120.21700000000001</v>
      </c>
      <c r="R418">
        <f t="shared" si="27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f t="shared" si="24"/>
        <v>41372.189583333333</v>
      </c>
      <c r="J419">
        <v>1365395580</v>
      </c>
      <c r="K419" s="8">
        <f t="shared" si="25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100.24761904761905</v>
      </c>
      <c r="R419">
        <f t="shared" si="27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f t="shared" si="24"/>
        <v>42208.282372685186</v>
      </c>
      <c r="J420">
        <v>1437633997</v>
      </c>
      <c r="K420" s="8">
        <f t="shared" si="25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100.63392857142857</v>
      </c>
      <c r="R420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f t="shared" si="24"/>
        <v>41454.842442129629</v>
      </c>
      <c r="J421">
        <v>1372536787</v>
      </c>
      <c r="K421" s="8">
        <f t="shared" si="25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100.4375</v>
      </c>
      <c r="R421">
        <f t="shared" si="27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f t="shared" si="24"/>
        <v>41712.194803240738</v>
      </c>
      <c r="J422">
        <v>1394772031</v>
      </c>
      <c r="K422" s="8">
        <f t="shared" si="25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0.43939393939393934</v>
      </c>
      <c r="R422">
        <f t="shared" si="27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f t="shared" si="24"/>
        <v>42237.491388888884</v>
      </c>
      <c r="J423">
        <v>1440157656</v>
      </c>
      <c r="K423" s="8">
        <f t="shared" si="25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2.0066666666666668</v>
      </c>
      <c r="R423">
        <f t="shared" si="27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f t="shared" si="24"/>
        <v>41893.260381944441</v>
      </c>
      <c r="J424">
        <v>1410416097</v>
      </c>
      <c r="K424" s="8">
        <f t="shared" si="25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1.075</v>
      </c>
      <c r="R424">
        <f t="shared" si="27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f t="shared" si="24"/>
        <v>41430.92627314815</v>
      </c>
      <c r="J425">
        <v>1370470430</v>
      </c>
      <c r="K425" s="8">
        <f t="shared" si="25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0.76500000000000001</v>
      </c>
      <c r="R425">
        <f t="shared" si="27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f t="shared" si="24"/>
        <v>40994.334479166668</v>
      </c>
      <c r="J426">
        <v>1332748899</v>
      </c>
      <c r="K426" s="8">
        <f t="shared" si="25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6.7966666666666677</v>
      </c>
      <c r="R426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f t="shared" si="24"/>
        <v>42335.902824074074</v>
      </c>
      <c r="J427">
        <v>1448660404</v>
      </c>
      <c r="K427" s="8">
        <f t="shared" si="25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1.2E-2</v>
      </c>
      <c r="R427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f t="shared" si="24"/>
        <v>42430.711967592593</v>
      </c>
      <c r="J428">
        <v>1456851914</v>
      </c>
      <c r="K428" s="8">
        <f t="shared" si="25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1.3299999999999998</v>
      </c>
      <c r="R428">
        <f t="shared" si="27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f t="shared" si="24"/>
        <v>42299.790972222225</v>
      </c>
      <c r="J429">
        <v>1445540340</v>
      </c>
      <c r="K429" s="8">
        <f t="shared" si="25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 t="e">
        <f t="shared" si="27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f t="shared" si="24"/>
        <v>41806.916666666664</v>
      </c>
      <c r="J430">
        <v>1402956000</v>
      </c>
      <c r="K430" s="8">
        <f t="shared" si="25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5.6333333333333329</v>
      </c>
      <c r="R430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f t="shared" si="24"/>
        <v>40144.207638888889</v>
      </c>
      <c r="J431">
        <v>1259297940</v>
      </c>
      <c r="K431" s="8">
        <f t="shared" si="25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 t="e">
        <f t="shared" si="27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f t="shared" si="24"/>
        <v>41528.107256944444</v>
      </c>
      <c r="J432">
        <v>1378866867</v>
      </c>
      <c r="K432" s="8">
        <f t="shared" si="25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2.4</v>
      </c>
      <c r="R432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f t="shared" si="24"/>
        <v>42556.871331018512</v>
      </c>
      <c r="J433">
        <v>1467752083</v>
      </c>
      <c r="K433" s="8">
        <f t="shared" si="25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13.833333333333334</v>
      </c>
      <c r="R433">
        <f t="shared" si="27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f t="shared" si="24"/>
        <v>42298.726631944446</v>
      </c>
      <c r="J434">
        <v>1445448381</v>
      </c>
      <c r="K434" s="8">
        <f t="shared" si="25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9.5</v>
      </c>
      <c r="R434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f t="shared" si="24"/>
        <v>42288.629884259266</v>
      </c>
      <c r="J435">
        <v>1444576022</v>
      </c>
      <c r="K435" s="8">
        <f t="shared" si="25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 t="e">
        <f t="shared" si="27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f t="shared" si="24"/>
        <v>41609.876180555555</v>
      </c>
      <c r="J436">
        <v>1385931702</v>
      </c>
      <c r="K436" s="8">
        <f t="shared" si="25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f t="shared" si="24"/>
        <v>41530.747453703705</v>
      </c>
      <c r="J437">
        <v>1379094980</v>
      </c>
      <c r="K437" s="8">
        <f t="shared" si="25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2.7272727272727275E-3</v>
      </c>
      <c r="R437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f t="shared" si="24"/>
        <v>41486.36241898148</v>
      </c>
      <c r="J438">
        <v>1375260113</v>
      </c>
      <c r="K438" s="8">
        <f t="shared" si="25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 t="e">
        <f t="shared" si="27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f t="shared" si="24"/>
        <v>42651.31858796296</v>
      </c>
      <c r="J439">
        <v>1475912326</v>
      </c>
      <c r="K439" s="8">
        <f t="shared" si="25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 t="e">
        <f t="shared" si="27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f t="shared" si="24"/>
        <v>42326.302754629629</v>
      </c>
      <c r="J440">
        <v>1447830958</v>
      </c>
      <c r="K440" s="8">
        <f t="shared" si="25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9.379999999999999</v>
      </c>
      <c r="R440">
        <f t="shared" si="27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f t="shared" si="24"/>
        <v>41929.761782407404</v>
      </c>
      <c r="J441">
        <v>1413569818</v>
      </c>
      <c r="K441" s="8">
        <f t="shared" si="25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 t="e">
        <f t="shared" si="27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f t="shared" si="24"/>
        <v>42453.943900462968</v>
      </c>
      <c r="J442">
        <v>1458859153</v>
      </c>
      <c r="K442" s="8">
        <f t="shared" si="25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0.1</v>
      </c>
      <c r="R442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f t="shared" si="24"/>
        <v>41580.793935185182</v>
      </c>
      <c r="J443">
        <v>1383418996</v>
      </c>
      <c r="K443" s="8">
        <f t="shared" si="25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 t="e">
        <f t="shared" si="27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f t="shared" si="24"/>
        <v>42054.888692129629</v>
      </c>
      <c r="J444">
        <v>1424380783</v>
      </c>
      <c r="K444" s="8">
        <f t="shared" si="25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39.358823529411765</v>
      </c>
      <c r="R444">
        <f t="shared" si="27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f t="shared" si="24"/>
        <v>41680.015057870369</v>
      </c>
      <c r="J445">
        <v>1391991701</v>
      </c>
      <c r="K445" s="8">
        <f t="shared" si="25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0.1</v>
      </c>
      <c r="R445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f t="shared" si="24"/>
        <v>40954.906956018516</v>
      </c>
      <c r="J446">
        <v>1329342361</v>
      </c>
      <c r="K446" s="8">
        <f t="shared" si="25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f t="shared" si="24"/>
        <v>42145.335358796292</v>
      </c>
      <c r="J447">
        <v>1432195375</v>
      </c>
      <c r="K447" s="8">
        <f t="shared" si="25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3.3333333333333335E-3</v>
      </c>
      <c r="R447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f t="shared" si="24"/>
        <v>42067.083564814813</v>
      </c>
      <c r="J448">
        <v>1425434420</v>
      </c>
      <c r="K448" s="8">
        <f t="shared" si="25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7.2952380952380951</v>
      </c>
      <c r="R448">
        <f t="shared" si="27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f t="shared" si="24"/>
        <v>41356.513460648144</v>
      </c>
      <c r="J449">
        <v>1364041163</v>
      </c>
      <c r="K449" s="8">
        <f t="shared" si="25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1.6666666666666666E-2</v>
      </c>
      <c r="R449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f t="shared" si="24"/>
        <v>41773.758043981477</v>
      </c>
      <c r="J450">
        <v>1400091095</v>
      </c>
      <c r="K450" s="8">
        <f t="shared" si="25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3.2804000000000002</v>
      </c>
      <c r="R450">
        <f t="shared" si="27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f t="shared" ref="I451:I514" si="28">(((J451/60)/60)/24)+DATE(1970,1,1)</f>
        <v>41564.568113425928</v>
      </c>
      <c r="J451">
        <v>1382017085</v>
      </c>
      <c r="K451" s="8">
        <f t="shared" ref="K451:K514" si="29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E451/D451*100</f>
        <v>2.25</v>
      </c>
      <c r="R451">
        <f t="shared" ref="R451:R514" si="31"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f t="shared" si="28"/>
        <v>41684.946759259255</v>
      </c>
      <c r="J452">
        <v>1392417800</v>
      </c>
      <c r="K452" s="8">
        <f t="shared" si="29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0.79200000000000004</v>
      </c>
      <c r="R452">
        <f t="shared" si="31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f t="shared" si="28"/>
        <v>41664.715173611112</v>
      </c>
      <c r="J453">
        <v>1390669791</v>
      </c>
      <c r="K453" s="8">
        <f t="shared" si="29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 t="e">
        <f t="shared" si="31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f t="shared" si="28"/>
        <v>42137.703877314809</v>
      </c>
      <c r="J454">
        <v>1431536015</v>
      </c>
      <c r="K454" s="8">
        <f t="shared" si="29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f t="shared" si="28"/>
        <v>42054.824988425928</v>
      </c>
      <c r="J455">
        <v>1424375279</v>
      </c>
      <c r="K455" s="8">
        <f t="shared" si="29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2.7404479578392621E-2</v>
      </c>
      <c r="R455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f t="shared" si="28"/>
        <v>41969.551388888889</v>
      </c>
      <c r="J456">
        <v>1417007640</v>
      </c>
      <c r="K456" s="8">
        <f t="shared" si="29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0.82000000000000006</v>
      </c>
      <c r="R456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f t="shared" si="28"/>
        <v>41016.021527777775</v>
      </c>
      <c r="J457">
        <v>1334622660</v>
      </c>
      <c r="K457" s="8">
        <f t="shared" si="29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6.9230769230769221E-2</v>
      </c>
      <c r="R457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f t="shared" si="28"/>
        <v>41569.165972222225</v>
      </c>
      <c r="J458">
        <v>1382414340</v>
      </c>
      <c r="K458" s="8">
        <f t="shared" si="29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0.68631863186318631</v>
      </c>
      <c r="R458">
        <f t="shared" si="31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f t="shared" si="28"/>
        <v>41867.767500000002</v>
      </c>
      <c r="J459">
        <v>1408213512</v>
      </c>
      <c r="K459" s="8">
        <f t="shared" si="29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 t="e">
        <f t="shared" si="31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f t="shared" si="28"/>
        <v>41408.69976851852</v>
      </c>
      <c r="J460">
        <v>1368550060</v>
      </c>
      <c r="K460" s="8">
        <f t="shared" si="29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8.2100000000000009</v>
      </c>
      <c r="R460">
        <f t="shared" si="31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f t="shared" si="28"/>
        <v>40860.682025462964</v>
      </c>
      <c r="J461">
        <v>1321201327</v>
      </c>
      <c r="K461" s="8">
        <f t="shared" si="29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6.4102564102564097E-2</v>
      </c>
      <c r="R461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f t="shared" si="28"/>
        <v>41791.166666666664</v>
      </c>
      <c r="J462">
        <v>1401595200</v>
      </c>
      <c r="K462" s="8">
        <f t="shared" si="29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0.29411764705882354</v>
      </c>
      <c r="R462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f t="shared" si="28"/>
        <v>41427.84684027778</v>
      </c>
      <c r="J463">
        <v>1370204367</v>
      </c>
      <c r="K463" s="8">
        <f t="shared" si="29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 t="e">
        <f t="shared" si="31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f t="shared" si="28"/>
        <v>40765.126631944448</v>
      </c>
      <c r="J464">
        <v>1312945341</v>
      </c>
      <c r="K464" s="8">
        <f t="shared" si="29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 t="e">
        <f t="shared" si="31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f t="shared" si="28"/>
        <v>40810.710104166668</v>
      </c>
      <c r="J465">
        <v>1316883753</v>
      </c>
      <c r="K465" s="8">
        <f t="shared" si="29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2.2727272727272729</v>
      </c>
      <c r="R465">
        <f t="shared" si="31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f t="shared" si="28"/>
        <v>42508.848784722228</v>
      </c>
      <c r="J466">
        <v>1463602935</v>
      </c>
      <c r="K466" s="8">
        <f t="shared" si="29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9.9009900990099015E-2</v>
      </c>
      <c r="R466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f t="shared" si="28"/>
        <v>41817.120069444441</v>
      </c>
      <c r="J467">
        <v>1403837574</v>
      </c>
      <c r="K467" s="8">
        <f t="shared" si="29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26.953125</v>
      </c>
      <c r="R467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f t="shared" si="28"/>
        <v>41159.942870370374</v>
      </c>
      <c r="J468">
        <v>1347057464</v>
      </c>
      <c r="K468" s="8">
        <f t="shared" si="29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0.76</v>
      </c>
      <c r="R468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f t="shared" si="28"/>
        <v>41180.679791666669</v>
      </c>
      <c r="J469">
        <v>1348849134</v>
      </c>
      <c r="K469" s="8">
        <f t="shared" si="29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21.574999999999999</v>
      </c>
      <c r="R469">
        <f t="shared" si="31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f t="shared" si="28"/>
        <v>41101.160474537035</v>
      </c>
      <c r="J470">
        <v>1341978665</v>
      </c>
      <c r="K470" s="8">
        <f t="shared" si="29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 t="e">
        <f t="shared" si="31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f t="shared" si="28"/>
        <v>41887.989861111113</v>
      </c>
      <c r="J471">
        <v>1409960724</v>
      </c>
      <c r="K471" s="8">
        <f t="shared" si="29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 t="e">
        <f t="shared" si="31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f t="shared" si="28"/>
        <v>41655.166666666664</v>
      </c>
      <c r="J472">
        <v>1389844800</v>
      </c>
      <c r="K472" s="8">
        <f t="shared" si="29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1.02</v>
      </c>
      <c r="R472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f t="shared" si="28"/>
        <v>41748.680312500001</v>
      </c>
      <c r="J473">
        <v>1397924379</v>
      </c>
      <c r="K473" s="8">
        <f t="shared" si="29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11.892727272727273</v>
      </c>
      <c r="R473">
        <f t="shared" si="31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f t="shared" si="28"/>
        <v>41874.922662037039</v>
      </c>
      <c r="J474">
        <v>1408831718</v>
      </c>
      <c r="K474" s="8">
        <f t="shared" si="29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17.625</v>
      </c>
      <c r="R474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f t="shared" si="28"/>
        <v>41899.698136574072</v>
      </c>
      <c r="J475">
        <v>1410972319</v>
      </c>
      <c r="K475" s="8">
        <f t="shared" si="29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2.87</v>
      </c>
      <c r="R475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f t="shared" si="28"/>
        <v>42783.329039351855</v>
      </c>
      <c r="J476">
        <v>1487318029</v>
      </c>
      <c r="K476" s="8">
        <f t="shared" si="29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3.0303030303030304E-2</v>
      </c>
      <c r="R476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f t="shared" si="28"/>
        <v>42130.086145833338</v>
      </c>
      <c r="J477">
        <v>1430877843</v>
      </c>
      <c r="K477" s="8">
        <f t="shared" si="29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 t="e">
        <f t="shared" si="31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f t="shared" si="28"/>
        <v>41793.165972222225</v>
      </c>
      <c r="J478">
        <v>1401767940</v>
      </c>
      <c r="K478" s="8">
        <f t="shared" si="29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2.230268181818182</v>
      </c>
      <c r="R478">
        <f t="shared" si="31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f t="shared" si="28"/>
        <v>41047.83488425926</v>
      </c>
      <c r="J479">
        <v>1337371334</v>
      </c>
      <c r="K479" s="8">
        <f t="shared" si="29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 t="e">
        <f t="shared" si="31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f t="shared" si="28"/>
        <v>42095.869317129633</v>
      </c>
      <c r="J480">
        <v>1427921509</v>
      </c>
      <c r="K480" s="8">
        <f t="shared" si="29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 t="e">
        <f t="shared" si="31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f t="shared" si="28"/>
        <v>41964.449479166666</v>
      </c>
      <c r="J481">
        <v>1416566835</v>
      </c>
      <c r="K481" s="8">
        <f t="shared" si="29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32.56</v>
      </c>
      <c r="R481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f t="shared" si="28"/>
        <v>41495.500173611108</v>
      </c>
      <c r="J482">
        <v>1376049615</v>
      </c>
      <c r="K482" s="8">
        <f t="shared" si="29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19.41</v>
      </c>
      <c r="R482">
        <f t="shared" si="31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f t="shared" si="28"/>
        <v>41192.672326388885</v>
      </c>
      <c r="J483">
        <v>1349885289</v>
      </c>
      <c r="K483" s="8">
        <f t="shared" si="29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6.1</v>
      </c>
      <c r="R483">
        <f t="shared" si="31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f t="shared" si="28"/>
        <v>42474.606944444444</v>
      </c>
      <c r="J484">
        <v>1460644440</v>
      </c>
      <c r="K484" s="8">
        <f t="shared" si="29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0.1</v>
      </c>
      <c r="R484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f t="shared" si="28"/>
        <v>41303.197592592594</v>
      </c>
      <c r="J485">
        <v>1359434672</v>
      </c>
      <c r="K485" s="8">
        <f t="shared" si="29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50.2</v>
      </c>
      <c r="R485">
        <f t="shared" si="31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f t="shared" si="28"/>
        <v>42313.981157407412</v>
      </c>
      <c r="J486">
        <v>1446766372</v>
      </c>
      <c r="K486" s="8">
        <f t="shared" si="29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0.18625</v>
      </c>
      <c r="R486">
        <f t="shared" si="31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f t="shared" si="28"/>
        <v>41411.50577546296</v>
      </c>
      <c r="J487">
        <v>1368792499</v>
      </c>
      <c r="K487" s="8">
        <f t="shared" si="29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21.906971229845084</v>
      </c>
      <c r="R487">
        <f t="shared" si="31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f t="shared" si="28"/>
        <v>41791.94258101852</v>
      </c>
      <c r="J488">
        <v>1401662239</v>
      </c>
      <c r="K488" s="8">
        <f t="shared" si="29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9.0909090909090905E-3</v>
      </c>
      <c r="R488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f t="shared" si="28"/>
        <v>42729.636504629627</v>
      </c>
      <c r="J489">
        <v>1482678994</v>
      </c>
      <c r="K489" s="8">
        <f t="shared" si="29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 t="e">
        <f t="shared" si="31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f t="shared" si="28"/>
        <v>42744.054398148146</v>
      </c>
      <c r="J490">
        <v>1483924700</v>
      </c>
      <c r="K490" s="8">
        <f t="shared" si="29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 t="e">
        <f t="shared" si="31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f t="shared" si="28"/>
        <v>40913.481249999997</v>
      </c>
      <c r="J491">
        <v>1325763180</v>
      </c>
      <c r="K491" s="8">
        <f t="shared" si="29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0.28667813379201834</v>
      </c>
      <c r="R491">
        <f t="shared" si="31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f t="shared" si="28"/>
        <v>41143.968576388892</v>
      </c>
      <c r="J492">
        <v>1345677285</v>
      </c>
      <c r="K492" s="8">
        <f t="shared" si="29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 t="e">
        <f t="shared" si="31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f t="shared" si="28"/>
        <v>42396.982627314821</v>
      </c>
      <c r="J493">
        <v>1453937699</v>
      </c>
      <c r="K493" s="8">
        <f t="shared" si="29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 t="e">
        <f t="shared" si="31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f t="shared" si="28"/>
        <v>42656.03506944445</v>
      </c>
      <c r="J494">
        <v>1476319830</v>
      </c>
      <c r="K494" s="8">
        <f t="shared" si="29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 t="e">
        <f t="shared" si="31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f t="shared" si="28"/>
        <v>42144.726134259254</v>
      </c>
      <c r="J495">
        <v>1432142738</v>
      </c>
      <c r="K495" s="8">
        <f t="shared" si="29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 t="e">
        <f t="shared" si="31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f t="shared" si="28"/>
        <v>41823.125</v>
      </c>
      <c r="J496">
        <v>1404356400</v>
      </c>
      <c r="K496" s="8">
        <f t="shared" si="29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0.155</v>
      </c>
      <c r="R496">
        <f t="shared" si="31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f t="shared" si="28"/>
        <v>42201.827604166669</v>
      </c>
      <c r="J497">
        <v>1437076305</v>
      </c>
      <c r="K497" s="8">
        <f t="shared" si="29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 t="e">
        <f t="shared" si="31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f t="shared" si="28"/>
        <v>41680.93141203704</v>
      </c>
      <c r="J498">
        <v>1392070874</v>
      </c>
      <c r="K498" s="8">
        <f t="shared" si="29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1.6666666666666668E-3</v>
      </c>
      <c r="R498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f t="shared" si="28"/>
        <v>41998.208333333328</v>
      </c>
      <c r="J499">
        <v>1419483600</v>
      </c>
      <c r="K499" s="8">
        <f t="shared" si="29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0.6696428571428571</v>
      </c>
      <c r="R499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f t="shared" si="28"/>
        <v>40900.762141203704</v>
      </c>
      <c r="J500">
        <v>1324664249</v>
      </c>
      <c r="K500" s="8">
        <f t="shared" si="29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4.5985132395404564</v>
      </c>
      <c r="R500">
        <f t="shared" si="31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f t="shared" si="28"/>
        <v>40098.874305555553</v>
      </c>
      <c r="J501">
        <v>1255381140</v>
      </c>
      <c r="K501" s="8">
        <f t="shared" si="29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9.5500000000000007</v>
      </c>
      <c r="R501">
        <f t="shared" si="31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f t="shared" si="28"/>
        <v>40306.927777777775</v>
      </c>
      <c r="J502">
        <v>1273356960</v>
      </c>
      <c r="K502" s="8">
        <f t="shared" si="29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3.3076923076923079</v>
      </c>
      <c r="R502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f t="shared" si="28"/>
        <v>40733.234386574077</v>
      </c>
      <c r="J503">
        <v>1310189851</v>
      </c>
      <c r="K503" s="8">
        <f t="shared" si="29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 t="e">
        <f t="shared" si="31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f t="shared" si="28"/>
        <v>40986.511863425927</v>
      </c>
      <c r="J504">
        <v>1332073025</v>
      </c>
      <c r="K504" s="8">
        <f t="shared" si="29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1.1499999999999999</v>
      </c>
      <c r="R504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f t="shared" si="28"/>
        <v>42021.526655092588</v>
      </c>
      <c r="J505">
        <v>1421498303</v>
      </c>
      <c r="K505" s="8">
        <f t="shared" si="29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1.7538461538461538</v>
      </c>
      <c r="R505">
        <f t="shared" si="31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f t="shared" si="28"/>
        <v>41009.941979166666</v>
      </c>
      <c r="J506">
        <v>1334097387</v>
      </c>
      <c r="K506" s="8">
        <f t="shared" si="29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1.3673469387755102</v>
      </c>
      <c r="R506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f t="shared" si="28"/>
        <v>42363.098217592589</v>
      </c>
      <c r="J507">
        <v>1451010086</v>
      </c>
      <c r="K507" s="8">
        <f t="shared" si="29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0.43333333333333329</v>
      </c>
      <c r="R507">
        <f t="shared" si="31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f t="shared" si="28"/>
        <v>41496.552314814813</v>
      </c>
      <c r="J508">
        <v>1376140520</v>
      </c>
      <c r="K508" s="8">
        <f t="shared" si="29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0.125</v>
      </c>
      <c r="R508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f t="shared" si="28"/>
        <v>41201.958993055552</v>
      </c>
      <c r="J509">
        <v>1350687657</v>
      </c>
      <c r="K509" s="8">
        <f t="shared" si="29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3.2</v>
      </c>
      <c r="R509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f t="shared" si="28"/>
        <v>41054.593055555553</v>
      </c>
      <c r="J510">
        <v>1337955240</v>
      </c>
      <c r="K510" s="8">
        <f t="shared" si="29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0.8</v>
      </c>
      <c r="R510">
        <f t="shared" si="31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f t="shared" si="28"/>
        <v>42183.631597222222</v>
      </c>
      <c r="J511">
        <v>1435504170</v>
      </c>
      <c r="K511" s="8">
        <f t="shared" si="29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0.2</v>
      </c>
      <c r="R511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f t="shared" si="28"/>
        <v>42430.176377314812</v>
      </c>
      <c r="J512">
        <v>1456805639</v>
      </c>
      <c r="K512" s="8">
        <f t="shared" si="29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 t="e">
        <f t="shared" si="31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f t="shared" si="28"/>
        <v>41370.261365740742</v>
      </c>
      <c r="J513">
        <v>1365228982</v>
      </c>
      <c r="K513" s="8">
        <f t="shared" si="29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f t="shared" si="28"/>
        <v>42694.783877314811</v>
      </c>
      <c r="J514">
        <v>1479667727</v>
      </c>
      <c r="K514" s="8">
        <f t="shared" si="29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0.13749999999999998</v>
      </c>
      <c r="R514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f t="shared" ref="I515:I578" si="32">(((J515/60)/60)/24)+DATE(1970,1,1)</f>
        <v>42597.291666666672</v>
      </c>
      <c r="J515">
        <v>1471244400</v>
      </c>
      <c r="K515" s="8">
        <f t="shared" ref="K515:K578" si="33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E515/D515*100</f>
        <v>13.923999999999999</v>
      </c>
      <c r="R515">
        <f t="shared" ref="R515:R578" si="35"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f t="shared" si="32"/>
        <v>41860.613969907405</v>
      </c>
      <c r="J516">
        <v>1407595447</v>
      </c>
      <c r="K516" s="8">
        <f t="shared" si="33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3.3333333333333335</v>
      </c>
      <c r="R516">
        <f t="shared" si="35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f t="shared" si="32"/>
        <v>42367.490752314814</v>
      </c>
      <c r="J517">
        <v>1451389601</v>
      </c>
      <c r="K517" s="8">
        <f t="shared" si="33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25.41340206185567</v>
      </c>
      <c r="R517">
        <f t="shared" si="35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f t="shared" si="32"/>
        <v>42151.778703703705</v>
      </c>
      <c r="J518">
        <v>1432752080</v>
      </c>
      <c r="K518" s="8">
        <f t="shared" si="33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 t="e">
        <f t="shared" si="35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f t="shared" si="32"/>
        <v>42768.615289351852</v>
      </c>
      <c r="J519">
        <v>1486046761</v>
      </c>
      <c r="K519" s="8">
        <f t="shared" si="33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1.3666666666666667</v>
      </c>
      <c r="R519">
        <f t="shared" si="35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f t="shared" si="32"/>
        <v>42253.615277777775</v>
      </c>
      <c r="J520">
        <v>1441550760</v>
      </c>
      <c r="K520" s="8">
        <f t="shared" si="33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 t="e">
        <f t="shared" si="35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f t="shared" si="32"/>
        <v>41248.391446759262</v>
      </c>
      <c r="J521">
        <v>1354699421</v>
      </c>
      <c r="K521" s="8">
        <f t="shared" si="33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22.881426547787683</v>
      </c>
      <c r="R521">
        <f t="shared" si="35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f t="shared" si="32"/>
        <v>42348.702094907407</v>
      </c>
      <c r="J522">
        <v>1449766261</v>
      </c>
      <c r="K522" s="8">
        <f t="shared" si="33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102.1</v>
      </c>
      <c r="R522">
        <f t="shared" si="35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f t="shared" si="32"/>
        <v>42675.207638888889</v>
      </c>
      <c r="J523">
        <v>1477976340</v>
      </c>
      <c r="K523" s="8">
        <f t="shared" si="33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104.64</v>
      </c>
      <c r="R523">
        <f t="shared" si="35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f t="shared" si="32"/>
        <v>42449.999131944445</v>
      </c>
      <c r="J524">
        <v>1458518325</v>
      </c>
      <c r="K524" s="8">
        <f t="shared" si="33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114.66666666666667</v>
      </c>
      <c r="R524">
        <f t="shared" si="35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f t="shared" si="32"/>
        <v>42268.13282407407</v>
      </c>
      <c r="J525">
        <v>1442805076</v>
      </c>
      <c r="K525" s="8">
        <f t="shared" si="33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120.6</v>
      </c>
      <c r="R525">
        <f t="shared" si="35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f t="shared" si="32"/>
        <v>42522.717233796298</v>
      </c>
      <c r="J526">
        <v>1464801169</v>
      </c>
      <c r="K526" s="8">
        <f t="shared" si="33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108.67285714285715</v>
      </c>
      <c r="R526">
        <f t="shared" si="35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f t="shared" si="32"/>
        <v>41895.400937500002</v>
      </c>
      <c r="J527">
        <v>1410601041</v>
      </c>
      <c r="K527" s="8">
        <f t="shared" si="33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f t="shared" si="32"/>
        <v>42223.708333333328</v>
      </c>
      <c r="J528">
        <v>1438966800</v>
      </c>
      <c r="K528" s="8">
        <f t="shared" si="33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113.99999999999999</v>
      </c>
      <c r="R528">
        <f t="shared" si="35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f t="shared" si="32"/>
        <v>42783.670138888891</v>
      </c>
      <c r="J529">
        <v>1487347500</v>
      </c>
      <c r="K529" s="8">
        <f t="shared" si="33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100.85</v>
      </c>
      <c r="R529">
        <f t="shared" si="35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f t="shared" si="32"/>
        <v>42176.888888888891</v>
      </c>
      <c r="J530">
        <v>1434921600</v>
      </c>
      <c r="K530" s="8">
        <f t="shared" si="33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115.65217391304347</v>
      </c>
      <c r="R530">
        <f t="shared" si="35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f t="shared" si="32"/>
        <v>42746.208333333328</v>
      </c>
      <c r="J531">
        <v>1484110800</v>
      </c>
      <c r="K531" s="8">
        <f t="shared" si="33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130.41666666666666</v>
      </c>
      <c r="R531">
        <f t="shared" si="35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f t="shared" si="32"/>
        <v>42179.083333333328</v>
      </c>
      <c r="J532">
        <v>1435111200</v>
      </c>
      <c r="K532" s="8">
        <f t="shared" si="33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107.78267254038178</v>
      </c>
      <c r="R532">
        <f t="shared" si="35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f t="shared" si="32"/>
        <v>42721.290972222225</v>
      </c>
      <c r="J533">
        <v>1481957940</v>
      </c>
      <c r="K533" s="8">
        <f t="shared" si="33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f t="shared" si="32"/>
        <v>42503.007037037038</v>
      </c>
      <c r="J534">
        <v>1463098208</v>
      </c>
      <c r="K534" s="8">
        <f t="shared" si="33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123.25</v>
      </c>
      <c r="R534">
        <f t="shared" si="35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f t="shared" si="32"/>
        <v>42506.43478009259</v>
      </c>
      <c r="J535">
        <v>1463394365</v>
      </c>
      <c r="K535" s="8">
        <f t="shared" si="33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100.2</v>
      </c>
      <c r="R535">
        <f t="shared" si="35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f t="shared" si="32"/>
        <v>42309.958333333328</v>
      </c>
      <c r="J536">
        <v>1446418800</v>
      </c>
      <c r="K536" s="8">
        <f t="shared" si="33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104.66666666666666</v>
      </c>
      <c r="R536">
        <f t="shared" si="35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f t="shared" si="32"/>
        <v>42741.545196759253</v>
      </c>
      <c r="J537">
        <v>1483707905</v>
      </c>
      <c r="K537" s="8">
        <f t="shared" si="33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102.49999999999999</v>
      </c>
      <c r="R537">
        <f t="shared" si="35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f t="shared" si="32"/>
        <v>42219.75</v>
      </c>
      <c r="J538">
        <v>1438624800</v>
      </c>
      <c r="K538" s="8">
        <f t="shared" si="33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118.25757575757576</v>
      </c>
      <c r="R538">
        <f t="shared" si="35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f t="shared" si="32"/>
        <v>42312.810081018513</v>
      </c>
      <c r="J539">
        <v>1446665191</v>
      </c>
      <c r="K539" s="8">
        <f t="shared" si="33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120.5</v>
      </c>
      <c r="R539">
        <f t="shared" si="35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f t="shared" si="32"/>
        <v>42503.794710648144</v>
      </c>
      <c r="J540">
        <v>1463166263</v>
      </c>
      <c r="K540" s="8">
        <f t="shared" si="33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302.42</v>
      </c>
      <c r="R540">
        <f t="shared" si="35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f t="shared" si="32"/>
        <v>42556.049849537041</v>
      </c>
      <c r="J541">
        <v>1467681107</v>
      </c>
      <c r="K541" s="8">
        <f t="shared" si="33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100.64400000000001</v>
      </c>
      <c r="R541">
        <f t="shared" si="35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f t="shared" si="32"/>
        <v>42039.817199074074</v>
      </c>
      <c r="J542">
        <v>1423078606</v>
      </c>
      <c r="K542" s="8">
        <f t="shared" si="33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6.6666666666666671E-3</v>
      </c>
      <c r="R542">
        <f t="shared" si="35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f t="shared" si="32"/>
        <v>42306.046689814815</v>
      </c>
      <c r="J543">
        <v>1446080834</v>
      </c>
      <c r="K543" s="8">
        <f t="shared" si="33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0.55555555555555558</v>
      </c>
      <c r="R543">
        <f t="shared" si="35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f t="shared" si="32"/>
        <v>42493.695787037039</v>
      </c>
      <c r="J544">
        <v>1462293716</v>
      </c>
      <c r="K544" s="8">
        <f t="shared" si="33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3.9999999999999996E-4</v>
      </c>
      <c r="R544">
        <f t="shared" si="35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f t="shared" si="32"/>
        <v>41944.092152777775</v>
      </c>
      <c r="J545">
        <v>1414807962</v>
      </c>
      <c r="K545" s="8">
        <f t="shared" si="33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0.31818181818181818</v>
      </c>
      <c r="R545">
        <f t="shared" si="35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f t="shared" si="32"/>
        <v>42555.656944444447</v>
      </c>
      <c r="J546">
        <v>1467647160</v>
      </c>
      <c r="K546" s="8">
        <f t="shared" si="33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1.2</v>
      </c>
      <c r="R546">
        <f t="shared" si="35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f t="shared" si="32"/>
        <v>42323.634131944447</v>
      </c>
      <c r="J547">
        <v>1447600389</v>
      </c>
      <c r="K547" s="8">
        <f t="shared" si="33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27.383999999999997</v>
      </c>
      <c r="R547">
        <f t="shared" si="35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f t="shared" si="32"/>
        <v>42294.667997685188</v>
      </c>
      <c r="J548">
        <v>1445097715</v>
      </c>
      <c r="K548" s="8">
        <f t="shared" si="33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8.666666666666667E-2</v>
      </c>
      <c r="R548">
        <f t="shared" si="35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f t="shared" si="32"/>
        <v>42410.696342592593</v>
      </c>
      <c r="J549">
        <v>1455122564</v>
      </c>
      <c r="K549" s="8">
        <f t="shared" si="33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 t="e">
        <f t="shared" si="35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f t="shared" si="32"/>
        <v>42306.903333333335</v>
      </c>
      <c r="J550">
        <v>1446154848</v>
      </c>
      <c r="K550" s="8">
        <f t="shared" si="33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0.09</v>
      </c>
      <c r="R550">
        <f t="shared" si="35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f t="shared" si="32"/>
        <v>42193.636828703704</v>
      </c>
      <c r="J551">
        <v>1436368622</v>
      </c>
      <c r="K551" s="8">
        <f t="shared" si="33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2.7199999999999998</v>
      </c>
      <c r="R551">
        <f t="shared" si="35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f t="shared" si="32"/>
        <v>42766.208333333328</v>
      </c>
      <c r="J552">
        <v>1485838800</v>
      </c>
      <c r="K552" s="8">
        <f t="shared" si="33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0.70000000000000007</v>
      </c>
      <c r="R552">
        <f t="shared" si="35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f t="shared" si="32"/>
        <v>42217.745138888888</v>
      </c>
      <c r="J553">
        <v>1438451580</v>
      </c>
      <c r="K553" s="8">
        <f t="shared" si="33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5.0413333333333332</v>
      </c>
      <c r="R553">
        <f t="shared" si="35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f t="shared" si="32"/>
        <v>42378.616851851853</v>
      </c>
      <c r="J554">
        <v>1452350896</v>
      </c>
      <c r="K554" s="8">
        <f t="shared" si="33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 t="e">
        <f t="shared" si="35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f t="shared" si="32"/>
        <v>41957.761469907404</v>
      </c>
      <c r="J555">
        <v>1415988991</v>
      </c>
      <c r="K555" s="8">
        <f t="shared" si="33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0.49199999999999999</v>
      </c>
      <c r="R555">
        <f t="shared" si="35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f t="shared" si="32"/>
        <v>41931.684861111113</v>
      </c>
      <c r="J556">
        <v>1413735972</v>
      </c>
      <c r="K556" s="8">
        <f t="shared" si="33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36.589147286821706</v>
      </c>
      <c r="R556">
        <f t="shared" si="35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f t="shared" si="32"/>
        <v>42533.353506944448</v>
      </c>
      <c r="J557">
        <v>1465720143</v>
      </c>
      <c r="K557" s="8">
        <f t="shared" si="33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 t="e">
        <f t="shared" si="35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f t="shared" si="32"/>
        <v>42375.860150462962</v>
      </c>
      <c r="J558">
        <v>1452112717</v>
      </c>
      <c r="K558" s="8">
        <f t="shared" si="33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2.5</v>
      </c>
      <c r="R558">
        <f t="shared" si="35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f t="shared" si="32"/>
        <v>42706.983831018515</v>
      </c>
      <c r="J559">
        <v>1480721803</v>
      </c>
      <c r="K559" s="8">
        <f t="shared" si="33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0.91066666666666674</v>
      </c>
      <c r="R559">
        <f t="shared" si="35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f t="shared" si="32"/>
        <v>42087.841493055559</v>
      </c>
      <c r="J560">
        <v>1427227905</v>
      </c>
      <c r="K560" s="8">
        <f t="shared" si="33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 t="e">
        <f t="shared" si="35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f t="shared" si="32"/>
        <v>42351.283101851848</v>
      </c>
      <c r="J561">
        <v>1449989260</v>
      </c>
      <c r="K561" s="8">
        <f t="shared" si="33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2.0833333333333336E-2</v>
      </c>
      <c r="R561">
        <f t="shared" si="35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f t="shared" si="32"/>
        <v>41990.771354166667</v>
      </c>
      <c r="J562">
        <v>1418841045</v>
      </c>
      <c r="K562" s="8">
        <f t="shared" si="33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1.2E-2</v>
      </c>
      <c r="R562">
        <f t="shared" si="35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f t="shared" si="32"/>
        <v>42303.658715277779</v>
      </c>
      <c r="J563">
        <v>1445874513</v>
      </c>
      <c r="K563" s="8">
        <f t="shared" si="33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0.36666666666666664</v>
      </c>
      <c r="R563">
        <f t="shared" si="35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f t="shared" si="32"/>
        <v>42722.389062500006</v>
      </c>
      <c r="J564">
        <v>1482052815</v>
      </c>
      <c r="K564" s="8">
        <f t="shared" si="33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 t="e">
        <f t="shared" si="35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f t="shared" si="32"/>
        <v>42052.069988425923</v>
      </c>
      <c r="J565">
        <v>1424137247</v>
      </c>
      <c r="K565" s="8">
        <f t="shared" si="33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9.0666666666666659E-2</v>
      </c>
      <c r="R565">
        <f t="shared" si="35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f t="shared" si="32"/>
        <v>42441.942997685182</v>
      </c>
      <c r="J566">
        <v>1457822275</v>
      </c>
      <c r="K566" s="8">
        <f t="shared" si="33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5.5555555555555558E-3</v>
      </c>
      <c r="R566">
        <f t="shared" si="35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f t="shared" si="32"/>
        <v>42195.785289351858</v>
      </c>
      <c r="J567">
        <v>1436554249</v>
      </c>
      <c r="K567" s="8">
        <f t="shared" si="33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 t="e">
        <f t="shared" si="35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f t="shared" si="32"/>
        <v>42565.68440972222</v>
      </c>
      <c r="J568">
        <v>1468513533</v>
      </c>
      <c r="K568" s="8">
        <f t="shared" si="33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0.02</v>
      </c>
      <c r="R568">
        <f t="shared" si="35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f t="shared" si="32"/>
        <v>42005.842523148152</v>
      </c>
      <c r="J569">
        <v>1420143194</v>
      </c>
      <c r="K569" s="8">
        <f t="shared" si="33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 t="e">
        <f t="shared" si="35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f t="shared" si="32"/>
        <v>42385.458333333328</v>
      </c>
      <c r="J570">
        <v>1452942000</v>
      </c>
      <c r="K570" s="8">
        <f t="shared" si="33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>
        <f t="shared" si="35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f t="shared" si="32"/>
        <v>42370.847361111111</v>
      </c>
      <c r="J571">
        <v>1451679612</v>
      </c>
      <c r="K571" s="8">
        <f t="shared" si="33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0.8</v>
      </c>
      <c r="R571">
        <f t="shared" si="35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f t="shared" si="32"/>
        <v>42418.798252314817</v>
      </c>
      <c r="J572">
        <v>1455822569</v>
      </c>
      <c r="K572" s="8">
        <f t="shared" si="33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0.16705882352941176</v>
      </c>
      <c r="R572">
        <f t="shared" si="35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f t="shared" si="32"/>
        <v>42212.165972222225</v>
      </c>
      <c r="J573">
        <v>1437969540</v>
      </c>
      <c r="K573" s="8">
        <f t="shared" si="33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0.42399999999999999</v>
      </c>
      <c r="R573">
        <f t="shared" si="35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f t="shared" si="32"/>
        <v>42312.757962962962</v>
      </c>
      <c r="J574">
        <v>1446660688</v>
      </c>
      <c r="K574" s="8">
        <f t="shared" si="33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 t="e">
        <f t="shared" si="35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f t="shared" si="32"/>
        <v>42022.05</v>
      </c>
      <c r="J575">
        <v>1421543520</v>
      </c>
      <c r="K575" s="8">
        <f t="shared" si="33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0.38925389253892539</v>
      </c>
      <c r="R575">
        <f t="shared" si="35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f t="shared" si="32"/>
        <v>42662.443368055552</v>
      </c>
      <c r="J576">
        <v>1476873507</v>
      </c>
      <c r="K576" s="8">
        <f t="shared" si="33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0.7155635062611807</v>
      </c>
      <c r="R576">
        <f t="shared" si="35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f t="shared" si="32"/>
        <v>42168.692627314813</v>
      </c>
      <c r="J577">
        <v>1434213443</v>
      </c>
      <c r="K577" s="8">
        <f t="shared" si="33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0.43166666666666664</v>
      </c>
      <c r="R577">
        <f t="shared" si="35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f t="shared" si="32"/>
        <v>42091.43</v>
      </c>
      <c r="J578">
        <v>1427537952</v>
      </c>
      <c r="K578" s="8">
        <f t="shared" si="33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1.25E-3</v>
      </c>
      <c r="R578">
        <f t="shared" si="35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f t="shared" ref="I579:I642" si="36">(((J579/60)/60)/24)+DATE(1970,1,1)</f>
        <v>42510.589143518519</v>
      </c>
      <c r="J579">
        <v>1463753302</v>
      </c>
      <c r="K579" s="8">
        <f t="shared" ref="K579:K642" si="37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E579/D579*100</f>
        <v>0.2</v>
      </c>
      <c r="R579">
        <f t="shared" ref="R579:R642" si="39"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f t="shared" si="36"/>
        <v>42254.578622685185</v>
      </c>
      <c r="J580">
        <v>1441633993</v>
      </c>
      <c r="K580" s="8">
        <f t="shared" si="37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1.12E-2</v>
      </c>
      <c r="R580">
        <f t="shared" si="39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f t="shared" si="36"/>
        <v>41998.852118055554</v>
      </c>
      <c r="J581">
        <v>1419539223</v>
      </c>
      <c r="K581" s="8">
        <f t="shared" si="37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1.4583333333333333</v>
      </c>
      <c r="R581">
        <f t="shared" si="3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f t="shared" si="36"/>
        <v>42635.908182870371</v>
      </c>
      <c r="J582">
        <v>1474580867</v>
      </c>
      <c r="K582" s="8">
        <f t="shared" si="37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3.3333333333333333E-2</v>
      </c>
      <c r="R582">
        <f t="shared" si="3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f t="shared" si="36"/>
        <v>42218.012777777782</v>
      </c>
      <c r="J583">
        <v>1438474704</v>
      </c>
      <c r="K583" s="8">
        <f t="shared" si="37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 t="e">
        <f t="shared" si="39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f t="shared" si="36"/>
        <v>42078.75</v>
      </c>
      <c r="J584">
        <v>1426442400</v>
      </c>
      <c r="K584" s="8">
        <f t="shared" si="37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 t="e">
        <f t="shared" si="39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f t="shared" si="36"/>
        <v>42082.896840277783</v>
      </c>
      <c r="J585">
        <v>1426800687</v>
      </c>
      <c r="K585" s="8">
        <f t="shared" si="37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1.1111111111111112E-2</v>
      </c>
      <c r="R585">
        <f t="shared" si="3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f t="shared" si="36"/>
        <v>42079.674953703703</v>
      </c>
      <c r="J586">
        <v>1426522316</v>
      </c>
      <c r="K586" s="8">
        <f t="shared" si="37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>
        <f t="shared" si="3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f t="shared" si="36"/>
        <v>42339</v>
      </c>
      <c r="J587">
        <v>1448928000</v>
      </c>
      <c r="K587" s="8">
        <f t="shared" si="37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 t="e">
        <f t="shared" si="39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f t="shared" si="36"/>
        <v>42050.854247685187</v>
      </c>
      <c r="J588">
        <v>1424032207</v>
      </c>
      <c r="K588" s="8">
        <f t="shared" si="37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0.55999999999999994</v>
      </c>
      <c r="R588">
        <f t="shared" si="3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f t="shared" si="36"/>
        <v>42110.757326388892</v>
      </c>
      <c r="J589">
        <v>1429207833</v>
      </c>
      <c r="K589" s="8">
        <f t="shared" si="37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9.0833333333333339</v>
      </c>
      <c r="R589">
        <f t="shared" si="39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f t="shared" si="36"/>
        <v>42691.811180555553</v>
      </c>
      <c r="J590">
        <v>1479410886</v>
      </c>
      <c r="K590" s="8">
        <f t="shared" si="37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3.3444444444444441</v>
      </c>
      <c r="R590">
        <f t="shared" si="3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f t="shared" si="36"/>
        <v>42193.614571759259</v>
      </c>
      <c r="J591">
        <v>1436366699</v>
      </c>
      <c r="K591" s="8">
        <f t="shared" si="37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1.3333333333333334E-2</v>
      </c>
      <c r="R591">
        <f t="shared" si="3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f t="shared" si="36"/>
        <v>42408.542361111111</v>
      </c>
      <c r="J592">
        <v>1454936460</v>
      </c>
      <c r="K592" s="8">
        <f t="shared" si="37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4.46</v>
      </c>
      <c r="R592">
        <f t="shared" si="39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f t="shared" si="36"/>
        <v>42207.543171296296</v>
      </c>
      <c r="J593">
        <v>1437570130</v>
      </c>
      <c r="K593" s="8">
        <f t="shared" si="37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6.0999999999999999E-2</v>
      </c>
      <c r="R593">
        <f t="shared" si="3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f t="shared" si="36"/>
        <v>41976.232175925921</v>
      </c>
      <c r="J594">
        <v>1417584860</v>
      </c>
      <c r="K594" s="8">
        <f t="shared" si="37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3.3333333333333335</v>
      </c>
      <c r="R594">
        <f t="shared" si="3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f t="shared" si="36"/>
        <v>42100.635937500003</v>
      </c>
      <c r="J595">
        <v>1428333345</v>
      </c>
      <c r="K595" s="8">
        <f t="shared" si="37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>
        <f t="shared" si="39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f t="shared" si="36"/>
        <v>42476.780162037037</v>
      </c>
      <c r="J596">
        <v>1460832206</v>
      </c>
      <c r="K596" s="8">
        <f t="shared" si="37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0.104</v>
      </c>
      <c r="R596">
        <f t="shared" si="3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f t="shared" si="36"/>
        <v>42128.069884259254</v>
      </c>
      <c r="J597">
        <v>1430703638</v>
      </c>
      <c r="K597" s="8">
        <f t="shared" si="37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0.42599999999999999</v>
      </c>
      <c r="R597">
        <f t="shared" si="3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f t="shared" si="36"/>
        <v>42676.896898148145</v>
      </c>
      <c r="J598">
        <v>1478122292</v>
      </c>
      <c r="K598" s="8">
        <f t="shared" si="37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0.03</v>
      </c>
      <c r="R598">
        <f t="shared" si="3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f t="shared" si="36"/>
        <v>42582.666666666672</v>
      </c>
      <c r="J599">
        <v>1469980800</v>
      </c>
      <c r="K599" s="8">
        <f t="shared" si="37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0.26666666666666666</v>
      </c>
      <c r="R599">
        <f t="shared" si="3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f t="shared" si="36"/>
        <v>41978.00209490741</v>
      </c>
      <c r="J600">
        <v>1417737781</v>
      </c>
      <c r="K600" s="8">
        <f t="shared" si="37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>
        <f t="shared" si="39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f t="shared" si="36"/>
        <v>42071.636111111111</v>
      </c>
      <c r="J601">
        <v>1425827760</v>
      </c>
      <c r="K601" s="8">
        <f t="shared" si="37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6.2E-2</v>
      </c>
      <c r="R601">
        <f t="shared" si="3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f t="shared" si="36"/>
        <v>42133.798171296294</v>
      </c>
      <c r="J602">
        <v>1431198562</v>
      </c>
      <c r="K602" s="8">
        <f t="shared" si="37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>
        <f t="shared" si="3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f t="shared" si="36"/>
        <v>41999.858090277776</v>
      </c>
      <c r="J603">
        <v>1419626139</v>
      </c>
      <c r="K603" s="8">
        <f t="shared" si="37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1.4000000000000001</v>
      </c>
      <c r="R603">
        <f t="shared" si="39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f t="shared" si="36"/>
        <v>42173.79415509259</v>
      </c>
      <c r="J604">
        <v>1434654215</v>
      </c>
      <c r="K604" s="8">
        <f t="shared" si="37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 t="e">
        <f t="shared" si="39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f t="shared" si="36"/>
        <v>41865.639155092591</v>
      </c>
      <c r="J605">
        <v>1408029623</v>
      </c>
      <c r="K605" s="8">
        <f t="shared" si="37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3.9334666666666664</v>
      </c>
      <c r="R605">
        <f t="shared" si="39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f t="shared" si="36"/>
        <v>41879.035370370373</v>
      </c>
      <c r="J606">
        <v>1409187056</v>
      </c>
      <c r="K606" s="8">
        <f t="shared" si="37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 t="e">
        <f t="shared" si="39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f t="shared" si="36"/>
        <v>42239.357731481476</v>
      </c>
      <c r="J607">
        <v>1440318908</v>
      </c>
      <c r="K607" s="8">
        <f t="shared" si="37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2.62</v>
      </c>
      <c r="R607">
        <f t="shared" si="39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f t="shared" si="36"/>
        <v>42148.625</v>
      </c>
      <c r="J608">
        <v>1432479600</v>
      </c>
      <c r="K608" s="8">
        <f t="shared" si="37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0.2</v>
      </c>
      <c r="R608">
        <f t="shared" si="3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f t="shared" si="36"/>
        <v>42330.867314814815</v>
      </c>
      <c r="J609">
        <v>1448225336</v>
      </c>
      <c r="K609" s="8">
        <f t="shared" si="37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 t="e">
        <f t="shared" si="39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f t="shared" si="36"/>
        <v>42170.921064814815</v>
      </c>
      <c r="J610">
        <v>1434405980</v>
      </c>
      <c r="K610" s="8">
        <f t="shared" si="37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0.97400000000000009</v>
      </c>
      <c r="R610">
        <f t="shared" si="3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f t="shared" si="36"/>
        <v>42337.075740740736</v>
      </c>
      <c r="J611">
        <v>1448761744</v>
      </c>
      <c r="K611" s="8">
        <f t="shared" si="37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0.64102564102564097</v>
      </c>
      <c r="R611">
        <f t="shared" si="3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f t="shared" si="36"/>
        <v>42116.83085648148</v>
      </c>
      <c r="J612">
        <v>1429732586</v>
      </c>
      <c r="K612" s="8">
        <f t="shared" si="37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 t="e">
        <f t="shared" si="39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f t="shared" si="36"/>
        <v>42388.560613425929</v>
      </c>
      <c r="J613">
        <v>1453210037</v>
      </c>
      <c r="K613" s="8">
        <f t="shared" si="37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 t="e">
        <f t="shared" si="39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f t="shared" si="36"/>
        <v>42615.031782407401</v>
      </c>
      <c r="J614">
        <v>1472777146</v>
      </c>
      <c r="K614" s="8">
        <f t="shared" si="37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 t="e">
        <f t="shared" si="39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f t="shared" si="36"/>
        <v>42278.207638888889</v>
      </c>
      <c r="J615">
        <v>1443675540</v>
      </c>
      <c r="K615" s="8">
        <f t="shared" si="37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21.363333333333333</v>
      </c>
      <c r="R615">
        <f t="shared" si="39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f t="shared" si="36"/>
        <v>42545.061805555553</v>
      </c>
      <c r="J616">
        <v>1466731740</v>
      </c>
      <c r="K616" s="8">
        <f t="shared" si="37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 t="e">
        <f t="shared" si="39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f t="shared" si="36"/>
        <v>42272.122210648144</v>
      </c>
      <c r="J617">
        <v>1443149759</v>
      </c>
      <c r="K617" s="8">
        <f t="shared" si="37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 t="e">
        <f t="shared" si="39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f t="shared" si="36"/>
        <v>42791.376238425932</v>
      </c>
      <c r="J618">
        <v>1488013307</v>
      </c>
      <c r="K618" s="8">
        <f t="shared" si="37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 t="e">
        <f t="shared" si="39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f t="shared" si="36"/>
        <v>42132.343090277776</v>
      </c>
      <c r="J619">
        <v>1431072843</v>
      </c>
      <c r="K619" s="8">
        <f t="shared" si="37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>
        <f t="shared" si="3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f t="shared" si="36"/>
        <v>42347.810219907406</v>
      </c>
      <c r="J620">
        <v>1449689203</v>
      </c>
      <c r="K620" s="8">
        <f t="shared" si="37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 t="e">
        <f t="shared" si="39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f t="shared" si="36"/>
        <v>41968.692013888889</v>
      </c>
      <c r="J621">
        <v>1416933390</v>
      </c>
      <c r="K621" s="8">
        <f t="shared" si="37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3.9999999999999996E-5</v>
      </c>
      <c r="R621">
        <f t="shared" si="3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f t="shared" si="36"/>
        <v>41876.716874999998</v>
      </c>
      <c r="J622">
        <v>1408986738</v>
      </c>
      <c r="K622" s="8">
        <f t="shared" si="37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>
        <f t="shared" si="3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f t="shared" si="36"/>
        <v>42558.987696759257</v>
      </c>
      <c r="J623">
        <v>1467934937</v>
      </c>
      <c r="K623" s="8">
        <f t="shared" si="37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1.044</v>
      </c>
      <c r="R623">
        <f t="shared" si="3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f t="shared" si="36"/>
        <v>42552.774745370371</v>
      </c>
      <c r="J624">
        <v>1467398138</v>
      </c>
      <c r="K624" s="8">
        <f t="shared" si="37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5.6833333333333336</v>
      </c>
      <c r="R624">
        <f t="shared" si="39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f t="shared" si="36"/>
        <v>42152.009224537032</v>
      </c>
      <c r="J625">
        <v>1432771997</v>
      </c>
      <c r="K625" s="8">
        <f t="shared" si="37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 t="e">
        <f t="shared" si="39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f t="shared" si="36"/>
        <v>42138.988900462966</v>
      </c>
      <c r="J626">
        <v>1431647041</v>
      </c>
      <c r="K626" s="8">
        <f t="shared" si="37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 t="e">
        <f t="shared" si="39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f t="shared" si="36"/>
        <v>42820.853900462964</v>
      </c>
      <c r="J627">
        <v>1490560177</v>
      </c>
      <c r="K627" s="8">
        <f t="shared" si="37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 t="e">
        <f t="shared" si="39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f t="shared" si="36"/>
        <v>42231.556944444441</v>
      </c>
      <c r="J628">
        <v>1439644920</v>
      </c>
      <c r="K628" s="8">
        <f t="shared" si="37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17.380000000000003</v>
      </c>
      <c r="R628">
        <f t="shared" si="39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f t="shared" si="36"/>
        <v>42443.958333333328</v>
      </c>
      <c r="J629">
        <v>1457996400</v>
      </c>
      <c r="K629" s="8">
        <f t="shared" si="37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0.02</v>
      </c>
      <c r="R629">
        <f t="shared" si="3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f t="shared" si="36"/>
        <v>41833.692789351851</v>
      </c>
      <c r="J630">
        <v>1405269457</v>
      </c>
      <c r="K630" s="8">
        <f t="shared" si="37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 t="e">
        <f t="shared" si="39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f t="shared" si="36"/>
        <v>42504.637824074074</v>
      </c>
      <c r="J631">
        <v>1463239108</v>
      </c>
      <c r="K631" s="8">
        <f t="shared" si="37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0.17500000000000002</v>
      </c>
      <c r="R631">
        <f t="shared" si="39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f t="shared" si="36"/>
        <v>42253.215277777781</v>
      </c>
      <c r="J632">
        <v>1441516200</v>
      </c>
      <c r="K632" s="8">
        <f t="shared" si="37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8.3340278356529712E-2</v>
      </c>
      <c r="R632">
        <f t="shared" si="3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f t="shared" si="36"/>
        <v>42518.772326388891</v>
      </c>
      <c r="J633">
        <v>1464460329</v>
      </c>
      <c r="K633" s="8">
        <f t="shared" si="37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1.38</v>
      </c>
      <c r="R633">
        <f t="shared" si="39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f t="shared" si="36"/>
        <v>42333.700983796298</v>
      </c>
      <c r="J634">
        <v>1448470165</v>
      </c>
      <c r="K634" s="8">
        <f t="shared" si="37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 t="e">
        <f t="shared" si="39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f t="shared" si="36"/>
        <v>42538.958333333328</v>
      </c>
      <c r="J635">
        <v>1466204400</v>
      </c>
      <c r="K635" s="8">
        <f t="shared" si="37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12.45</v>
      </c>
      <c r="R635">
        <f t="shared" si="3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f t="shared" si="36"/>
        <v>42061.928576388891</v>
      </c>
      <c r="J636">
        <v>1424989029</v>
      </c>
      <c r="K636" s="8">
        <f t="shared" si="37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0.02</v>
      </c>
      <c r="R636">
        <f t="shared" si="3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f t="shared" si="36"/>
        <v>42106.092152777783</v>
      </c>
      <c r="J637">
        <v>1428804762</v>
      </c>
      <c r="K637" s="8">
        <f t="shared" si="37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8.0000000000000002E-3</v>
      </c>
      <c r="R637">
        <f t="shared" si="3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f t="shared" si="36"/>
        <v>42161.44930555555</v>
      </c>
      <c r="J638">
        <v>1433587620</v>
      </c>
      <c r="K638" s="8">
        <f t="shared" si="37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0.2</v>
      </c>
      <c r="R638">
        <f t="shared" si="3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f t="shared" si="36"/>
        <v>42791.961111111115</v>
      </c>
      <c r="J639">
        <v>1488063840</v>
      </c>
      <c r="K639" s="8">
        <f t="shared" si="37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 t="e">
        <f t="shared" si="39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f t="shared" si="36"/>
        <v>42819.55164351852</v>
      </c>
      <c r="J640">
        <v>1490447662</v>
      </c>
      <c r="K640" s="8">
        <f t="shared" si="37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9.0000000000000011E-3</v>
      </c>
      <c r="R640">
        <f t="shared" si="3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f t="shared" si="36"/>
        <v>41925.583275462966</v>
      </c>
      <c r="J641">
        <v>1413208795</v>
      </c>
      <c r="K641" s="8">
        <f t="shared" si="37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9.9999999999999991E-5</v>
      </c>
      <c r="R641">
        <f t="shared" si="3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f t="shared" si="36"/>
        <v>42698.958333333328</v>
      </c>
      <c r="J642">
        <v>1480028400</v>
      </c>
      <c r="K642" s="8">
        <f t="shared" si="37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144.28571428571428</v>
      </c>
      <c r="R642">
        <f t="shared" si="3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f t="shared" ref="I643:I706" si="40">(((J643/60)/60)/24)+DATE(1970,1,1)</f>
        <v>42229.57</v>
      </c>
      <c r="J643">
        <v>1439473248</v>
      </c>
      <c r="K643" s="8">
        <f t="shared" ref="K643:K706" si="4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E643/D643*100</f>
        <v>119.16249999999999</v>
      </c>
      <c r="R643">
        <f t="shared" ref="R643:R706" si="43"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f t="shared" si="40"/>
        <v>42235.651319444441</v>
      </c>
      <c r="J644">
        <v>1439998674</v>
      </c>
      <c r="K644" s="8">
        <f t="shared" si="4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1460.4850000000001</v>
      </c>
      <c r="R644">
        <f t="shared" si="43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f t="shared" si="40"/>
        <v>42155.642071759255</v>
      </c>
      <c r="J645">
        <v>1433085875</v>
      </c>
      <c r="K645" s="8">
        <f t="shared" si="4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105.80799999999999</v>
      </c>
      <c r="R645">
        <f t="shared" si="43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f t="shared" si="40"/>
        <v>41941.041666666664</v>
      </c>
      <c r="J646">
        <v>1414544400</v>
      </c>
      <c r="K646" s="8">
        <f t="shared" si="4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300.11791999999997</v>
      </c>
      <c r="R646">
        <f t="shared" si="43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f t="shared" si="40"/>
        <v>42594.026319444441</v>
      </c>
      <c r="J647">
        <v>1470962274</v>
      </c>
      <c r="K647" s="8">
        <f t="shared" si="4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278.7</v>
      </c>
      <c r="R647">
        <f t="shared" si="43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f t="shared" si="40"/>
        <v>41862.852627314816</v>
      </c>
      <c r="J648">
        <v>1407788867</v>
      </c>
      <c r="K648" s="8">
        <f t="shared" si="4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131.87625</v>
      </c>
      <c r="R648">
        <f t="shared" si="43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f t="shared" si="40"/>
        <v>42446.726261574076</v>
      </c>
      <c r="J649">
        <v>1458235549</v>
      </c>
      <c r="K649" s="8">
        <f t="shared" si="4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107.05</v>
      </c>
      <c r="R649">
        <f t="shared" si="43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f t="shared" si="40"/>
        <v>41926.693379629629</v>
      </c>
      <c r="J650">
        <v>1413304708</v>
      </c>
      <c r="K650" s="8">
        <f t="shared" si="4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126.82285714285715</v>
      </c>
      <c r="R650">
        <f t="shared" si="43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f t="shared" si="40"/>
        <v>41898.912187499998</v>
      </c>
      <c r="J651">
        <v>1410904413</v>
      </c>
      <c r="K651" s="8">
        <f t="shared" si="4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139.96</v>
      </c>
      <c r="R651">
        <f t="shared" si="43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f t="shared" si="40"/>
        <v>41992.078518518523</v>
      </c>
      <c r="J652">
        <v>1418953984</v>
      </c>
      <c r="K652" s="8">
        <f t="shared" si="4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112.4</v>
      </c>
      <c r="R652">
        <f t="shared" si="43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f t="shared" si="40"/>
        <v>41986.017488425925</v>
      </c>
      <c r="J653">
        <v>1418430311</v>
      </c>
      <c r="K653" s="8">
        <f t="shared" si="4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100.52799999999999</v>
      </c>
      <c r="R653">
        <f t="shared" si="43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f t="shared" si="40"/>
        <v>42705.732060185182</v>
      </c>
      <c r="J654">
        <v>1480613650</v>
      </c>
      <c r="K654" s="8">
        <f t="shared" si="4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100.46666666666665</v>
      </c>
      <c r="R654">
        <f t="shared" si="43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f t="shared" si="40"/>
        <v>42236.618518518517</v>
      </c>
      <c r="J655">
        <v>1440082240</v>
      </c>
      <c r="K655" s="8">
        <f t="shared" si="4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141.446</v>
      </c>
      <c r="R655">
        <f t="shared" si="43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f t="shared" si="40"/>
        <v>42193.957326388889</v>
      </c>
      <c r="J656">
        <v>1436396313</v>
      </c>
      <c r="K656" s="8">
        <f t="shared" si="4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267.29166666666669</v>
      </c>
      <c r="R656">
        <f t="shared" si="43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f t="shared" si="40"/>
        <v>42075.915648148148</v>
      </c>
      <c r="J657">
        <v>1426197512</v>
      </c>
      <c r="K657" s="8">
        <f t="shared" si="4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146.88749999999999</v>
      </c>
      <c r="R657">
        <f t="shared" si="43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f t="shared" si="40"/>
        <v>42477.762951388882</v>
      </c>
      <c r="J658">
        <v>1460917119</v>
      </c>
      <c r="K658" s="8">
        <f t="shared" si="4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213.56</v>
      </c>
      <c r="R658">
        <f t="shared" si="43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f t="shared" si="40"/>
        <v>42361.84574074074</v>
      </c>
      <c r="J659">
        <v>1450901872</v>
      </c>
      <c r="K659" s="8">
        <f t="shared" si="4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125.69999999999999</v>
      </c>
      <c r="R659">
        <f t="shared" si="43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f t="shared" si="40"/>
        <v>42211.75</v>
      </c>
      <c r="J660">
        <v>1437933600</v>
      </c>
      <c r="K660" s="8">
        <f t="shared" si="4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104.46206037108834</v>
      </c>
      <c r="R660">
        <f t="shared" si="43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f t="shared" si="40"/>
        <v>42239.593692129631</v>
      </c>
      <c r="J661">
        <v>1440339295</v>
      </c>
      <c r="K661" s="8">
        <f t="shared" si="4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100.56666666666668</v>
      </c>
      <c r="R661">
        <f t="shared" si="43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f t="shared" si="40"/>
        <v>41952.783321759263</v>
      </c>
      <c r="J662">
        <v>1415558879</v>
      </c>
      <c r="K662" s="8">
        <f t="shared" si="4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3.0579999999999998</v>
      </c>
      <c r="R662">
        <f t="shared" si="43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f t="shared" si="40"/>
        <v>42666.645358796297</v>
      </c>
      <c r="J663">
        <v>1477236559</v>
      </c>
      <c r="K663" s="8">
        <f t="shared" si="4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0.95</v>
      </c>
      <c r="R663">
        <f t="shared" si="43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f t="shared" si="40"/>
        <v>42020.438043981485</v>
      </c>
      <c r="J664">
        <v>1421404247</v>
      </c>
      <c r="K664" s="8">
        <f t="shared" si="4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0.4</v>
      </c>
      <c r="R664">
        <f t="shared" si="43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f t="shared" si="40"/>
        <v>42203.843240740738</v>
      </c>
      <c r="J665">
        <v>1437250456</v>
      </c>
      <c r="K665" s="8">
        <f t="shared" si="4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0.35000000000000003</v>
      </c>
      <c r="R665">
        <f t="shared" si="43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f t="shared" si="40"/>
        <v>42107.666377314818</v>
      </c>
      <c r="J666">
        <v>1428940775</v>
      </c>
      <c r="K666" s="8">
        <f t="shared" si="4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7.5333333333333332</v>
      </c>
      <c r="R666">
        <f t="shared" si="43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f t="shared" si="40"/>
        <v>42748.711354166662</v>
      </c>
      <c r="J667">
        <v>1484327061</v>
      </c>
      <c r="K667" s="8">
        <f t="shared" si="4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18.64</v>
      </c>
      <c r="R667">
        <f t="shared" si="43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f t="shared" si="40"/>
        <v>41868.832152777781</v>
      </c>
      <c r="J668">
        <v>1408305498</v>
      </c>
      <c r="K668" s="8">
        <f t="shared" si="4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4.0000000000000001E-3</v>
      </c>
      <c r="R668">
        <f t="shared" si="43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f t="shared" si="40"/>
        <v>42672.373414351852</v>
      </c>
      <c r="J669">
        <v>1477731463</v>
      </c>
      <c r="K669" s="8">
        <f t="shared" si="4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10.02</v>
      </c>
      <c r="R669">
        <f t="shared" si="43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f t="shared" si="40"/>
        <v>42135.831273148149</v>
      </c>
      <c r="J670">
        <v>1431374222</v>
      </c>
      <c r="K670" s="8">
        <f t="shared" si="4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4.5600000000000005</v>
      </c>
      <c r="R670">
        <f t="shared" si="43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f t="shared" si="40"/>
        <v>42557.625671296293</v>
      </c>
      <c r="J671">
        <v>1467817258</v>
      </c>
      <c r="K671" s="8">
        <f t="shared" si="4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21.5075</v>
      </c>
      <c r="R671">
        <f t="shared" si="43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f t="shared" si="40"/>
        <v>42540.340277777781</v>
      </c>
      <c r="J672">
        <v>1466323800</v>
      </c>
      <c r="K672" s="8">
        <f t="shared" si="4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29.276666666666667</v>
      </c>
      <c r="R672">
        <f t="shared" si="43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f t="shared" si="40"/>
        <v>42018.166666666672</v>
      </c>
      <c r="J673">
        <v>1421208000</v>
      </c>
      <c r="K673" s="8">
        <f t="shared" si="4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39.426666666666662</v>
      </c>
      <c r="R673">
        <f t="shared" si="43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f t="shared" si="40"/>
        <v>42005.207638888889</v>
      </c>
      <c r="J674">
        <v>1420088340</v>
      </c>
      <c r="K674" s="8">
        <f t="shared" si="4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21.628</v>
      </c>
      <c r="R674">
        <f t="shared" si="43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f t="shared" si="40"/>
        <v>41883.840474537035</v>
      </c>
      <c r="J675">
        <v>1409602217</v>
      </c>
      <c r="K675" s="8">
        <f t="shared" si="4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0.20500000000000002</v>
      </c>
      <c r="R675">
        <f t="shared" si="43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f t="shared" si="40"/>
        <v>41863.116053240738</v>
      </c>
      <c r="J676">
        <v>1407811627</v>
      </c>
      <c r="K676" s="8">
        <f t="shared" si="4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0.03</v>
      </c>
      <c r="R676">
        <f t="shared" si="43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f t="shared" si="40"/>
        <v>42005.290972222225</v>
      </c>
      <c r="J677">
        <v>1420095540</v>
      </c>
      <c r="K677" s="8">
        <f t="shared" si="4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14.85</v>
      </c>
      <c r="R677">
        <f t="shared" si="43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f t="shared" si="40"/>
        <v>42042.768298611118</v>
      </c>
      <c r="J678">
        <v>1423333581</v>
      </c>
      <c r="K678" s="8">
        <f t="shared" si="4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1.4710000000000001</v>
      </c>
      <c r="R678">
        <f t="shared" si="43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f t="shared" si="40"/>
        <v>42549.403877314813</v>
      </c>
      <c r="J679">
        <v>1467106895</v>
      </c>
      <c r="K679" s="8">
        <f t="shared" si="4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25.584</v>
      </c>
      <c r="R679">
        <f t="shared" si="43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f t="shared" si="40"/>
        <v>42511.376597222217</v>
      </c>
      <c r="J680">
        <v>1463821338</v>
      </c>
      <c r="K680" s="8">
        <f t="shared" si="4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3.8206896551724134</v>
      </c>
      <c r="R680">
        <f t="shared" si="43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f t="shared" si="40"/>
        <v>42616.695706018523</v>
      </c>
      <c r="J681">
        <v>1472920909</v>
      </c>
      <c r="K681" s="8">
        <f t="shared" si="4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15.485964912280703</v>
      </c>
      <c r="R681">
        <f t="shared" si="43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f t="shared" si="40"/>
        <v>41899.501516203702</v>
      </c>
      <c r="J682">
        <v>1410955331</v>
      </c>
      <c r="K682" s="8">
        <f t="shared" si="4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25.912000000000003</v>
      </c>
      <c r="R682">
        <f t="shared" si="43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f t="shared" si="40"/>
        <v>42669.805601851855</v>
      </c>
      <c r="J683">
        <v>1477509604</v>
      </c>
      <c r="K683" s="8">
        <f t="shared" si="4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0.04</v>
      </c>
      <c r="R683">
        <f t="shared" si="43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f t="shared" si="40"/>
        <v>42808.723634259266</v>
      </c>
      <c r="J684">
        <v>1489512122</v>
      </c>
      <c r="K684" s="8">
        <f t="shared" si="4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0.106</v>
      </c>
      <c r="R684">
        <f t="shared" si="43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f t="shared" si="40"/>
        <v>42674.900046296301</v>
      </c>
      <c r="J685">
        <v>1477949764</v>
      </c>
      <c r="K685" s="8">
        <f t="shared" si="4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0.85142857142857142</v>
      </c>
      <c r="R685">
        <f t="shared" si="43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f t="shared" si="40"/>
        <v>41845.125</v>
      </c>
      <c r="J686">
        <v>1406257200</v>
      </c>
      <c r="K686" s="8">
        <f t="shared" si="4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7.4837500000000006</v>
      </c>
      <c r="R686">
        <f t="shared" si="43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f t="shared" si="40"/>
        <v>42016.866574074069</v>
      </c>
      <c r="J687">
        <v>1421095672</v>
      </c>
      <c r="K687" s="8">
        <f t="shared" si="4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27.650000000000002</v>
      </c>
      <c r="R687">
        <f t="shared" si="43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f t="shared" si="40"/>
        <v>42219.673263888893</v>
      </c>
      <c r="J688">
        <v>1438618170</v>
      </c>
      <c r="K688" s="8">
        <f t="shared" si="4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 t="e">
        <f t="shared" si="43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f t="shared" si="40"/>
        <v>42771.750613425931</v>
      </c>
      <c r="J689">
        <v>1486317653</v>
      </c>
      <c r="K689" s="8">
        <f t="shared" si="4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3.55</v>
      </c>
      <c r="R689">
        <f t="shared" si="43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f t="shared" si="40"/>
        <v>42292.104780092588</v>
      </c>
      <c r="J690">
        <v>1444876253</v>
      </c>
      <c r="K690" s="8">
        <f t="shared" si="4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72.989999999999995</v>
      </c>
      <c r="R690">
        <f t="shared" si="4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f t="shared" si="40"/>
        <v>42712.207638888889</v>
      </c>
      <c r="J691">
        <v>1481173140</v>
      </c>
      <c r="K691" s="8">
        <f t="shared" si="4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57.648750000000007</v>
      </c>
      <c r="R691">
        <f t="shared" si="43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f t="shared" si="40"/>
        <v>42622.25</v>
      </c>
      <c r="J692">
        <v>1473400800</v>
      </c>
      <c r="K692" s="8">
        <f t="shared" si="4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12.34</v>
      </c>
      <c r="R692">
        <f t="shared" si="43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f t="shared" si="40"/>
        <v>42186.028310185182</v>
      </c>
      <c r="J693">
        <v>1435711246</v>
      </c>
      <c r="K693" s="8">
        <f t="shared" si="4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0.52</v>
      </c>
      <c r="R693">
        <f t="shared" si="4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f t="shared" si="40"/>
        <v>42726.37572916667</v>
      </c>
      <c r="J694">
        <v>1482397263</v>
      </c>
      <c r="K694" s="8">
        <f t="shared" si="4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6.5299999999999994</v>
      </c>
      <c r="R694">
        <f t="shared" si="43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f t="shared" si="40"/>
        <v>42124.808182870373</v>
      </c>
      <c r="J695">
        <v>1430421827</v>
      </c>
      <c r="K695" s="8">
        <f t="shared" si="4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35.338000000000001</v>
      </c>
      <c r="R695">
        <f t="shared" si="43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f t="shared" si="40"/>
        <v>42767.663877314815</v>
      </c>
      <c r="J696">
        <v>1485964559</v>
      </c>
      <c r="K696" s="8">
        <f t="shared" si="4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0.39333333333333331</v>
      </c>
      <c r="R696">
        <f t="shared" si="43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f t="shared" si="40"/>
        <v>41943.521064814813</v>
      </c>
      <c r="J697">
        <v>1414758620</v>
      </c>
      <c r="K697" s="8">
        <f t="shared" si="4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1.06</v>
      </c>
      <c r="R697">
        <f t="shared" si="43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f t="shared" si="40"/>
        <v>41845.927106481482</v>
      </c>
      <c r="J698">
        <v>1406326502</v>
      </c>
      <c r="K698" s="8">
        <f t="shared" si="4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5.7142857142857147E-4</v>
      </c>
      <c r="R698">
        <f t="shared" si="4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f t="shared" si="40"/>
        <v>42403.523020833338</v>
      </c>
      <c r="J699">
        <v>1454502789</v>
      </c>
      <c r="K699" s="8">
        <f t="shared" si="4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46.379999999999995</v>
      </c>
      <c r="R699">
        <f t="shared" si="43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f t="shared" si="40"/>
        <v>41900.083333333336</v>
      </c>
      <c r="J700">
        <v>1411005600</v>
      </c>
      <c r="K700" s="8">
        <f t="shared" si="4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15.39</v>
      </c>
      <c r="R700">
        <f t="shared" si="43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f t="shared" si="40"/>
        <v>41600.666666666664</v>
      </c>
      <c r="J701">
        <v>1385136000</v>
      </c>
      <c r="K701" s="8">
        <f t="shared" si="4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82.422107692307705</v>
      </c>
      <c r="R701">
        <f t="shared" si="43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f t="shared" si="40"/>
        <v>42745.688437500001</v>
      </c>
      <c r="J702">
        <v>1484065881</v>
      </c>
      <c r="K702" s="8">
        <f t="shared" si="4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2.6866666666666665</v>
      </c>
      <c r="R702">
        <f t="shared" si="4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f t="shared" si="40"/>
        <v>41843.662962962961</v>
      </c>
      <c r="J703">
        <v>1406130880</v>
      </c>
      <c r="K703" s="8">
        <f t="shared" si="4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26.6</v>
      </c>
      <c r="R703">
        <f t="shared" si="43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f t="shared" si="40"/>
        <v>42698.768368055549</v>
      </c>
      <c r="J704">
        <v>1480011987</v>
      </c>
      <c r="K704" s="8">
        <f t="shared" si="4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30.813400000000001</v>
      </c>
      <c r="R704">
        <f t="shared" si="43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f t="shared" si="40"/>
        <v>42766.98055555555</v>
      </c>
      <c r="J705">
        <v>1485905520</v>
      </c>
      <c r="K705" s="8">
        <f t="shared" si="4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5.58</v>
      </c>
      <c r="R705">
        <f t="shared" si="43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f t="shared" si="40"/>
        <v>42786.192916666667</v>
      </c>
      <c r="J706">
        <v>1487565468</v>
      </c>
      <c r="K706" s="8">
        <f t="shared" si="4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0.87454545454545463</v>
      </c>
      <c r="R706">
        <f t="shared" si="4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f t="shared" ref="I707:I770" si="44">(((J707/60)/60)/24)+DATE(1970,1,1)</f>
        <v>42756.491643518515</v>
      </c>
      <c r="J707">
        <v>1484999278</v>
      </c>
      <c r="K707" s="8">
        <f t="shared" ref="K707:K770" si="45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E707/D707*100</f>
        <v>0.97699999999999987</v>
      </c>
      <c r="R707">
        <f t="shared" ref="R707:R770" si="47"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f t="shared" si="44"/>
        <v>42718.777083333334</v>
      </c>
      <c r="J708">
        <v>1481740740</v>
      </c>
      <c r="K708" s="8">
        <f t="shared" si="45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 t="e">
        <f t="shared" si="47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f t="shared" si="44"/>
        <v>42736.663506944446</v>
      </c>
      <c r="J709">
        <v>1483286127</v>
      </c>
      <c r="K709" s="8">
        <f t="shared" si="45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78.927352941176466</v>
      </c>
      <c r="R709">
        <f t="shared" si="47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f t="shared" si="44"/>
        <v>41895.581018518518</v>
      </c>
      <c r="J710">
        <v>1410616600</v>
      </c>
      <c r="K710" s="8">
        <f t="shared" si="45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22.092500000000001</v>
      </c>
      <c r="R710">
        <f t="shared" si="47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f t="shared" si="44"/>
        <v>41978.041192129633</v>
      </c>
      <c r="J711">
        <v>1417741159</v>
      </c>
      <c r="K711" s="8">
        <f t="shared" si="45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0.40666666666666662</v>
      </c>
      <c r="R711">
        <f t="shared" si="47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f t="shared" si="44"/>
        <v>41871.030555555553</v>
      </c>
      <c r="J712">
        <v>1408495440</v>
      </c>
      <c r="K712" s="8">
        <f t="shared" si="45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 t="e">
        <f t="shared" si="47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f t="shared" si="44"/>
        <v>42718.500787037032</v>
      </c>
      <c r="J713">
        <v>1481716868</v>
      </c>
      <c r="K713" s="8">
        <f t="shared" si="45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33.790999999999997</v>
      </c>
      <c r="R713">
        <f t="shared" si="47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f t="shared" si="44"/>
        <v>42414.680925925932</v>
      </c>
      <c r="J714">
        <v>1455466832</v>
      </c>
      <c r="K714" s="8">
        <f t="shared" si="45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0.21649484536082475</v>
      </c>
      <c r="R714">
        <f t="shared" si="4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f t="shared" si="44"/>
        <v>42526.529305555552</v>
      </c>
      <c r="J715">
        <v>1465130532</v>
      </c>
      <c r="K715" s="8">
        <f t="shared" si="45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0.79600000000000004</v>
      </c>
      <c r="R715">
        <f t="shared" si="4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f t="shared" si="44"/>
        <v>42794.787986111114</v>
      </c>
      <c r="J716">
        <v>1488308082</v>
      </c>
      <c r="K716" s="8">
        <f t="shared" si="45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14.993333333333334</v>
      </c>
      <c r="R716">
        <f t="shared" si="47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f t="shared" si="44"/>
        <v>42313.132407407407</v>
      </c>
      <c r="J717">
        <v>1446693040</v>
      </c>
      <c r="K717" s="8">
        <f t="shared" si="45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5.0509090909090908</v>
      </c>
      <c r="R717">
        <f t="shared" si="4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f t="shared" si="44"/>
        <v>41974</v>
      </c>
      <c r="J718">
        <v>1417392000</v>
      </c>
      <c r="K718" s="8">
        <f t="shared" si="45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10.214285714285715</v>
      </c>
      <c r="R718">
        <f t="shared" si="47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f t="shared" si="44"/>
        <v>41887.854189814818</v>
      </c>
      <c r="J719">
        <v>1409949002</v>
      </c>
      <c r="K719" s="8">
        <f t="shared" si="45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0.30499999999999999</v>
      </c>
      <c r="R719">
        <f t="shared" si="4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f t="shared" si="44"/>
        <v>42784.249305555553</v>
      </c>
      <c r="J720">
        <v>1487397540</v>
      </c>
      <c r="K720" s="8">
        <f t="shared" si="45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0.75</v>
      </c>
      <c r="R720">
        <f t="shared" si="4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f t="shared" si="44"/>
        <v>42423.040231481486</v>
      </c>
      <c r="J721">
        <v>1456189076</v>
      </c>
      <c r="K721" s="8">
        <f t="shared" si="45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1.2933333333333332</v>
      </c>
      <c r="R721">
        <f t="shared" si="47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f t="shared" si="44"/>
        <v>40937.649201388893</v>
      </c>
      <c r="J722">
        <v>1327851291</v>
      </c>
      <c r="K722" s="8">
        <f t="shared" si="45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143.94736842105263</v>
      </c>
      <c r="R722">
        <f t="shared" si="47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f t="shared" si="44"/>
        <v>41852.571840277778</v>
      </c>
      <c r="J723">
        <v>1406900607</v>
      </c>
      <c r="K723" s="8">
        <f t="shared" si="45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122.10975609756099</v>
      </c>
      <c r="R723">
        <f t="shared" si="47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f t="shared" si="44"/>
        <v>41007.76363425926</v>
      </c>
      <c r="J724">
        <v>1333909178</v>
      </c>
      <c r="K724" s="8">
        <f t="shared" si="45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132.024</v>
      </c>
      <c r="R724">
        <f t="shared" si="47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f t="shared" si="44"/>
        <v>42215.165972222225</v>
      </c>
      <c r="J725">
        <v>1438228740</v>
      </c>
      <c r="K725" s="8">
        <f t="shared" si="45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109.38000000000001</v>
      </c>
      <c r="R725">
        <f t="shared" si="47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f t="shared" si="44"/>
        <v>40724.638460648144</v>
      </c>
      <c r="J726">
        <v>1309447163</v>
      </c>
      <c r="K726" s="8">
        <f t="shared" si="45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105.47157142857144</v>
      </c>
      <c r="R726">
        <f t="shared" si="47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f t="shared" si="44"/>
        <v>42351.626296296294</v>
      </c>
      <c r="J727">
        <v>1450018912</v>
      </c>
      <c r="K727" s="8">
        <f t="shared" si="45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100.35000000000001</v>
      </c>
      <c r="R727">
        <f t="shared" si="47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f t="shared" si="44"/>
        <v>41376.042673611111</v>
      </c>
      <c r="J728">
        <v>1365728487</v>
      </c>
      <c r="K728" s="8">
        <f t="shared" si="45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101.4</v>
      </c>
      <c r="R728">
        <f t="shared" si="47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f t="shared" si="44"/>
        <v>41288.888888888891</v>
      </c>
      <c r="J729">
        <v>1358198400</v>
      </c>
      <c r="K729" s="8">
        <f t="shared" si="45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155.51428571428571</v>
      </c>
      <c r="R729">
        <f t="shared" si="47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f t="shared" si="44"/>
        <v>40776.837465277778</v>
      </c>
      <c r="J730">
        <v>1313957157</v>
      </c>
      <c r="K730" s="8">
        <f t="shared" si="45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105.566</v>
      </c>
      <c r="R730">
        <f t="shared" si="47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f t="shared" si="44"/>
        <v>41171.185891203706</v>
      </c>
      <c r="J731">
        <v>1348028861</v>
      </c>
      <c r="K731" s="8">
        <f t="shared" si="45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130.65</v>
      </c>
      <c r="R731">
        <f t="shared" si="47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f t="shared" si="44"/>
        <v>40884.745266203703</v>
      </c>
      <c r="J732">
        <v>1323280391</v>
      </c>
      <c r="K732" s="8">
        <f t="shared" si="45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132.19</v>
      </c>
      <c r="R732">
        <f t="shared" si="47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f t="shared" si="44"/>
        <v>40930.25</v>
      </c>
      <c r="J733">
        <v>1327212000</v>
      </c>
      <c r="K733" s="8">
        <f t="shared" si="45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>
        <f t="shared" si="47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f t="shared" si="44"/>
        <v>41546.424317129626</v>
      </c>
      <c r="J734">
        <v>1380449461</v>
      </c>
      <c r="K734" s="8">
        <f t="shared" si="45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>
        <f t="shared" si="47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f t="shared" si="44"/>
        <v>41628.420046296298</v>
      </c>
      <c r="J735">
        <v>1387533892</v>
      </c>
      <c r="K735" s="8">
        <f t="shared" si="45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120.48</v>
      </c>
      <c r="R735">
        <f t="shared" si="47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f t="shared" si="44"/>
        <v>42133.208333333328</v>
      </c>
      <c r="J736">
        <v>1431147600</v>
      </c>
      <c r="K736" s="8">
        <f t="shared" si="45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125.52941176470588</v>
      </c>
      <c r="R736">
        <f t="shared" si="47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f t="shared" si="44"/>
        <v>41977.027083333334</v>
      </c>
      <c r="J737">
        <v>1417653540</v>
      </c>
      <c r="K737" s="8">
        <f t="shared" si="45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114.40638297872341</v>
      </c>
      <c r="R737">
        <f t="shared" si="47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f t="shared" si="44"/>
        <v>41599.207638888889</v>
      </c>
      <c r="J738">
        <v>1385009940</v>
      </c>
      <c r="K738" s="8">
        <f t="shared" si="45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315.13888888888891</v>
      </c>
      <c r="R738">
        <f t="shared" si="47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f t="shared" si="44"/>
        <v>41684.833333333336</v>
      </c>
      <c r="J739">
        <v>1392408000</v>
      </c>
      <c r="K739" s="8">
        <f t="shared" si="45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122.39999999999999</v>
      </c>
      <c r="R739">
        <f t="shared" si="47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f t="shared" si="44"/>
        <v>41974.207638888889</v>
      </c>
      <c r="J740">
        <v>1417409940</v>
      </c>
      <c r="K740" s="8">
        <f t="shared" si="45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106.73333333333332</v>
      </c>
      <c r="R740">
        <f t="shared" si="47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f t="shared" si="44"/>
        <v>41862.502650462964</v>
      </c>
      <c r="J741">
        <v>1407758629</v>
      </c>
      <c r="K741" s="8">
        <f t="shared" si="45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158.33333333333331</v>
      </c>
      <c r="R741">
        <f t="shared" si="47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f t="shared" si="44"/>
        <v>42176.146782407406</v>
      </c>
      <c r="J742">
        <v>1434857482</v>
      </c>
      <c r="K742" s="8">
        <f t="shared" si="45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107.4</v>
      </c>
      <c r="R742">
        <f t="shared" si="47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f t="shared" si="44"/>
        <v>41436.648217592592</v>
      </c>
      <c r="J743">
        <v>1370964806</v>
      </c>
      <c r="K743" s="8">
        <f t="shared" si="45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102.25999999999999</v>
      </c>
      <c r="R743">
        <f t="shared" si="47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f t="shared" si="44"/>
        <v>41719.876296296294</v>
      </c>
      <c r="J744">
        <v>1395435712</v>
      </c>
      <c r="K744" s="8">
        <f t="shared" si="45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110.71428571428572</v>
      </c>
      <c r="R744">
        <f t="shared" si="47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f t="shared" si="44"/>
        <v>41015.875</v>
      </c>
      <c r="J745">
        <v>1334610000</v>
      </c>
      <c r="K745" s="8">
        <f t="shared" si="45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>
        <f t="shared" si="47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f t="shared" si="44"/>
        <v>41256.95721064815</v>
      </c>
      <c r="J746">
        <v>1355439503</v>
      </c>
      <c r="K746" s="8">
        <f t="shared" si="45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102.32000000000001</v>
      </c>
      <c r="R746">
        <f t="shared" si="47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f t="shared" si="44"/>
        <v>41397.572280092594</v>
      </c>
      <c r="J747">
        <v>1367588645</v>
      </c>
      <c r="K747" s="8">
        <f t="shared" si="45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179.09909909909908</v>
      </c>
      <c r="R747">
        <f t="shared" si="47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f t="shared" si="44"/>
        <v>41175.165972222225</v>
      </c>
      <c r="J748">
        <v>1348372740</v>
      </c>
      <c r="K748" s="8">
        <f t="shared" si="45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111.08135252761969</v>
      </c>
      <c r="R748">
        <f t="shared" si="47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f t="shared" si="44"/>
        <v>42019.454166666663</v>
      </c>
      <c r="J749">
        <v>1421319240</v>
      </c>
      <c r="K749" s="8">
        <f t="shared" si="45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100.04285714285714</v>
      </c>
      <c r="R749">
        <f t="shared" si="47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f t="shared" si="44"/>
        <v>41861.846828703703</v>
      </c>
      <c r="J750">
        <v>1407701966</v>
      </c>
      <c r="K750" s="8">
        <f t="shared" si="45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100.25</v>
      </c>
      <c r="R750">
        <f t="shared" si="47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f t="shared" si="44"/>
        <v>42763.94131944445</v>
      </c>
      <c r="J751">
        <v>1485642930</v>
      </c>
      <c r="K751" s="8">
        <f t="shared" si="45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105.56</v>
      </c>
      <c r="R751">
        <f t="shared" si="47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f t="shared" si="44"/>
        <v>41329.878148148149</v>
      </c>
      <c r="J752">
        <v>1361739872</v>
      </c>
      <c r="K752" s="8">
        <f t="shared" si="45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102.58775877587757</v>
      </c>
      <c r="R752">
        <f t="shared" si="47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f t="shared" si="44"/>
        <v>40759.630497685182</v>
      </c>
      <c r="J753">
        <v>1312470475</v>
      </c>
      <c r="K753" s="8">
        <f t="shared" si="45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118.5</v>
      </c>
      <c r="R753">
        <f t="shared" si="47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f t="shared" si="44"/>
        <v>42659.458333333328</v>
      </c>
      <c r="J754">
        <v>1476615600</v>
      </c>
      <c r="K754" s="8">
        <f t="shared" si="45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111.7</v>
      </c>
      <c r="R754">
        <f t="shared" si="47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f t="shared" si="44"/>
        <v>42049.590173611112</v>
      </c>
      <c r="J755">
        <v>1423922991</v>
      </c>
      <c r="K755" s="8">
        <f t="shared" si="45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>
        <f t="shared" si="47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f t="shared" si="44"/>
        <v>41279.749085648145</v>
      </c>
      <c r="J756">
        <v>1357408721</v>
      </c>
      <c r="K756" s="8">
        <f t="shared" si="45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103.75000000000001</v>
      </c>
      <c r="R756">
        <f t="shared" si="47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f t="shared" si="44"/>
        <v>41414.02847222222</v>
      </c>
      <c r="J757">
        <v>1369010460</v>
      </c>
      <c r="K757" s="8">
        <f t="shared" si="45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101.9076</v>
      </c>
      <c r="R757">
        <f t="shared" si="47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f t="shared" si="44"/>
        <v>40651.725219907406</v>
      </c>
      <c r="J758">
        <v>1303147459</v>
      </c>
      <c r="K758" s="8">
        <f t="shared" si="45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117.71428571428571</v>
      </c>
      <c r="R758">
        <f t="shared" si="47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f t="shared" si="44"/>
        <v>41249.054560185185</v>
      </c>
      <c r="J759">
        <v>1354756714</v>
      </c>
      <c r="K759" s="8">
        <f t="shared" si="45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>
        <f t="shared" si="47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f t="shared" si="44"/>
        <v>40459.836435185185</v>
      </c>
      <c r="J760">
        <v>1286568268</v>
      </c>
      <c r="K760" s="8">
        <f t="shared" si="45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>
        <f t="shared" si="47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f t="shared" si="44"/>
        <v>41829.330312500002</v>
      </c>
      <c r="J761">
        <v>1404892539</v>
      </c>
      <c r="K761" s="8">
        <f t="shared" si="45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101.92000000000002</v>
      </c>
      <c r="R761">
        <f t="shared" si="47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f t="shared" si="44"/>
        <v>42700.805706018517</v>
      </c>
      <c r="J762">
        <v>1480188013</v>
      </c>
      <c r="K762" s="8">
        <f t="shared" si="45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 t="e">
        <f t="shared" si="47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f t="shared" si="44"/>
        <v>41672.751458333332</v>
      </c>
      <c r="J763">
        <v>1391364126</v>
      </c>
      <c r="K763" s="8">
        <f t="shared" si="45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4.7</v>
      </c>
      <c r="R763">
        <f t="shared" si="47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f t="shared" si="44"/>
        <v>42708.25</v>
      </c>
      <c r="J764">
        <v>1480831200</v>
      </c>
      <c r="K764" s="8">
        <f t="shared" si="45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 t="e">
        <f t="shared" si="47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f t="shared" si="44"/>
        <v>41501.446851851848</v>
      </c>
      <c r="J765">
        <v>1376563408</v>
      </c>
      <c r="K765" s="8">
        <f t="shared" si="45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0.11655011655011654</v>
      </c>
      <c r="R765">
        <f t="shared" si="47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f t="shared" si="44"/>
        <v>42257.173159722224</v>
      </c>
      <c r="J766">
        <v>1441858161</v>
      </c>
      <c r="K766" s="8">
        <f t="shared" si="45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 t="e">
        <f t="shared" si="47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f t="shared" si="44"/>
        <v>41931.542638888888</v>
      </c>
      <c r="J767">
        <v>1413723684</v>
      </c>
      <c r="K767" s="8">
        <f t="shared" si="45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36.014285714285712</v>
      </c>
      <c r="R767">
        <f t="shared" si="47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f t="shared" si="44"/>
        <v>42051.783368055556</v>
      </c>
      <c r="J768">
        <v>1424112483</v>
      </c>
      <c r="K768" s="8">
        <f t="shared" si="45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 t="e">
        <f t="shared" si="47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f t="shared" si="44"/>
        <v>42145.143634259264</v>
      </c>
      <c r="J769">
        <v>1432178810</v>
      </c>
      <c r="K769" s="8">
        <f t="shared" si="45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3.54</v>
      </c>
      <c r="R769">
        <f t="shared" si="47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f t="shared" si="44"/>
        <v>41624.207060185188</v>
      </c>
      <c r="J770">
        <v>1387169890</v>
      </c>
      <c r="K770" s="8">
        <f t="shared" si="45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 t="e">
        <f t="shared" si="47"/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f t="shared" ref="I771:I834" si="48">(((J771/60)/60)/24)+DATE(1970,1,1)</f>
        <v>41634.996458333335</v>
      </c>
      <c r="J771">
        <v>1388102094</v>
      </c>
      <c r="K771" s="8">
        <f t="shared" ref="K771:K834" si="49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E771/D771*100</f>
        <v>41.4</v>
      </c>
      <c r="R771">
        <f t="shared" ref="R771:R834" si="51"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f t="shared" si="48"/>
        <v>41329.999641203707</v>
      </c>
      <c r="J772">
        <v>1361750369</v>
      </c>
      <c r="K772" s="8">
        <f t="shared" si="49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 t="e">
        <f t="shared" si="51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f t="shared" si="48"/>
        <v>42399.824097222227</v>
      </c>
      <c r="J773">
        <v>1454183202</v>
      </c>
      <c r="K773" s="8">
        <f t="shared" si="49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2.6315789473684209E-2</v>
      </c>
      <c r="R773">
        <f t="shared" si="51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f t="shared" si="48"/>
        <v>40118.165972222225</v>
      </c>
      <c r="J774">
        <v>1257047940</v>
      </c>
      <c r="K774" s="8">
        <f t="shared" si="49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3.3333333333333335</v>
      </c>
      <c r="R774">
        <f t="shared" si="51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f t="shared" si="48"/>
        <v>42134.959027777775</v>
      </c>
      <c r="J775">
        <v>1431298860</v>
      </c>
      <c r="K775" s="8">
        <f t="shared" si="49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0.85129023676509719</v>
      </c>
      <c r="R775">
        <f t="shared" si="51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f t="shared" si="48"/>
        <v>41693.780300925922</v>
      </c>
      <c r="J776">
        <v>1393181018</v>
      </c>
      <c r="K776" s="8">
        <f t="shared" si="49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70.199999999999989</v>
      </c>
      <c r="R776">
        <f t="shared" si="51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f t="shared" si="48"/>
        <v>40893.060127314813</v>
      </c>
      <c r="J777">
        <v>1323998795</v>
      </c>
      <c r="K777" s="8">
        <f t="shared" si="49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1.7000000000000002</v>
      </c>
      <c r="R777">
        <f t="shared" si="51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f t="shared" si="48"/>
        <v>42288.208333333328</v>
      </c>
      <c r="J778">
        <v>1444539600</v>
      </c>
      <c r="K778" s="8">
        <f t="shared" si="49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51.4</v>
      </c>
      <c r="R778">
        <f t="shared" si="51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f t="shared" si="48"/>
        <v>41486.981215277774</v>
      </c>
      <c r="J779">
        <v>1375313577</v>
      </c>
      <c r="K779" s="8">
        <f t="shared" si="49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0.70000000000000007</v>
      </c>
      <c r="R779">
        <f t="shared" si="51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f t="shared" si="48"/>
        <v>41759.702314814815</v>
      </c>
      <c r="J780">
        <v>1398876680</v>
      </c>
      <c r="K780" s="8">
        <f t="shared" si="49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0.4</v>
      </c>
      <c r="R780">
        <f t="shared" si="51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f t="shared" si="48"/>
        <v>40466.166666666664</v>
      </c>
      <c r="J781">
        <v>1287115200</v>
      </c>
      <c r="K781" s="8">
        <f t="shared" si="49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2.666666666666667</v>
      </c>
      <c r="R781">
        <f t="shared" si="51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f t="shared" si="48"/>
        <v>40666.673900462964</v>
      </c>
      <c r="J782">
        <v>1304439025</v>
      </c>
      <c r="K782" s="8">
        <f t="shared" si="49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>
        <f t="shared" si="51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f t="shared" si="48"/>
        <v>41433.000856481485</v>
      </c>
      <c r="J783">
        <v>1370649674</v>
      </c>
      <c r="K783" s="8">
        <f t="shared" si="49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133.15375</v>
      </c>
      <c r="R783">
        <f t="shared" si="51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f t="shared" si="48"/>
        <v>41146.758125</v>
      </c>
      <c r="J784">
        <v>1345918302</v>
      </c>
      <c r="K784" s="8">
        <f t="shared" si="49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f t="shared" si="48"/>
        <v>41026.916666666664</v>
      </c>
      <c r="J785">
        <v>1335564000</v>
      </c>
      <c r="K785" s="8">
        <f t="shared" si="49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148.13333333333333</v>
      </c>
      <c r="R785">
        <f t="shared" si="51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f t="shared" si="48"/>
        <v>41715.107858796298</v>
      </c>
      <c r="J786">
        <v>1395023719</v>
      </c>
      <c r="K786" s="8">
        <f t="shared" si="49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102.49999999999999</v>
      </c>
      <c r="R786">
        <f t="shared" si="51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f t="shared" si="48"/>
        <v>41333.593923611108</v>
      </c>
      <c r="J787">
        <v>1362060915</v>
      </c>
      <c r="K787" s="8">
        <f t="shared" si="49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180.62799999999999</v>
      </c>
      <c r="R787">
        <f t="shared" si="51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f t="shared" si="48"/>
        <v>41040.657638888886</v>
      </c>
      <c r="J788">
        <v>1336751220</v>
      </c>
      <c r="K788" s="8">
        <f t="shared" si="49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142.79999999999998</v>
      </c>
      <c r="R788">
        <f t="shared" si="51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f t="shared" si="48"/>
        <v>41579.627615740741</v>
      </c>
      <c r="J789">
        <v>1383318226</v>
      </c>
      <c r="K789" s="8">
        <f t="shared" si="49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114.16666666666666</v>
      </c>
      <c r="R789">
        <f t="shared" si="51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f t="shared" si="48"/>
        <v>41097.165972222225</v>
      </c>
      <c r="J790">
        <v>1341633540</v>
      </c>
      <c r="K790" s="8">
        <f t="shared" si="49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203.505</v>
      </c>
      <c r="R790">
        <f t="shared" si="51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f t="shared" si="48"/>
        <v>41295.332638888889</v>
      </c>
      <c r="J791">
        <v>1358755140</v>
      </c>
      <c r="K791" s="8">
        <f t="shared" si="49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109.41176470588236</v>
      </c>
      <c r="R791">
        <f t="shared" si="51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f t="shared" si="48"/>
        <v>41306.047905092593</v>
      </c>
      <c r="J792">
        <v>1359680939</v>
      </c>
      <c r="K792" s="8">
        <f t="shared" si="49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144.37459999999999</v>
      </c>
      <c r="R792">
        <f t="shared" si="51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f t="shared" si="48"/>
        <v>41591.249305555553</v>
      </c>
      <c r="J793">
        <v>1384322340</v>
      </c>
      <c r="K793" s="8">
        <f t="shared" si="49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103.86666666666666</v>
      </c>
      <c r="R793">
        <f t="shared" si="51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f t="shared" si="48"/>
        <v>41585.915312500001</v>
      </c>
      <c r="J794">
        <v>1383861483</v>
      </c>
      <c r="K794" s="8">
        <f t="shared" si="49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100.44440000000002</v>
      </c>
      <c r="R794">
        <f t="shared" si="51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f t="shared" si="48"/>
        <v>41458.207638888889</v>
      </c>
      <c r="J795">
        <v>1372827540</v>
      </c>
      <c r="K795" s="8">
        <f t="shared" si="49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102.77927272727271</v>
      </c>
      <c r="R795">
        <f t="shared" si="51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f t="shared" si="48"/>
        <v>40791.712500000001</v>
      </c>
      <c r="J796">
        <v>1315242360</v>
      </c>
      <c r="K796" s="8">
        <f t="shared" si="49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105.31250000000001</v>
      </c>
      <c r="R796">
        <f t="shared" si="51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f t="shared" si="48"/>
        <v>41006.207638888889</v>
      </c>
      <c r="J797">
        <v>1333774740</v>
      </c>
      <c r="K797" s="8">
        <f t="shared" si="49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111.78571428571429</v>
      </c>
      <c r="R797">
        <f t="shared" si="51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f t="shared" si="48"/>
        <v>41532.881944444445</v>
      </c>
      <c r="J798">
        <v>1379279400</v>
      </c>
      <c r="K798" s="8">
        <f t="shared" si="49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101.35000000000001</v>
      </c>
      <c r="R798">
        <f t="shared" si="51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f t="shared" si="48"/>
        <v>41028.166666666664</v>
      </c>
      <c r="J799">
        <v>1335672000</v>
      </c>
      <c r="K799" s="8">
        <f t="shared" si="49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107.53333333333333</v>
      </c>
      <c r="R799">
        <f t="shared" si="51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f t="shared" si="48"/>
        <v>41912.590127314819</v>
      </c>
      <c r="J800">
        <v>1412086187</v>
      </c>
      <c r="K800" s="8">
        <f t="shared" si="49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114.88571428571429</v>
      </c>
      <c r="R800">
        <f t="shared" si="51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f t="shared" si="48"/>
        <v>41026.667199074072</v>
      </c>
      <c r="J801">
        <v>1335542446</v>
      </c>
      <c r="K801" s="8">
        <f t="shared" si="49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100.02</v>
      </c>
      <c r="R801">
        <f t="shared" si="51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f t="shared" si="48"/>
        <v>41893.433495370373</v>
      </c>
      <c r="J802">
        <v>1410431054</v>
      </c>
      <c r="K802" s="8">
        <f t="shared" si="49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152.13333333333335</v>
      </c>
      <c r="R802">
        <f t="shared" si="51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f t="shared" si="48"/>
        <v>40725.795370370368</v>
      </c>
      <c r="J803">
        <v>1309547120</v>
      </c>
      <c r="K803" s="8">
        <f t="shared" si="49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111.52149999999999</v>
      </c>
      <c r="R803">
        <f t="shared" si="51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f t="shared" si="48"/>
        <v>41169.170138888891</v>
      </c>
      <c r="J804">
        <v>1347854700</v>
      </c>
      <c r="K804" s="8">
        <f t="shared" si="49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101.33333333333334</v>
      </c>
      <c r="R804">
        <f t="shared" si="51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f t="shared" si="48"/>
        <v>40692.041666666664</v>
      </c>
      <c r="J805">
        <v>1306630800</v>
      </c>
      <c r="K805" s="8">
        <f t="shared" si="49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123.2608695652174</v>
      </c>
      <c r="R805">
        <f t="shared" si="51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f t="shared" si="48"/>
        <v>40747.165972222225</v>
      </c>
      <c r="J806">
        <v>1311393540</v>
      </c>
      <c r="K806" s="8">
        <f t="shared" si="49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f t="shared" si="48"/>
        <v>40740.958333333336</v>
      </c>
      <c r="J807">
        <v>1310857200</v>
      </c>
      <c r="K807" s="8">
        <f t="shared" si="49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>
        <f t="shared" si="51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f t="shared" si="48"/>
        <v>40793.691423611112</v>
      </c>
      <c r="J808">
        <v>1315413339</v>
      </c>
      <c r="K808" s="8">
        <f t="shared" si="49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104.4375</v>
      </c>
      <c r="R808">
        <f t="shared" si="51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f t="shared" si="48"/>
        <v>42795.083333333328</v>
      </c>
      <c r="J809">
        <v>1488333600</v>
      </c>
      <c r="K809" s="8">
        <f t="shared" si="49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105.125</v>
      </c>
      <c r="R809">
        <f t="shared" si="51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f t="shared" si="48"/>
        <v>41995.207638888889</v>
      </c>
      <c r="J810">
        <v>1419224340</v>
      </c>
      <c r="K810" s="8">
        <f t="shared" si="49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f t="shared" si="48"/>
        <v>41658.833680555559</v>
      </c>
      <c r="J811">
        <v>1390161630</v>
      </c>
      <c r="K811" s="8">
        <f t="shared" si="49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103.77499999999999</v>
      </c>
      <c r="R811">
        <f t="shared" si="51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f t="shared" si="48"/>
        <v>41153.056273148148</v>
      </c>
      <c r="J812">
        <v>1346462462</v>
      </c>
      <c r="K812" s="8">
        <f t="shared" si="49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>
        <f t="shared" si="51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f t="shared" si="48"/>
        <v>41465.702777777777</v>
      </c>
      <c r="J813">
        <v>1373475120</v>
      </c>
      <c r="K813" s="8">
        <f t="shared" si="49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>
        <f t="shared" si="51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f t="shared" si="48"/>
        <v>41334.581944444442</v>
      </c>
      <c r="J814">
        <v>1362146280</v>
      </c>
      <c r="K814" s="8">
        <f t="shared" si="49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151.83333333333334</v>
      </c>
      <c r="R814">
        <f t="shared" si="51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f t="shared" si="48"/>
        <v>41110.960243055553</v>
      </c>
      <c r="J815">
        <v>1342825365</v>
      </c>
      <c r="K815" s="8">
        <f t="shared" si="49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159.99600000000001</v>
      </c>
      <c r="R815">
        <f t="shared" si="51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f t="shared" si="48"/>
        <v>40694.75277777778</v>
      </c>
      <c r="J816">
        <v>1306865040</v>
      </c>
      <c r="K816" s="8">
        <f t="shared" si="49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127.3</v>
      </c>
      <c r="R816">
        <f t="shared" si="51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f t="shared" si="48"/>
        <v>41944.917858796296</v>
      </c>
      <c r="J817">
        <v>1414879303</v>
      </c>
      <c r="K817" s="8">
        <f t="shared" si="49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>
        <f t="shared" si="51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f t="shared" si="48"/>
        <v>41373.270833333336</v>
      </c>
      <c r="J818">
        <v>1365489000</v>
      </c>
      <c r="K818" s="8">
        <f t="shared" si="49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115.12214285714286</v>
      </c>
      <c r="R818">
        <f t="shared" si="51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f t="shared" si="48"/>
        <v>40979.207638888889</v>
      </c>
      <c r="J819">
        <v>1331441940</v>
      </c>
      <c r="K819" s="8">
        <f t="shared" si="49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137.11066666666665</v>
      </c>
      <c r="R819">
        <f t="shared" si="51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f t="shared" si="48"/>
        <v>41128.709027777775</v>
      </c>
      <c r="J820">
        <v>1344358860</v>
      </c>
      <c r="K820" s="8">
        <f t="shared" si="49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155.71428571428572</v>
      </c>
      <c r="R820">
        <f t="shared" si="51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f t="shared" si="48"/>
        <v>41629.197222222225</v>
      </c>
      <c r="J821">
        <v>1387601040</v>
      </c>
      <c r="K821" s="8">
        <f t="shared" si="49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108.74999999999999</v>
      </c>
      <c r="R821">
        <f t="shared" si="51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f t="shared" si="48"/>
        <v>41799.208333333336</v>
      </c>
      <c r="J822">
        <v>1402290000</v>
      </c>
      <c r="K822" s="8">
        <f t="shared" si="49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134.05000000000001</v>
      </c>
      <c r="R822">
        <f t="shared" si="51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f t="shared" si="48"/>
        <v>42128.167361111111</v>
      </c>
      <c r="J823">
        <v>1430712060</v>
      </c>
      <c r="K823" s="8">
        <f t="shared" si="49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f t="shared" si="48"/>
        <v>41187.947337962964</v>
      </c>
      <c r="J824">
        <v>1349477050</v>
      </c>
      <c r="K824" s="8">
        <f t="shared" si="49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119.16666666666667</v>
      </c>
      <c r="R824">
        <f t="shared" si="51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f t="shared" si="48"/>
        <v>42085.931157407409</v>
      </c>
      <c r="J825">
        <v>1427062852</v>
      </c>
      <c r="K825" s="8">
        <f t="shared" si="49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179.5</v>
      </c>
      <c r="R825">
        <f t="shared" si="51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f t="shared" si="48"/>
        <v>40286.290972222225</v>
      </c>
      <c r="J826">
        <v>1271573940</v>
      </c>
      <c r="K826" s="8">
        <f t="shared" si="49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134.38124999999999</v>
      </c>
      <c r="R826">
        <f t="shared" si="51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f t="shared" si="48"/>
        <v>41211.306527777779</v>
      </c>
      <c r="J827">
        <v>1351495284</v>
      </c>
      <c r="K827" s="8">
        <f t="shared" si="49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100.43200000000002</v>
      </c>
      <c r="R827">
        <f t="shared" si="51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f t="shared" si="48"/>
        <v>40993.996874999997</v>
      </c>
      <c r="J828">
        <v>1332719730</v>
      </c>
      <c r="K828" s="8">
        <f t="shared" si="49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101.45454545454547</v>
      </c>
      <c r="R828">
        <f t="shared" si="51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f t="shared" si="48"/>
        <v>40953.825694444444</v>
      </c>
      <c r="J829">
        <v>1329248940</v>
      </c>
      <c r="K829" s="8">
        <f t="shared" si="49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103.33333333333334</v>
      </c>
      <c r="R829">
        <f t="shared" si="51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f t="shared" si="48"/>
        <v>41085.683333333334</v>
      </c>
      <c r="J830">
        <v>1340641440</v>
      </c>
      <c r="K830" s="8">
        <f t="shared" si="49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>
        <f t="shared" si="51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f t="shared" si="48"/>
        <v>42564.801388888889</v>
      </c>
      <c r="J831">
        <v>1468437240</v>
      </c>
      <c r="K831" s="8">
        <f t="shared" si="49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>
        <f t="shared" si="51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f t="shared" si="48"/>
        <v>41355.484085648146</v>
      </c>
      <c r="J832">
        <v>1363952225</v>
      </c>
      <c r="K832" s="8">
        <f t="shared" si="49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107.83333333333334</v>
      </c>
      <c r="R832">
        <f t="shared" si="51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f t="shared" si="48"/>
        <v>41026.646921296298</v>
      </c>
      <c r="J833">
        <v>1335540694</v>
      </c>
      <c r="K833" s="8">
        <f t="shared" si="49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233.33333333333334</v>
      </c>
      <c r="R833">
        <f t="shared" si="51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f t="shared" si="48"/>
        <v>40929.342361111114</v>
      </c>
      <c r="J834">
        <v>1327133580</v>
      </c>
      <c r="K834" s="8">
        <f t="shared" si="49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100.60706666666665</v>
      </c>
      <c r="R834">
        <f t="shared" si="51"/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f t="shared" ref="I835:I898" si="52">(((J835/60)/60)/24)+DATE(1970,1,1)</f>
        <v>41748.878182870372</v>
      </c>
      <c r="J835">
        <v>1397941475</v>
      </c>
      <c r="K835" s="8">
        <f t="shared" ref="K835:K898" si="53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E835/D835*100</f>
        <v>101.66666666666666</v>
      </c>
      <c r="R835">
        <f t="shared" ref="R835:R898" si="55"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f t="shared" si="52"/>
        <v>41456.165972222225</v>
      </c>
      <c r="J836">
        <v>1372651140</v>
      </c>
      <c r="K836" s="8">
        <f t="shared" si="53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131.0181818181818</v>
      </c>
      <c r="R836">
        <f t="shared" si="55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f t="shared" si="52"/>
        <v>41048.125</v>
      </c>
      <c r="J837">
        <v>1337396400</v>
      </c>
      <c r="K837" s="8">
        <f t="shared" si="53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117.25000000000001</v>
      </c>
      <c r="R837">
        <f t="shared" si="55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f t="shared" si="52"/>
        <v>41554.056921296295</v>
      </c>
      <c r="J838">
        <v>1381108918</v>
      </c>
      <c r="K838" s="8">
        <f t="shared" si="53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100.93039999999999</v>
      </c>
      <c r="R838">
        <f t="shared" si="55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f t="shared" si="52"/>
        <v>41760.998402777775</v>
      </c>
      <c r="J839">
        <v>1398988662</v>
      </c>
      <c r="K839" s="8">
        <f t="shared" si="53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121.8</v>
      </c>
      <c r="R839">
        <f t="shared" si="55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f t="shared" si="52"/>
        <v>40925.897974537038</v>
      </c>
      <c r="J840">
        <v>1326835985</v>
      </c>
      <c r="K840" s="8">
        <f t="shared" si="53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145.4</v>
      </c>
      <c r="R840">
        <f t="shared" si="55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f t="shared" si="52"/>
        <v>41174.763379629629</v>
      </c>
      <c r="J841">
        <v>1348337956</v>
      </c>
      <c r="K841" s="8">
        <f t="shared" si="53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116.61660000000001</v>
      </c>
      <c r="R841">
        <f t="shared" si="55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f t="shared" si="52"/>
        <v>42637.226701388892</v>
      </c>
      <c r="J842">
        <v>1474694787</v>
      </c>
      <c r="K842" s="8">
        <f t="shared" si="53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120.4166</v>
      </c>
      <c r="R842">
        <f t="shared" si="55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f t="shared" si="52"/>
        <v>41953.88035879629</v>
      </c>
      <c r="J843">
        <v>1415653663</v>
      </c>
      <c r="K843" s="8">
        <f t="shared" si="53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101.32000000000001</v>
      </c>
      <c r="R843">
        <f t="shared" si="55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f t="shared" si="52"/>
        <v>41561.165972222225</v>
      </c>
      <c r="J844">
        <v>1381723140</v>
      </c>
      <c r="K844" s="8">
        <f t="shared" si="53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104.32</v>
      </c>
      <c r="R844">
        <f t="shared" si="55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f t="shared" si="52"/>
        <v>42712.333333333328</v>
      </c>
      <c r="J845">
        <v>1481184000</v>
      </c>
      <c r="K845" s="8">
        <f t="shared" si="53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267.13333333333333</v>
      </c>
      <c r="R845">
        <f t="shared" si="55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f t="shared" si="52"/>
        <v>41944.207638888889</v>
      </c>
      <c r="J846">
        <v>1414817940</v>
      </c>
      <c r="K846" s="8">
        <f t="shared" si="53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194.13333333333333</v>
      </c>
      <c r="R846">
        <f t="shared" si="55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f t="shared" si="52"/>
        <v>42618.165972222225</v>
      </c>
      <c r="J847">
        <v>1473047940</v>
      </c>
      <c r="K847" s="8">
        <f t="shared" si="53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120.3802</v>
      </c>
      <c r="R847">
        <f t="shared" si="55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f t="shared" si="52"/>
        <v>41708.583333333336</v>
      </c>
      <c r="J848">
        <v>1394460000</v>
      </c>
      <c r="K848" s="8">
        <f t="shared" si="53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122.00090909090908</v>
      </c>
      <c r="R848">
        <f t="shared" si="55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f t="shared" si="52"/>
        <v>42195.79833333334</v>
      </c>
      <c r="J849">
        <v>1436555376</v>
      </c>
      <c r="K849" s="8">
        <f t="shared" si="53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f t="shared" si="52"/>
        <v>42108.792048611111</v>
      </c>
      <c r="J850">
        <v>1429038033</v>
      </c>
      <c r="K850" s="8">
        <f t="shared" si="53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f t="shared" si="52"/>
        <v>42079.107222222221</v>
      </c>
      <c r="J851">
        <v>1426473264</v>
      </c>
      <c r="K851" s="8">
        <f t="shared" si="53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119.9</v>
      </c>
      <c r="R851">
        <f t="shared" si="55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f t="shared" si="52"/>
        <v>42485.207638888889</v>
      </c>
      <c r="J852">
        <v>1461560340</v>
      </c>
      <c r="K852" s="8">
        <f t="shared" si="53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155.17499999999998</v>
      </c>
      <c r="R852">
        <f t="shared" si="55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f t="shared" si="52"/>
        <v>42582.822916666672</v>
      </c>
      <c r="J853">
        <v>1469994300</v>
      </c>
      <c r="K853" s="8">
        <f t="shared" si="53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130.44999999999999</v>
      </c>
      <c r="R853">
        <f t="shared" si="55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f t="shared" si="52"/>
        <v>42667.875</v>
      </c>
      <c r="J854">
        <v>1477342800</v>
      </c>
      <c r="K854" s="8">
        <f t="shared" si="53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104.97142857142859</v>
      </c>
      <c r="R854">
        <f t="shared" si="55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f t="shared" si="52"/>
        <v>42051.832280092596</v>
      </c>
      <c r="J855">
        <v>1424116709</v>
      </c>
      <c r="K855" s="8">
        <f t="shared" si="53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f t="shared" si="52"/>
        <v>42732.212337962963</v>
      </c>
      <c r="J856">
        <v>1482901546</v>
      </c>
      <c r="K856" s="8">
        <f t="shared" si="53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118.2205035971223</v>
      </c>
      <c r="R856">
        <f t="shared" si="55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f t="shared" si="52"/>
        <v>42575.125196759262</v>
      </c>
      <c r="J857">
        <v>1469329217</v>
      </c>
      <c r="K857" s="8">
        <f t="shared" si="53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103.44827586206897</v>
      </c>
      <c r="R857">
        <f t="shared" si="55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f t="shared" si="52"/>
        <v>42668.791666666672</v>
      </c>
      <c r="J858">
        <v>1477422000</v>
      </c>
      <c r="K858" s="8">
        <f t="shared" si="53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218.00000000000003</v>
      </c>
      <c r="R858">
        <f t="shared" si="55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f t="shared" si="52"/>
        <v>42333.623043981483</v>
      </c>
      <c r="J859">
        <v>1448463431</v>
      </c>
      <c r="K859" s="8">
        <f t="shared" si="53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f t="shared" si="52"/>
        <v>42109.957638888889</v>
      </c>
      <c r="J860">
        <v>1429138740</v>
      </c>
      <c r="K860" s="8">
        <f t="shared" si="53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144.00583333333333</v>
      </c>
      <c r="R860">
        <f t="shared" si="55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f t="shared" si="52"/>
        <v>42159</v>
      </c>
      <c r="J861">
        <v>1433376000</v>
      </c>
      <c r="K861" s="8">
        <f t="shared" si="53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104.67500000000001</v>
      </c>
      <c r="R861">
        <f t="shared" si="55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f t="shared" si="52"/>
        <v>41600.524456018517</v>
      </c>
      <c r="J862">
        <v>1385123713</v>
      </c>
      <c r="K862" s="8">
        <f t="shared" si="53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18.142857142857142</v>
      </c>
      <c r="R862">
        <f t="shared" si="55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f t="shared" si="52"/>
        <v>42629.965324074074</v>
      </c>
      <c r="J863">
        <v>1474067404</v>
      </c>
      <c r="K863" s="8">
        <f t="shared" si="53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2.2444444444444445</v>
      </c>
      <c r="R863">
        <f t="shared" si="55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f t="shared" si="52"/>
        <v>41589.596620370372</v>
      </c>
      <c r="J864">
        <v>1384179548</v>
      </c>
      <c r="K864" s="8">
        <f t="shared" si="53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0.33999999999999997</v>
      </c>
      <c r="R864">
        <f t="shared" si="55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f t="shared" si="52"/>
        <v>40951.117662037039</v>
      </c>
      <c r="J865">
        <v>1329014966</v>
      </c>
      <c r="K865" s="8">
        <f t="shared" si="53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4.5</v>
      </c>
      <c r="R865">
        <f t="shared" si="55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f t="shared" si="52"/>
        <v>41563.415972222225</v>
      </c>
      <c r="J866">
        <v>1381917540</v>
      </c>
      <c r="K866" s="8">
        <f t="shared" si="53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41.53846153846154</v>
      </c>
      <c r="R866">
        <f t="shared" si="55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f t="shared" si="52"/>
        <v>41290.77311342593</v>
      </c>
      <c r="J867">
        <v>1358361197</v>
      </c>
      <c r="K867" s="8">
        <f t="shared" si="53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2.0454545454545454</v>
      </c>
      <c r="R867">
        <f t="shared" si="55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f t="shared" si="52"/>
        <v>42063.631944444445</v>
      </c>
      <c r="J868">
        <v>1425136200</v>
      </c>
      <c r="K868" s="8">
        <f t="shared" si="53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18.285714285714285</v>
      </c>
      <c r="R868">
        <f t="shared" si="55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f t="shared" si="52"/>
        <v>40148.207638888889</v>
      </c>
      <c r="J869">
        <v>1259643540</v>
      </c>
      <c r="K869" s="8">
        <f t="shared" si="53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24.02</v>
      </c>
      <c r="R869">
        <f t="shared" si="55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f t="shared" si="52"/>
        <v>41646.027754629627</v>
      </c>
      <c r="J870">
        <v>1389055198</v>
      </c>
      <c r="K870" s="8">
        <f t="shared" si="53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0.1111111111111111</v>
      </c>
      <c r="R870">
        <f t="shared" si="55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f t="shared" si="52"/>
        <v>41372.803900462961</v>
      </c>
      <c r="J871">
        <v>1365448657</v>
      </c>
      <c r="K871" s="8">
        <f t="shared" si="53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11.818181818181818</v>
      </c>
      <c r="R871">
        <f t="shared" si="55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f t="shared" si="52"/>
        <v>41518.022256944445</v>
      </c>
      <c r="J872">
        <v>1377995523</v>
      </c>
      <c r="K872" s="8">
        <f t="shared" si="53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0.31</v>
      </c>
      <c r="R872">
        <f t="shared" si="55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f t="shared" si="52"/>
        <v>41607.602951388886</v>
      </c>
      <c r="J873">
        <v>1385735295</v>
      </c>
      <c r="K873" s="8">
        <f t="shared" si="53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5.416666666666667</v>
      </c>
      <c r="R873">
        <f t="shared" si="55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f t="shared" si="52"/>
        <v>40612.825543981482</v>
      </c>
      <c r="J874">
        <v>1299786527</v>
      </c>
      <c r="K874" s="8">
        <f t="shared" si="53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0.8125</v>
      </c>
      <c r="R874">
        <f t="shared" si="55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f t="shared" si="52"/>
        <v>41224.208796296298</v>
      </c>
      <c r="J875">
        <v>1352610040</v>
      </c>
      <c r="K875" s="8">
        <f t="shared" si="53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1.2857142857142856</v>
      </c>
      <c r="R875">
        <f t="shared" si="55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f t="shared" si="52"/>
        <v>41398.583726851852</v>
      </c>
      <c r="J876">
        <v>1367676034</v>
      </c>
      <c r="K876" s="8">
        <f t="shared" si="53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24.333333333333336</v>
      </c>
      <c r="R876">
        <f t="shared" si="55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f t="shared" si="52"/>
        <v>42268.723738425921</v>
      </c>
      <c r="J877">
        <v>1442856131</v>
      </c>
      <c r="K877" s="8">
        <f t="shared" si="53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 t="e">
        <f t="shared" si="55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f t="shared" si="52"/>
        <v>41309.496840277774</v>
      </c>
      <c r="J878">
        <v>1359978927</v>
      </c>
      <c r="K878" s="8">
        <f t="shared" si="53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40.799492385786799</v>
      </c>
      <c r="R878">
        <f t="shared" si="55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f t="shared" si="52"/>
        <v>41627.788888888892</v>
      </c>
      <c r="J879">
        <v>1387479360</v>
      </c>
      <c r="K879" s="8">
        <f t="shared" si="53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67.55</v>
      </c>
      <c r="R879">
        <f t="shared" si="55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f t="shared" si="52"/>
        <v>40535.232916666668</v>
      </c>
      <c r="J880">
        <v>1293082524</v>
      </c>
      <c r="K880" s="8">
        <f t="shared" si="53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1.3</v>
      </c>
      <c r="R880">
        <f t="shared" si="55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f t="shared" si="52"/>
        <v>41058.829918981479</v>
      </c>
      <c r="J881">
        <v>1338321305</v>
      </c>
      <c r="K881" s="8">
        <f t="shared" si="53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30.666666666666664</v>
      </c>
      <c r="R881">
        <f t="shared" si="55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f t="shared" si="52"/>
        <v>41212.32104166667</v>
      </c>
      <c r="J882">
        <v>1351582938</v>
      </c>
      <c r="K882" s="8">
        <f t="shared" si="53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2.9894179894179893</v>
      </c>
      <c r="R882">
        <f t="shared" si="55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f t="shared" si="52"/>
        <v>40922.25099537037</v>
      </c>
      <c r="J883">
        <v>1326520886</v>
      </c>
      <c r="K883" s="8">
        <f t="shared" si="53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0.8</v>
      </c>
      <c r="R883">
        <f t="shared" si="55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f t="shared" si="52"/>
        <v>40792.860532407409</v>
      </c>
      <c r="J884">
        <v>1315341550</v>
      </c>
      <c r="K884" s="8">
        <f t="shared" si="53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20.133333333333333</v>
      </c>
      <c r="R884">
        <f t="shared" si="55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f t="shared" si="52"/>
        <v>42431.935590277775</v>
      </c>
      <c r="J885">
        <v>1456957635</v>
      </c>
      <c r="K885" s="8">
        <f t="shared" si="53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40.020000000000003</v>
      </c>
      <c r="R885">
        <f t="shared" si="55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f t="shared" si="52"/>
        <v>41041.104861111111</v>
      </c>
      <c r="J886">
        <v>1336789860</v>
      </c>
      <c r="K886" s="8">
        <f t="shared" si="53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>
        <f t="shared" si="55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f t="shared" si="52"/>
        <v>42734.941099537042</v>
      </c>
      <c r="J887">
        <v>1483137311</v>
      </c>
      <c r="K887" s="8">
        <f t="shared" si="53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>
        <f t="shared" si="55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f t="shared" si="52"/>
        <v>42628.870520833334</v>
      </c>
      <c r="J888">
        <v>1473972813</v>
      </c>
      <c r="K888" s="8">
        <f t="shared" si="53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>
        <f t="shared" si="55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f t="shared" si="52"/>
        <v>41056.958969907406</v>
      </c>
      <c r="J889">
        <v>1338159655</v>
      </c>
      <c r="K889" s="8">
        <f t="shared" si="53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 t="e">
        <f t="shared" si="55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f t="shared" si="52"/>
        <v>40787.25</v>
      </c>
      <c r="J890">
        <v>1314856800</v>
      </c>
      <c r="K890" s="8">
        <f t="shared" si="53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7.1999999999999993</v>
      </c>
      <c r="R890">
        <f t="shared" si="55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f t="shared" si="52"/>
        <v>41917.784062500003</v>
      </c>
      <c r="J891">
        <v>1412534943</v>
      </c>
      <c r="K891" s="8">
        <f t="shared" si="53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9.4412800000000008</v>
      </c>
      <c r="R891">
        <f t="shared" si="55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f t="shared" si="52"/>
        <v>41599.740497685183</v>
      </c>
      <c r="J892">
        <v>1385055979</v>
      </c>
      <c r="K892" s="8">
        <f t="shared" si="53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4.1666666666666661</v>
      </c>
      <c r="R892">
        <f t="shared" si="55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f t="shared" si="52"/>
        <v>41872.031597222223</v>
      </c>
      <c r="J893">
        <v>1408581930</v>
      </c>
      <c r="K893" s="8">
        <f t="shared" si="53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3.25</v>
      </c>
      <c r="R893">
        <f t="shared" si="55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f t="shared" si="52"/>
        <v>40391.166666666664</v>
      </c>
      <c r="J894">
        <v>1280635200</v>
      </c>
      <c r="K894" s="8">
        <f t="shared" si="53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40.75</v>
      </c>
      <c r="R894">
        <f t="shared" si="55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f t="shared" si="52"/>
        <v>42095.856053240743</v>
      </c>
      <c r="J895">
        <v>1427920363</v>
      </c>
      <c r="K895" s="8">
        <f t="shared" si="53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>
        <f t="shared" si="55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f t="shared" si="52"/>
        <v>42526.981597222228</v>
      </c>
      <c r="J896">
        <v>1465169610</v>
      </c>
      <c r="K896" s="8">
        <f t="shared" si="53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39.17</v>
      </c>
      <c r="R896">
        <f t="shared" si="55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f t="shared" si="52"/>
        <v>40476.127650462964</v>
      </c>
      <c r="J897">
        <v>1287975829</v>
      </c>
      <c r="K897" s="8">
        <f t="shared" si="53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2.4375</v>
      </c>
      <c r="R897">
        <f t="shared" si="55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f t="shared" si="52"/>
        <v>42244.166666666672</v>
      </c>
      <c r="J898">
        <v>1440734400</v>
      </c>
      <c r="K898" s="8">
        <f t="shared" si="53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40</v>
      </c>
      <c r="R898">
        <f t="shared" si="55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f t="shared" ref="I899:I962" si="56">(((J899/60)/60)/24)+DATE(1970,1,1)</f>
        <v>41241.730416666665</v>
      </c>
      <c r="J899">
        <v>1354123908</v>
      </c>
      <c r="K899" s="8">
        <f t="shared" ref="K899:K962" si="57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E899/D899*100</f>
        <v>0</v>
      </c>
      <c r="R899" t="e">
        <f t="shared" ref="R899:R962" si="59"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f t="shared" si="56"/>
        <v>40923.758217592593</v>
      </c>
      <c r="J900">
        <v>1326651110</v>
      </c>
      <c r="K900" s="8">
        <f t="shared" si="57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2.8000000000000003</v>
      </c>
      <c r="R900">
        <f t="shared" si="59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f t="shared" si="56"/>
        <v>40691.099097222221</v>
      </c>
      <c r="J901">
        <v>1306549362</v>
      </c>
      <c r="K901" s="8">
        <f t="shared" si="57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37.333333333333336</v>
      </c>
      <c r="R901">
        <f t="shared" si="5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f t="shared" si="56"/>
        <v>42459.807893518519</v>
      </c>
      <c r="J902">
        <v>1459365802</v>
      </c>
      <c r="K902" s="8">
        <f t="shared" si="57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0.42</v>
      </c>
      <c r="R902">
        <f t="shared" si="5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f t="shared" si="56"/>
        <v>40337.799305555556</v>
      </c>
      <c r="J903">
        <v>1276024260</v>
      </c>
      <c r="K903" s="8">
        <f t="shared" si="57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 t="e">
        <f t="shared" si="59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f t="shared" si="56"/>
        <v>41881.645833333336</v>
      </c>
      <c r="J904">
        <v>1409412600</v>
      </c>
      <c r="K904" s="8">
        <f t="shared" si="57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0.3</v>
      </c>
      <c r="R904">
        <f t="shared" si="5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f t="shared" si="56"/>
        <v>41175.100694444445</v>
      </c>
      <c r="J905">
        <v>1348367100</v>
      </c>
      <c r="K905" s="8">
        <f t="shared" si="57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3.2</v>
      </c>
      <c r="R905">
        <f t="shared" si="5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f t="shared" si="56"/>
        <v>42372.080289351856</v>
      </c>
      <c r="J906">
        <v>1451786137</v>
      </c>
      <c r="K906" s="8">
        <f t="shared" si="57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0.30199999999999999</v>
      </c>
      <c r="R906">
        <f t="shared" si="59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f t="shared" si="56"/>
        <v>40567.239884259259</v>
      </c>
      <c r="J907">
        <v>1295847926</v>
      </c>
      <c r="K907" s="8">
        <f t="shared" si="57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3.0153846153846153</v>
      </c>
      <c r="R907">
        <f t="shared" si="59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f t="shared" si="56"/>
        <v>41711.148032407407</v>
      </c>
      <c r="J908">
        <v>1394681590</v>
      </c>
      <c r="K908" s="8">
        <f t="shared" si="57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 t="e">
        <f t="shared" si="59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f t="shared" si="56"/>
        <v>40797.192395833335</v>
      </c>
      <c r="J909">
        <v>1315715823</v>
      </c>
      <c r="K909" s="8">
        <f t="shared" si="57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 t="e">
        <f t="shared" si="59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f t="shared" si="56"/>
        <v>40386.207638888889</v>
      </c>
      <c r="J910">
        <v>1280206740</v>
      </c>
      <c r="K910" s="8">
        <f t="shared" si="57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 t="e">
        <f t="shared" si="59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f t="shared" si="56"/>
        <v>41113.166666666664</v>
      </c>
      <c r="J911">
        <v>1343016000</v>
      </c>
      <c r="K911" s="8">
        <f t="shared" si="57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3.25</v>
      </c>
      <c r="R911">
        <f t="shared" si="5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f t="shared" si="56"/>
        <v>42797.545358796298</v>
      </c>
      <c r="J912">
        <v>1488546319</v>
      </c>
      <c r="K912" s="8">
        <f t="shared" si="57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22.363636363636363</v>
      </c>
      <c r="R912">
        <f t="shared" si="5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f t="shared" si="56"/>
        <v>41663.005150462966</v>
      </c>
      <c r="J913">
        <v>1390522045</v>
      </c>
      <c r="K913" s="8">
        <f t="shared" si="57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 t="e">
        <f t="shared" si="59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f t="shared" si="56"/>
        <v>41254.151006944441</v>
      </c>
      <c r="J914">
        <v>1355197047</v>
      </c>
      <c r="K914" s="8">
        <f t="shared" si="57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0.85714285714285721</v>
      </c>
      <c r="R914">
        <f t="shared" si="5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f t="shared" si="56"/>
        <v>41034.139108796298</v>
      </c>
      <c r="J915">
        <v>1336188019</v>
      </c>
      <c r="K915" s="8">
        <f t="shared" si="57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6.6066666666666665</v>
      </c>
      <c r="R915">
        <f t="shared" si="59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f t="shared" si="56"/>
        <v>41146.763275462967</v>
      </c>
      <c r="J916">
        <v>1345918747</v>
      </c>
      <c r="K916" s="8">
        <f t="shared" si="57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 t="e">
        <f t="shared" si="59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f t="shared" si="56"/>
        <v>40969.207638888889</v>
      </c>
      <c r="J917">
        <v>1330577940</v>
      </c>
      <c r="K917" s="8">
        <f t="shared" si="57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5.7692307692307692</v>
      </c>
      <c r="R917">
        <f t="shared" si="59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f t="shared" si="56"/>
        <v>40473.208333333336</v>
      </c>
      <c r="J918">
        <v>1287723600</v>
      </c>
      <c r="K918" s="8">
        <f t="shared" si="57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 t="e">
        <f t="shared" si="59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f t="shared" si="56"/>
        <v>41834.104166666664</v>
      </c>
      <c r="J919">
        <v>1405305000</v>
      </c>
      <c r="K919" s="8">
        <f t="shared" si="57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0.6</v>
      </c>
      <c r="R919">
        <f t="shared" si="5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f t="shared" si="56"/>
        <v>41974.957881944443</v>
      </c>
      <c r="J920">
        <v>1417474761</v>
      </c>
      <c r="K920" s="8">
        <f t="shared" si="57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5.0256410256410255</v>
      </c>
      <c r="R920">
        <f t="shared" si="5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f t="shared" si="56"/>
        <v>41262.641724537039</v>
      </c>
      <c r="J921">
        <v>1355930645</v>
      </c>
      <c r="K921" s="8">
        <f t="shared" si="57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0.5</v>
      </c>
      <c r="R921">
        <f t="shared" si="5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f t="shared" si="56"/>
        <v>41592.713217592594</v>
      </c>
      <c r="J922">
        <v>1384448822</v>
      </c>
      <c r="K922" s="8">
        <f t="shared" si="57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 t="e">
        <f t="shared" si="59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f t="shared" si="56"/>
        <v>40889.212685185186</v>
      </c>
      <c r="J923">
        <v>1323666376</v>
      </c>
      <c r="K923" s="8">
        <f t="shared" si="57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30.9</v>
      </c>
      <c r="R923">
        <f t="shared" si="5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f t="shared" si="56"/>
        <v>41913.530011574076</v>
      </c>
      <c r="J924">
        <v>1412167393</v>
      </c>
      <c r="K924" s="8">
        <f t="shared" si="57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21.037037037037038</v>
      </c>
      <c r="R924">
        <f t="shared" si="59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f t="shared" si="56"/>
        <v>41965.001423611116</v>
      </c>
      <c r="J925">
        <v>1416614523</v>
      </c>
      <c r="K925" s="8">
        <f t="shared" si="57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2.1999999999999997</v>
      </c>
      <c r="R925">
        <f t="shared" si="5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f t="shared" si="56"/>
        <v>41318.942928240744</v>
      </c>
      <c r="J926">
        <v>1360795069</v>
      </c>
      <c r="K926" s="8">
        <f t="shared" si="57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10.9</v>
      </c>
      <c r="R926">
        <f t="shared" si="5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f t="shared" si="56"/>
        <v>41605.922581018516</v>
      </c>
      <c r="J927">
        <v>1385590111</v>
      </c>
      <c r="K927" s="8">
        <f t="shared" si="57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2.666666666666667</v>
      </c>
      <c r="R927">
        <f t="shared" si="5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f t="shared" si="56"/>
        <v>40367.944444444445</v>
      </c>
      <c r="J928">
        <v>1278628800</v>
      </c>
      <c r="K928" s="8">
        <f t="shared" si="57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 t="e">
        <f t="shared" si="59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f t="shared" si="56"/>
        <v>41043.822858796295</v>
      </c>
      <c r="J929">
        <v>1337024695</v>
      </c>
      <c r="K929" s="8">
        <f t="shared" si="57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 t="e">
        <f t="shared" si="59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f t="shared" si="56"/>
        <v>41231</v>
      </c>
      <c r="J930">
        <v>1353196800</v>
      </c>
      <c r="K930" s="8">
        <f t="shared" si="57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10.86206896551724</v>
      </c>
      <c r="R930">
        <f t="shared" si="5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f t="shared" si="56"/>
        <v>41008.196400462963</v>
      </c>
      <c r="J931">
        <v>1333946569</v>
      </c>
      <c r="K931" s="8">
        <f t="shared" si="57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 t="e">
        <f t="shared" si="59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f t="shared" si="56"/>
        <v>40354.897222222222</v>
      </c>
      <c r="J932">
        <v>1277501520</v>
      </c>
      <c r="K932" s="8">
        <f t="shared" si="57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38.333333333333336</v>
      </c>
      <c r="R932">
        <f t="shared" si="5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f t="shared" si="56"/>
        <v>41714.916666666664</v>
      </c>
      <c r="J933">
        <v>1395007200</v>
      </c>
      <c r="K933" s="8">
        <f t="shared" si="57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6.5500000000000007</v>
      </c>
      <c r="R933">
        <f t="shared" si="59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f t="shared" si="56"/>
        <v>41355.927604166667</v>
      </c>
      <c r="J934">
        <v>1363990545</v>
      </c>
      <c r="K934" s="8">
        <f t="shared" si="57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14.536842105263158</v>
      </c>
      <c r="R934">
        <f t="shared" si="59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f t="shared" si="56"/>
        <v>41771.169085648151</v>
      </c>
      <c r="J935">
        <v>1399867409</v>
      </c>
      <c r="K935" s="8">
        <f t="shared" si="57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>
        <f t="shared" si="5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f t="shared" si="56"/>
        <v>41763.25</v>
      </c>
      <c r="J936">
        <v>1399183200</v>
      </c>
      <c r="K936" s="8">
        <f t="shared" si="57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30.4</v>
      </c>
      <c r="R936">
        <f t="shared" si="59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f t="shared" si="56"/>
        <v>42398.333668981482</v>
      </c>
      <c r="J937">
        <v>1454054429</v>
      </c>
      <c r="K937" s="8">
        <f t="shared" si="57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1.4285714285714286</v>
      </c>
      <c r="R937">
        <f t="shared" si="5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f t="shared" si="56"/>
        <v>40926.833333333336</v>
      </c>
      <c r="J938">
        <v>1326916800</v>
      </c>
      <c r="K938" s="8">
        <f t="shared" si="57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 t="e">
        <f t="shared" si="59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f t="shared" si="56"/>
        <v>41581.839780092596</v>
      </c>
      <c r="J939">
        <v>1383509357</v>
      </c>
      <c r="K939" s="8">
        <f t="shared" si="57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1.1428571428571428</v>
      </c>
      <c r="R939">
        <f t="shared" si="5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f t="shared" si="56"/>
        <v>41154.479722222226</v>
      </c>
      <c r="J940">
        <v>1346585448</v>
      </c>
      <c r="K940" s="8">
        <f t="shared" si="57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0.35714285714285715</v>
      </c>
      <c r="R940">
        <f t="shared" si="5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f t="shared" si="56"/>
        <v>41455.831944444442</v>
      </c>
      <c r="J941">
        <v>1372622280</v>
      </c>
      <c r="K941" s="8">
        <f t="shared" si="57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1.4545454545454546</v>
      </c>
      <c r="R941">
        <f t="shared" si="5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f t="shared" si="56"/>
        <v>42227.008402777778</v>
      </c>
      <c r="J942">
        <v>1439251926</v>
      </c>
      <c r="K942" s="8">
        <f t="shared" si="57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17.155555555555555</v>
      </c>
      <c r="R942">
        <f t="shared" si="59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f t="shared" si="56"/>
        <v>42776.096585648149</v>
      </c>
      <c r="J943">
        <v>1486693145</v>
      </c>
      <c r="K943" s="8">
        <f t="shared" si="57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2.3220000000000001</v>
      </c>
      <c r="R943">
        <f t="shared" si="59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f t="shared" si="56"/>
        <v>42418.843287037031</v>
      </c>
      <c r="J944">
        <v>1455826460</v>
      </c>
      <c r="K944" s="8">
        <f t="shared" si="57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8.9066666666666663</v>
      </c>
      <c r="R944">
        <f t="shared" si="5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f t="shared" si="56"/>
        <v>42703.709548611107</v>
      </c>
      <c r="J945">
        <v>1480438905</v>
      </c>
      <c r="K945" s="8">
        <f t="shared" si="57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9.6333333333333346</v>
      </c>
      <c r="R945">
        <f t="shared" si="59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f t="shared" si="56"/>
        <v>42478.583333333328</v>
      </c>
      <c r="J946">
        <v>1460988000</v>
      </c>
      <c r="K946" s="8">
        <f t="shared" si="57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13.325999999999999</v>
      </c>
      <c r="R946">
        <f t="shared" si="59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f t="shared" si="56"/>
        <v>42784.999305555553</v>
      </c>
      <c r="J947">
        <v>1487462340</v>
      </c>
      <c r="K947" s="8">
        <f t="shared" si="57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2.484</v>
      </c>
      <c r="R947">
        <f t="shared" si="5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f t="shared" si="56"/>
        <v>42622.750555555554</v>
      </c>
      <c r="J948">
        <v>1473444048</v>
      </c>
      <c r="K948" s="8">
        <f t="shared" si="57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1.9066666666666665</v>
      </c>
      <c r="R948">
        <f t="shared" si="5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f t="shared" si="56"/>
        <v>42551.781319444446</v>
      </c>
      <c r="J949">
        <v>1467312306</v>
      </c>
      <c r="K949" s="8">
        <f t="shared" si="57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 t="e">
        <f t="shared" si="59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f t="shared" si="56"/>
        <v>42441.828287037039</v>
      </c>
      <c r="J950">
        <v>1457812364</v>
      </c>
      <c r="K950" s="8">
        <f t="shared" si="57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>
        <f t="shared" si="5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f t="shared" si="56"/>
        <v>42421.043703703705</v>
      </c>
      <c r="J951">
        <v>1456016576</v>
      </c>
      <c r="K951" s="8">
        <f t="shared" si="57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1.365</v>
      </c>
      <c r="R951">
        <f t="shared" si="5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f t="shared" si="56"/>
        <v>42386.750706018516</v>
      </c>
      <c r="J952">
        <v>1453053661</v>
      </c>
      <c r="K952" s="8">
        <f t="shared" si="57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28.04</v>
      </c>
      <c r="R952">
        <f t="shared" si="59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f t="shared" si="56"/>
        <v>42525.653611111105</v>
      </c>
      <c r="J953">
        <v>1465054872</v>
      </c>
      <c r="K953" s="8">
        <f t="shared" si="57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38.39</v>
      </c>
      <c r="R953">
        <f t="shared" si="59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f t="shared" si="56"/>
        <v>42692.655231481483</v>
      </c>
      <c r="J954">
        <v>1479483812</v>
      </c>
      <c r="K954" s="8">
        <f t="shared" si="57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39.942857142857143</v>
      </c>
      <c r="R954">
        <f t="shared" si="59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f t="shared" si="56"/>
        <v>42029.164340277777</v>
      </c>
      <c r="J955">
        <v>1422158199</v>
      </c>
      <c r="K955" s="8">
        <f t="shared" si="57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0.84</v>
      </c>
      <c r="R955">
        <f t="shared" si="5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f t="shared" si="56"/>
        <v>42236.833784722221</v>
      </c>
      <c r="J956">
        <v>1440100839</v>
      </c>
      <c r="K956" s="8">
        <f t="shared" si="57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43.406666666666666</v>
      </c>
      <c r="R956">
        <f t="shared" si="59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f t="shared" si="56"/>
        <v>42626.295138888891</v>
      </c>
      <c r="J957">
        <v>1473750300</v>
      </c>
      <c r="K957" s="8">
        <f t="shared" si="57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5.6613333333333333</v>
      </c>
      <c r="R957">
        <f t="shared" si="59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f t="shared" si="56"/>
        <v>42120.872210648144</v>
      </c>
      <c r="J958">
        <v>1430081759</v>
      </c>
      <c r="K958" s="8">
        <f t="shared" si="57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1.722</v>
      </c>
      <c r="R958">
        <f t="shared" si="59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f t="shared" si="56"/>
        <v>42691.594131944439</v>
      </c>
      <c r="J959">
        <v>1479392133</v>
      </c>
      <c r="K959" s="8">
        <f t="shared" si="57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1.9416666666666664</v>
      </c>
      <c r="R959">
        <f t="shared" si="59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f t="shared" si="56"/>
        <v>42104.207638888889</v>
      </c>
      <c r="J960">
        <v>1428641940</v>
      </c>
      <c r="K960" s="8">
        <f t="shared" si="57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11.328275684711327</v>
      </c>
      <c r="R960">
        <f t="shared" si="59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f t="shared" si="56"/>
        <v>42023.174363425926</v>
      </c>
      <c r="J961">
        <v>1421640665</v>
      </c>
      <c r="K961" s="8">
        <f t="shared" si="57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38.86</v>
      </c>
      <c r="R961">
        <f t="shared" si="59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f t="shared" si="56"/>
        <v>42808.585127314815</v>
      </c>
      <c r="J962">
        <v>1489500155</v>
      </c>
      <c r="K962" s="8">
        <f t="shared" si="57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46.100628930817614</v>
      </c>
      <c r="R962">
        <f t="shared" si="59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f t="shared" ref="I963:I1026" si="60">(((J963/60)/60)/24)+DATE(1970,1,1)</f>
        <v>42786.791666666672</v>
      </c>
      <c r="J963">
        <v>1487617200</v>
      </c>
      <c r="K963" s="8">
        <f t="shared" ref="K963:K1026" si="61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E963/D963*100</f>
        <v>42.188421052631583</v>
      </c>
      <c r="R963">
        <f t="shared" ref="R963:R1026" si="63"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f t="shared" si="60"/>
        <v>42411.712418981479</v>
      </c>
      <c r="J964">
        <v>1455210353</v>
      </c>
      <c r="K964" s="8">
        <f t="shared" si="61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28.48</v>
      </c>
      <c r="R964">
        <f t="shared" si="63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f t="shared" si="60"/>
        <v>42660.635636574079</v>
      </c>
      <c r="J965">
        <v>1476717319</v>
      </c>
      <c r="K965" s="8">
        <f t="shared" si="61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1.077142857142857</v>
      </c>
      <c r="R965">
        <f t="shared" si="63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f t="shared" si="60"/>
        <v>42248.628692129627</v>
      </c>
      <c r="J966">
        <v>1441119919</v>
      </c>
      <c r="K966" s="8">
        <f t="shared" si="61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0.79909090909090907</v>
      </c>
      <c r="R966">
        <f t="shared" si="63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f t="shared" si="60"/>
        <v>42669.165972222225</v>
      </c>
      <c r="J967">
        <v>1477454340</v>
      </c>
      <c r="K967" s="8">
        <f t="shared" si="61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1.1919999999999999</v>
      </c>
      <c r="R967">
        <f t="shared" si="63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f t="shared" si="60"/>
        <v>42649.635787037041</v>
      </c>
      <c r="J968">
        <v>1475766932</v>
      </c>
      <c r="K968" s="8">
        <f t="shared" si="61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14.799999999999999</v>
      </c>
      <c r="R968">
        <f t="shared" si="63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f t="shared" si="60"/>
        <v>42482.21266203704</v>
      </c>
      <c r="J969">
        <v>1461301574</v>
      </c>
      <c r="K969" s="8">
        <f t="shared" si="61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17.810000000000002</v>
      </c>
      <c r="R969">
        <f t="shared" si="63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f t="shared" si="60"/>
        <v>41866.847615740742</v>
      </c>
      <c r="J970">
        <v>1408134034</v>
      </c>
      <c r="K970" s="8">
        <f t="shared" si="61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1.325</v>
      </c>
      <c r="R970">
        <f t="shared" si="63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f t="shared" si="60"/>
        <v>42775.30332175926</v>
      </c>
      <c r="J971">
        <v>1486624607</v>
      </c>
      <c r="K971" s="8">
        <f t="shared" si="61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46.666666666666664</v>
      </c>
      <c r="R971">
        <f t="shared" si="63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f t="shared" si="60"/>
        <v>42758.207638888889</v>
      </c>
      <c r="J972">
        <v>1485147540</v>
      </c>
      <c r="K972" s="8">
        <f t="shared" si="61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45.92</v>
      </c>
      <c r="R972">
        <f t="shared" si="63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f t="shared" si="60"/>
        <v>42156.709027777775</v>
      </c>
      <c r="J973">
        <v>1433178060</v>
      </c>
      <c r="K973" s="8">
        <f t="shared" si="61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0.22599999999999998</v>
      </c>
      <c r="R973">
        <f t="shared" si="63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f t="shared" si="60"/>
        <v>41886.290972222225</v>
      </c>
      <c r="J974">
        <v>1409813940</v>
      </c>
      <c r="K974" s="8">
        <f t="shared" si="61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34.625</v>
      </c>
      <c r="R974">
        <f t="shared" si="63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f t="shared" si="60"/>
        <v>42317.056631944448</v>
      </c>
      <c r="J975">
        <v>1447032093</v>
      </c>
      <c r="K975" s="8">
        <f t="shared" si="61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2.0549999999999997</v>
      </c>
      <c r="R975">
        <f t="shared" si="63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f t="shared" si="60"/>
        <v>42454.707824074074</v>
      </c>
      <c r="J976">
        <v>1458925156</v>
      </c>
      <c r="K976" s="8">
        <f t="shared" si="61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0.55999999999999994</v>
      </c>
      <c r="R976">
        <f t="shared" si="63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f t="shared" si="60"/>
        <v>42549.696585648147</v>
      </c>
      <c r="J977">
        <v>1467132185</v>
      </c>
      <c r="K977" s="8">
        <f t="shared" si="61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2.6069999999999998</v>
      </c>
      <c r="R977">
        <f t="shared" si="63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f t="shared" si="60"/>
        <v>42230.058993055558</v>
      </c>
      <c r="J978">
        <v>1439515497</v>
      </c>
      <c r="K978" s="8">
        <f t="shared" si="61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1.9259999999999999</v>
      </c>
      <c r="R978">
        <f t="shared" si="63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f t="shared" si="60"/>
        <v>42421.942094907412</v>
      </c>
      <c r="J979">
        <v>1456094197</v>
      </c>
      <c r="K979" s="8">
        <f t="shared" si="61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33.666666666666664</v>
      </c>
      <c r="R979">
        <f t="shared" si="63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f t="shared" si="60"/>
        <v>42425.309039351851</v>
      </c>
      <c r="J980">
        <v>1456385101</v>
      </c>
      <c r="K980" s="8">
        <f t="shared" si="61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56.263267182990241</v>
      </c>
      <c r="R980">
        <f t="shared" si="63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f t="shared" si="60"/>
        <v>42541.790972222225</v>
      </c>
      <c r="J981">
        <v>1466449140</v>
      </c>
      <c r="K981" s="8">
        <f t="shared" si="61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82.817599999999999</v>
      </c>
      <c r="R981">
        <f t="shared" si="63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f t="shared" si="60"/>
        <v>41973.945856481485</v>
      </c>
      <c r="J982">
        <v>1417387322</v>
      </c>
      <c r="K982" s="8">
        <f t="shared" si="61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14.860000000000001</v>
      </c>
      <c r="R982">
        <f t="shared" si="63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f t="shared" si="60"/>
        <v>41860.947013888886</v>
      </c>
      <c r="J983">
        <v>1407624222</v>
      </c>
      <c r="K983" s="8">
        <f t="shared" si="61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1.2375123751237513E-2</v>
      </c>
      <c r="R983">
        <f t="shared" si="63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f t="shared" si="60"/>
        <v>42645.753310185188</v>
      </c>
      <c r="J984">
        <v>1475431486</v>
      </c>
      <c r="K984" s="8">
        <f t="shared" si="61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1.7142857142857144E-2</v>
      </c>
      <c r="R984">
        <f t="shared" si="63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f t="shared" si="60"/>
        <v>42605.870833333334</v>
      </c>
      <c r="J985">
        <v>1471985640</v>
      </c>
      <c r="K985" s="8">
        <f t="shared" si="61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29.506136117214709</v>
      </c>
      <c r="R985">
        <f t="shared" si="63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f t="shared" si="60"/>
        <v>42091.074166666673</v>
      </c>
      <c r="J986">
        <v>1427507208</v>
      </c>
      <c r="K986" s="8">
        <f t="shared" si="61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1.06</v>
      </c>
      <c r="R986">
        <f t="shared" si="63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f t="shared" si="60"/>
        <v>42369.958333333328</v>
      </c>
      <c r="J987">
        <v>1451602800</v>
      </c>
      <c r="K987" s="8">
        <f t="shared" si="61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6.293333333333333</v>
      </c>
      <c r="R987">
        <f t="shared" si="63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f t="shared" si="60"/>
        <v>42379</v>
      </c>
      <c r="J988">
        <v>1452384000</v>
      </c>
      <c r="K988" s="8">
        <f t="shared" si="61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12.75</v>
      </c>
      <c r="R988">
        <f t="shared" si="63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f t="shared" si="60"/>
        <v>41813.294560185182</v>
      </c>
      <c r="J989">
        <v>1403507050</v>
      </c>
      <c r="K989" s="8">
        <f t="shared" si="61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13.22</v>
      </c>
      <c r="R989">
        <f t="shared" si="63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f t="shared" si="60"/>
        <v>42644.356770833328</v>
      </c>
      <c r="J990">
        <v>1475310825</v>
      </c>
      <c r="K990" s="8">
        <f t="shared" si="61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 t="e">
        <f t="shared" si="63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f t="shared" si="60"/>
        <v>42641.933969907404</v>
      </c>
      <c r="J991">
        <v>1475101495</v>
      </c>
      <c r="K991" s="8">
        <f t="shared" si="61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16.77</v>
      </c>
      <c r="R991">
        <f t="shared" si="63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f t="shared" si="60"/>
        <v>41885.784305555557</v>
      </c>
      <c r="J992">
        <v>1409770164</v>
      </c>
      <c r="K992" s="8">
        <f t="shared" si="61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0.104</v>
      </c>
      <c r="R992">
        <f t="shared" si="63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f t="shared" si="60"/>
        <v>42563.785416666666</v>
      </c>
      <c r="J993">
        <v>1468349460</v>
      </c>
      <c r="K993" s="8">
        <f t="shared" si="61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4.24</v>
      </c>
      <c r="R993">
        <f t="shared" si="63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f t="shared" si="60"/>
        <v>42497.883321759262</v>
      </c>
      <c r="J994">
        <v>1462655519</v>
      </c>
      <c r="K994" s="8">
        <f t="shared" si="61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0.46699999999999997</v>
      </c>
      <c r="R994">
        <f t="shared" si="63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f t="shared" si="60"/>
        <v>42686.208333333328</v>
      </c>
      <c r="J995">
        <v>1478926800</v>
      </c>
      <c r="K995" s="8">
        <f t="shared" si="61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25.087142857142858</v>
      </c>
      <c r="R995">
        <f t="shared" si="63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f t="shared" si="60"/>
        <v>41973.957638888889</v>
      </c>
      <c r="J996">
        <v>1417388340</v>
      </c>
      <c r="K996" s="8">
        <f t="shared" si="61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2.3345000000000002</v>
      </c>
      <c r="R996">
        <f t="shared" si="63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f t="shared" si="60"/>
        <v>41972.666666666672</v>
      </c>
      <c r="J997">
        <v>1417276800</v>
      </c>
      <c r="K997" s="8">
        <f t="shared" si="61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7.26</v>
      </c>
      <c r="R997">
        <f t="shared" si="63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f t="shared" si="60"/>
        <v>41847.643750000003</v>
      </c>
      <c r="J998">
        <v>1406474820</v>
      </c>
      <c r="K998" s="8">
        <f t="shared" si="61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1.625</v>
      </c>
      <c r="R998">
        <f t="shared" si="63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f t="shared" si="60"/>
        <v>41971.144641203704</v>
      </c>
      <c r="J999">
        <v>1417145297</v>
      </c>
      <c r="K999" s="8">
        <f t="shared" si="61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1.3</v>
      </c>
      <c r="R999">
        <f t="shared" si="63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f t="shared" si="60"/>
        <v>42327.210659722223</v>
      </c>
      <c r="J1000">
        <v>1447909401</v>
      </c>
      <c r="K1000" s="8">
        <f t="shared" si="61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58.558333333333337</v>
      </c>
      <c r="R1000">
        <f t="shared" si="63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f t="shared" si="60"/>
        <v>41956.334722222222</v>
      </c>
      <c r="J1001">
        <v>1415865720</v>
      </c>
      <c r="K1001" s="8">
        <f t="shared" si="61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7.7886666666666677</v>
      </c>
      <c r="R1001">
        <f t="shared" si="63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f t="shared" si="60"/>
        <v>42809.018055555556</v>
      </c>
      <c r="J1002">
        <v>1489537560</v>
      </c>
      <c r="K1002" s="8">
        <f t="shared" si="61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2.2157147647256061</v>
      </c>
      <c r="R1002">
        <f t="shared" si="63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f t="shared" si="60"/>
        <v>42765.720057870371</v>
      </c>
      <c r="J1003">
        <v>1485796613</v>
      </c>
      <c r="K1003" s="8">
        <f t="shared" si="61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>
        <f t="shared" si="63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f t="shared" si="60"/>
        <v>42355.249305555553</v>
      </c>
      <c r="J1004">
        <v>1450331940</v>
      </c>
      <c r="K1004" s="8">
        <f t="shared" si="61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29.6029602960296</v>
      </c>
      <c r="R1004">
        <f t="shared" si="63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f t="shared" si="60"/>
        <v>42810.667372685188</v>
      </c>
      <c r="J1005">
        <v>1489680061</v>
      </c>
      <c r="K1005" s="8">
        <f t="shared" si="61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16.055</v>
      </c>
      <c r="R1005">
        <f t="shared" si="63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f t="shared" si="60"/>
        <v>42418.708645833336</v>
      </c>
      <c r="J1006">
        <v>1455814827</v>
      </c>
      <c r="K1006" s="8">
        <f t="shared" si="61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82.207999999999998</v>
      </c>
      <c r="R1006">
        <f t="shared" si="63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f t="shared" si="60"/>
        <v>42307.624803240738</v>
      </c>
      <c r="J1007">
        <v>1446217183</v>
      </c>
      <c r="K1007" s="8">
        <f t="shared" si="61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75.051000000000002</v>
      </c>
      <c r="R1007">
        <f t="shared" si="63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f t="shared" si="60"/>
        <v>41985.299305555556</v>
      </c>
      <c r="J1008">
        <v>1418368260</v>
      </c>
      <c r="K1008" s="8">
        <f t="shared" si="61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5.8500000000000005</v>
      </c>
      <c r="R1008">
        <f t="shared" si="63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f t="shared" si="60"/>
        <v>42718.6252662037</v>
      </c>
      <c r="J1009">
        <v>1481727623</v>
      </c>
      <c r="K1009" s="8">
        <f t="shared" si="61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44.32</v>
      </c>
      <c r="R1009">
        <f t="shared" si="63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f t="shared" si="60"/>
        <v>42732.809201388889</v>
      </c>
      <c r="J1010">
        <v>1482953115</v>
      </c>
      <c r="K1010" s="8">
        <f t="shared" si="61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0.26737967914438499</v>
      </c>
      <c r="R1010">
        <f t="shared" si="63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f t="shared" si="60"/>
        <v>42540.604699074072</v>
      </c>
      <c r="J1011">
        <v>1466346646</v>
      </c>
      <c r="K1011" s="8">
        <f t="shared" si="61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13.13</v>
      </c>
      <c r="R1011">
        <f t="shared" si="63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f t="shared" si="60"/>
        <v>42618.124305555553</v>
      </c>
      <c r="J1012">
        <v>1473044340</v>
      </c>
      <c r="K1012" s="8">
        <f t="shared" si="61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0.19088937093275488</v>
      </c>
      <c r="R1012">
        <f t="shared" si="63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f t="shared" si="60"/>
        <v>41991.898090277777</v>
      </c>
      <c r="J1013">
        <v>1418938395</v>
      </c>
      <c r="K1013" s="8">
        <f t="shared" si="61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0.375</v>
      </c>
      <c r="R1013">
        <f t="shared" si="63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f t="shared" si="60"/>
        <v>42759.440416666665</v>
      </c>
      <c r="J1014">
        <v>1485254052</v>
      </c>
      <c r="K1014" s="8">
        <f t="shared" si="61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21535.021000000001</v>
      </c>
      <c r="R1014">
        <f t="shared" si="63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f t="shared" si="60"/>
        <v>42367.833333333328</v>
      </c>
      <c r="J1015">
        <v>1451419200</v>
      </c>
      <c r="K1015" s="8">
        <f t="shared" si="61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34.527999999999999</v>
      </c>
      <c r="R1015">
        <f t="shared" si="63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f t="shared" si="60"/>
        <v>42005.002488425926</v>
      </c>
      <c r="J1016">
        <v>1420070615</v>
      </c>
      <c r="K1016" s="8">
        <f t="shared" si="61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30.599999999999998</v>
      </c>
      <c r="R1016">
        <f t="shared" si="63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f t="shared" si="60"/>
        <v>42333.920081018514</v>
      </c>
      <c r="J1017">
        <v>1448489095</v>
      </c>
      <c r="K1017" s="8">
        <f t="shared" si="61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2.666666666666667</v>
      </c>
      <c r="R1017">
        <f t="shared" si="63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f t="shared" si="60"/>
        <v>42467.065462962957</v>
      </c>
      <c r="J1018">
        <v>1459992856</v>
      </c>
      <c r="K1018" s="8">
        <f t="shared" si="61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2.8420000000000001</v>
      </c>
      <c r="R1018">
        <f t="shared" si="63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f t="shared" si="60"/>
        <v>42329.716840277775</v>
      </c>
      <c r="J1019">
        <v>1448125935</v>
      </c>
      <c r="K1019" s="8">
        <f t="shared" si="61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22.878799999999998</v>
      </c>
      <c r="R1019">
        <f t="shared" si="63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f t="shared" si="60"/>
        <v>42565.492280092592</v>
      </c>
      <c r="J1020">
        <v>1468496933</v>
      </c>
      <c r="K1020" s="8">
        <f t="shared" si="61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3.105</v>
      </c>
      <c r="R1020">
        <f t="shared" si="63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f t="shared" si="60"/>
        <v>42039.973946759259</v>
      </c>
      <c r="J1021">
        <v>1423092149</v>
      </c>
      <c r="K1021" s="8">
        <f t="shared" si="61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47.333333333333336</v>
      </c>
      <c r="R1021">
        <f t="shared" si="63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f t="shared" si="60"/>
        <v>42157.032638888893</v>
      </c>
      <c r="J1022">
        <v>1433206020</v>
      </c>
      <c r="K1022" s="8">
        <f t="shared" si="61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205.54838709677421</v>
      </c>
      <c r="R1022">
        <f t="shared" si="63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f t="shared" si="60"/>
        <v>42294.166666666672</v>
      </c>
      <c r="J1023">
        <v>1445054400</v>
      </c>
      <c r="K1023" s="8">
        <f t="shared" si="61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351.80366666666669</v>
      </c>
      <c r="R1023">
        <f t="shared" si="63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f t="shared" si="60"/>
        <v>42141.646724537044</v>
      </c>
      <c r="J1024">
        <v>1431876677</v>
      </c>
      <c r="K1024" s="8">
        <f t="shared" si="61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114.9</v>
      </c>
      <c r="R1024">
        <f t="shared" si="63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f t="shared" si="60"/>
        <v>42175.919687500005</v>
      </c>
      <c r="J1025">
        <v>1434837861</v>
      </c>
      <c r="K1025" s="8">
        <f t="shared" si="61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237.15</v>
      </c>
      <c r="R1025">
        <f t="shared" si="63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f t="shared" si="60"/>
        <v>42400.580590277779</v>
      </c>
      <c r="J1026">
        <v>1454248563</v>
      </c>
      <c r="K1026" s="8">
        <f t="shared" si="61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118.63774999999998</v>
      </c>
      <c r="R1026">
        <f t="shared" si="63"/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f t="shared" ref="I1027:I1090" si="64">(((J1027/60)/60)/24)+DATE(1970,1,1)</f>
        <v>42079.792094907403</v>
      </c>
      <c r="J1027">
        <v>1426532437</v>
      </c>
      <c r="K1027" s="8">
        <f t="shared" ref="K1027:K1090" si="65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E1027/D1027*100</f>
        <v>109.92831428571431</v>
      </c>
      <c r="R1027">
        <f t="shared" ref="R1027:R1090" si="67"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f t="shared" si="64"/>
        <v>42460.365925925929</v>
      </c>
      <c r="J1028">
        <v>1459414016</v>
      </c>
      <c r="K1028" s="8">
        <f t="shared" si="65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100.00828571428571</v>
      </c>
      <c r="R1028">
        <f t="shared" si="67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f t="shared" si="64"/>
        <v>41935.034108796295</v>
      </c>
      <c r="J1029">
        <v>1414025347</v>
      </c>
      <c r="K1029" s="8">
        <f t="shared" si="65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103.09292094387415</v>
      </c>
      <c r="R1029">
        <f t="shared" si="67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f t="shared" si="64"/>
        <v>42800.833333333328</v>
      </c>
      <c r="J1030">
        <v>1488830400</v>
      </c>
      <c r="K1030" s="8">
        <f t="shared" si="65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117.27000000000001</v>
      </c>
      <c r="R1030">
        <f t="shared" si="67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f t="shared" si="64"/>
        <v>42098.915972222225</v>
      </c>
      <c r="J1031">
        <v>1428184740</v>
      </c>
      <c r="K1031" s="8">
        <f t="shared" si="65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111.75999999999999</v>
      </c>
      <c r="R1031">
        <f t="shared" si="67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f t="shared" si="64"/>
        <v>42625.483206018514</v>
      </c>
      <c r="J1032">
        <v>1473680149</v>
      </c>
      <c r="K1032" s="8">
        <f t="shared" si="65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342.09999999999997</v>
      </c>
      <c r="R1032">
        <f t="shared" si="67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f t="shared" si="64"/>
        <v>42354.764004629629</v>
      </c>
      <c r="J1033">
        <v>1450290010</v>
      </c>
      <c r="K1033" s="8">
        <f t="shared" si="65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107.4</v>
      </c>
      <c r="R1033">
        <f t="shared" si="67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f t="shared" si="64"/>
        <v>42544.666956018518</v>
      </c>
      <c r="J1034">
        <v>1466697625</v>
      </c>
      <c r="K1034" s="8">
        <f t="shared" si="65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108.49703703703703</v>
      </c>
      <c r="R1034">
        <f t="shared" si="67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f t="shared" si="64"/>
        <v>42716.732407407413</v>
      </c>
      <c r="J1035">
        <v>1481564080</v>
      </c>
      <c r="K1035" s="8">
        <f t="shared" si="65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102.86144578313252</v>
      </c>
      <c r="R1035">
        <f t="shared" si="67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f t="shared" si="64"/>
        <v>42587.165972222225</v>
      </c>
      <c r="J1036">
        <v>1470369540</v>
      </c>
      <c r="K1036" s="8">
        <f t="shared" si="65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130.0018</v>
      </c>
      <c r="R1036">
        <f t="shared" si="67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f t="shared" si="64"/>
        <v>42046.641435185185</v>
      </c>
      <c r="J1037">
        <v>1423668220</v>
      </c>
      <c r="K1037" s="8">
        <f t="shared" si="65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107.65217391304347</v>
      </c>
      <c r="R1037">
        <f t="shared" si="67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f t="shared" si="64"/>
        <v>41281.333333333336</v>
      </c>
      <c r="J1038">
        <v>1357545600</v>
      </c>
      <c r="K1038" s="8">
        <f t="shared" si="65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112.36044444444444</v>
      </c>
      <c r="R1038">
        <f t="shared" si="67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f t="shared" si="64"/>
        <v>42142.208333333328</v>
      </c>
      <c r="J1039">
        <v>1431925200</v>
      </c>
      <c r="K1039" s="8">
        <f t="shared" si="65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102.1</v>
      </c>
      <c r="R1039">
        <f t="shared" si="67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f t="shared" si="64"/>
        <v>42448.190081018518</v>
      </c>
      <c r="J1040">
        <v>1458362023</v>
      </c>
      <c r="K1040" s="8">
        <f t="shared" si="65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145.33333333333334</v>
      </c>
      <c r="R1040">
        <f t="shared" si="67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f t="shared" si="64"/>
        <v>42717.332638888889</v>
      </c>
      <c r="J1041">
        <v>1481615940</v>
      </c>
      <c r="K1041" s="8">
        <f t="shared" si="65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128.19999999999999</v>
      </c>
      <c r="R1041">
        <f t="shared" si="67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f t="shared" si="64"/>
        <v>42609.708437499998</v>
      </c>
      <c r="J1042">
        <v>1472317209</v>
      </c>
      <c r="K1042" s="8">
        <f t="shared" si="65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0.29411764705882354</v>
      </c>
      <c r="R1042">
        <f t="shared" si="67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f t="shared" si="64"/>
        <v>41851.060092592597</v>
      </c>
      <c r="J1043">
        <v>1406769992</v>
      </c>
      <c r="K1043" s="8">
        <f t="shared" si="65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 t="e">
        <f t="shared" si="67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f t="shared" si="64"/>
        <v>41894.416666666664</v>
      </c>
      <c r="J1044">
        <v>1410516000</v>
      </c>
      <c r="K1044" s="8">
        <f t="shared" si="65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1.5384615384615385</v>
      </c>
      <c r="R1044">
        <f t="shared" si="67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f t="shared" si="64"/>
        <v>42144.252951388888</v>
      </c>
      <c r="J1045">
        <v>1432101855</v>
      </c>
      <c r="K1045" s="8">
        <f t="shared" si="65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8.5370000000000008</v>
      </c>
      <c r="R1045">
        <f t="shared" si="67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f t="shared" si="64"/>
        <v>42068.852083333331</v>
      </c>
      <c r="J1046">
        <v>1425587220</v>
      </c>
      <c r="K1046" s="8">
        <f t="shared" si="65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8.5714285714285715E-2</v>
      </c>
      <c r="R1046">
        <f t="shared" si="67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f t="shared" si="64"/>
        <v>41874.874421296299</v>
      </c>
      <c r="J1047">
        <v>1408827550</v>
      </c>
      <c r="K1047" s="8">
        <f t="shared" si="65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2.6599999999999997</v>
      </c>
      <c r="R1047">
        <f t="shared" si="67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f t="shared" si="64"/>
        <v>42364.851388888885</v>
      </c>
      <c r="J1048">
        <v>1451161560</v>
      </c>
      <c r="K1048" s="8">
        <f t="shared" si="65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 t="e">
        <f t="shared" si="67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f t="shared" si="64"/>
        <v>41948.860127314816</v>
      </c>
      <c r="J1049">
        <v>1415219915</v>
      </c>
      <c r="K1049" s="8">
        <f t="shared" si="65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0.05</v>
      </c>
      <c r="R1049">
        <f t="shared" si="67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f t="shared" si="64"/>
        <v>42638.053113425922</v>
      </c>
      <c r="J1050">
        <v>1474766189</v>
      </c>
      <c r="K1050" s="8">
        <f t="shared" si="65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1.4133333333333333</v>
      </c>
      <c r="R1050">
        <f t="shared" si="67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f t="shared" si="64"/>
        <v>42412.431076388893</v>
      </c>
      <c r="J1051">
        <v>1455272445</v>
      </c>
      <c r="K1051" s="8">
        <f t="shared" si="65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 t="e">
        <f t="shared" si="67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f t="shared" si="64"/>
        <v>42261.7971875</v>
      </c>
      <c r="J1052">
        <v>1442257677</v>
      </c>
      <c r="K1052" s="8">
        <f t="shared" si="65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 t="e">
        <f t="shared" si="67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f t="shared" si="64"/>
        <v>41878.014178240745</v>
      </c>
      <c r="J1053">
        <v>1409098825</v>
      </c>
      <c r="K1053" s="8">
        <f t="shared" si="65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 t="e">
        <f t="shared" si="67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f t="shared" si="64"/>
        <v>42527.839583333334</v>
      </c>
      <c r="J1054">
        <v>1465243740</v>
      </c>
      <c r="K1054" s="8">
        <f t="shared" si="65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 t="e">
        <f t="shared" si="67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f t="shared" si="64"/>
        <v>42800.172824074078</v>
      </c>
      <c r="J1055">
        <v>1488773332</v>
      </c>
      <c r="K1055" s="8">
        <f t="shared" si="65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>
        <f t="shared" si="67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f t="shared" si="64"/>
        <v>41861.916666666664</v>
      </c>
      <c r="J1056">
        <v>1407708000</v>
      </c>
      <c r="K1056" s="8">
        <f t="shared" si="65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 t="e">
        <f t="shared" si="67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f t="shared" si="64"/>
        <v>42436.992418981477</v>
      </c>
      <c r="J1057">
        <v>1457394545</v>
      </c>
      <c r="K1057" s="8">
        <f t="shared" si="65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 t="e">
        <f t="shared" si="67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f t="shared" si="64"/>
        <v>42118.677974537044</v>
      </c>
      <c r="J1058">
        <v>1429892177</v>
      </c>
      <c r="K1058" s="8">
        <f t="shared" si="65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 t="e">
        <f t="shared" si="67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f t="shared" si="64"/>
        <v>42708.912997685184</v>
      </c>
      <c r="J1059">
        <v>1480888483</v>
      </c>
      <c r="K1059" s="8">
        <f t="shared" si="65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 t="e">
        <f t="shared" si="67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f t="shared" si="64"/>
        <v>42089</v>
      </c>
      <c r="J1060">
        <v>1427328000</v>
      </c>
      <c r="K1060" s="8">
        <f t="shared" si="65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 t="e">
        <f t="shared" si="67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f t="shared" si="64"/>
        <v>42076.748333333337</v>
      </c>
      <c r="J1061">
        <v>1426269456</v>
      </c>
      <c r="K1061" s="8">
        <f t="shared" si="65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 t="e">
        <f t="shared" si="67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f t="shared" si="64"/>
        <v>42109.913113425922</v>
      </c>
      <c r="J1062">
        <v>1429134893</v>
      </c>
      <c r="K1062" s="8">
        <f t="shared" si="65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>
        <f t="shared" si="67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f t="shared" si="64"/>
        <v>42492.041666666672</v>
      </c>
      <c r="J1063">
        <v>1462150800</v>
      </c>
      <c r="K1063" s="8">
        <f t="shared" si="65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 t="e">
        <f t="shared" si="67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f t="shared" si="64"/>
        <v>42563.807187500002</v>
      </c>
      <c r="J1064">
        <v>1468351341</v>
      </c>
      <c r="K1064" s="8">
        <f t="shared" si="65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95.477386934673376</v>
      </c>
      <c r="R1064">
        <f t="shared" si="67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f t="shared" si="64"/>
        <v>42613.030810185184</v>
      </c>
      <c r="J1065">
        <v>1472604262</v>
      </c>
      <c r="K1065" s="8">
        <f t="shared" si="65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 t="e">
        <f t="shared" si="67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f t="shared" si="64"/>
        <v>41462.228043981479</v>
      </c>
      <c r="J1066">
        <v>1373174903</v>
      </c>
      <c r="K1066" s="8">
        <f t="shared" si="65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8.974444444444444</v>
      </c>
      <c r="R1066">
        <f t="shared" si="67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f t="shared" si="64"/>
        <v>41689.381041666667</v>
      </c>
      <c r="J1067">
        <v>1392800922</v>
      </c>
      <c r="K1067" s="8">
        <f t="shared" si="65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2.7</v>
      </c>
      <c r="R1067">
        <f t="shared" si="67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f t="shared" si="64"/>
        <v>41490.962754629632</v>
      </c>
      <c r="J1068">
        <v>1375657582</v>
      </c>
      <c r="K1068" s="8">
        <f t="shared" si="65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3.3673333333333333</v>
      </c>
      <c r="R1068">
        <f t="shared" si="67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f t="shared" si="64"/>
        <v>41629.855682870373</v>
      </c>
      <c r="J1069">
        <v>1387657931</v>
      </c>
      <c r="K1069" s="8">
        <f t="shared" si="65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>
        <f t="shared" si="67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f t="shared" si="64"/>
        <v>42470.329444444447</v>
      </c>
      <c r="J1070">
        <v>1460274864</v>
      </c>
      <c r="K1070" s="8">
        <f t="shared" si="65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0.15</v>
      </c>
      <c r="R1070">
        <f t="shared" si="67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f t="shared" si="64"/>
        <v>41604.271516203706</v>
      </c>
      <c r="J1071">
        <v>1385447459</v>
      </c>
      <c r="K1071" s="8">
        <f t="shared" si="65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38.636363636363633</v>
      </c>
      <c r="R1071">
        <f t="shared" si="67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f t="shared" si="64"/>
        <v>41183.011828703704</v>
      </c>
      <c r="J1072">
        <v>1349050622</v>
      </c>
      <c r="K1072" s="8">
        <f t="shared" si="65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0.70000000000000007</v>
      </c>
      <c r="R1072">
        <f t="shared" si="67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f t="shared" si="64"/>
        <v>42325.795057870375</v>
      </c>
      <c r="J1073">
        <v>1447787093</v>
      </c>
      <c r="K1073" s="8">
        <f t="shared" si="65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 t="e">
        <f t="shared" si="67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f t="shared" si="64"/>
        <v>41675.832141203704</v>
      </c>
      <c r="J1074">
        <v>1391630297</v>
      </c>
      <c r="K1074" s="8">
        <f t="shared" si="65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6.8000000000000005E-2</v>
      </c>
      <c r="R1074">
        <f t="shared" si="67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f t="shared" si="64"/>
        <v>40832.964594907404</v>
      </c>
      <c r="J1075">
        <v>1318806541</v>
      </c>
      <c r="K1075" s="8">
        <f t="shared" si="65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1.3333333333333335</v>
      </c>
      <c r="R1075">
        <f t="shared" si="67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f t="shared" si="64"/>
        <v>41643.172974537039</v>
      </c>
      <c r="J1076">
        <v>1388808545</v>
      </c>
      <c r="K1076" s="8">
        <f t="shared" si="65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6.3092592592592585</v>
      </c>
      <c r="R1076">
        <f t="shared" si="67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f t="shared" si="64"/>
        <v>41035.904120370367</v>
      </c>
      <c r="J1077">
        <v>1336340516</v>
      </c>
      <c r="K1077" s="8">
        <f t="shared" si="65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4.5</v>
      </c>
      <c r="R1077">
        <f t="shared" si="67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f t="shared" si="64"/>
        <v>41893.377893518518</v>
      </c>
      <c r="J1078">
        <v>1410426250</v>
      </c>
      <c r="K1078" s="8">
        <f t="shared" si="65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62.765333333333331</v>
      </c>
      <c r="R1078">
        <f t="shared" si="67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f t="shared" si="64"/>
        <v>42383.16679398148</v>
      </c>
      <c r="J1079">
        <v>1452744011</v>
      </c>
      <c r="K1079" s="8">
        <f t="shared" si="65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29.376000000000001</v>
      </c>
      <c r="R1079">
        <f t="shared" si="67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f t="shared" si="64"/>
        <v>40746.195844907408</v>
      </c>
      <c r="J1080">
        <v>1311309721</v>
      </c>
      <c r="K1080" s="8">
        <f t="shared" si="65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7.5</v>
      </c>
      <c r="R1080">
        <f t="shared" si="67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f t="shared" si="64"/>
        <v>42504.566388888896</v>
      </c>
      <c r="J1081">
        <v>1463232936</v>
      </c>
      <c r="K1081" s="8">
        <f t="shared" si="65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2.6076923076923078</v>
      </c>
      <c r="R1081">
        <f t="shared" si="67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f t="shared" si="64"/>
        <v>41770.138113425928</v>
      </c>
      <c r="J1082">
        <v>1399778333</v>
      </c>
      <c r="K1082" s="8">
        <f t="shared" si="65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9.1050000000000004</v>
      </c>
      <c r="R1082">
        <f t="shared" si="67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f t="shared" si="64"/>
        <v>42032.926990740743</v>
      </c>
      <c r="J1083">
        <v>1422483292</v>
      </c>
      <c r="K1083" s="8">
        <f t="shared" si="65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1.7647058823529412E-2</v>
      </c>
      <c r="R1083">
        <f t="shared" si="67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f t="shared" si="64"/>
        <v>41131.906111111115</v>
      </c>
      <c r="J1084">
        <v>1344635088</v>
      </c>
      <c r="K1084" s="8">
        <f t="shared" si="65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0.55999999999999994</v>
      </c>
      <c r="R1084">
        <f t="shared" si="67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f t="shared" si="64"/>
        <v>41853.659525462965</v>
      </c>
      <c r="J1085">
        <v>1406994583</v>
      </c>
      <c r="K1085" s="8">
        <f t="shared" si="65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0.82000000000000006</v>
      </c>
      <c r="R1085">
        <f t="shared" si="67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f t="shared" si="64"/>
        <v>41859.912083333329</v>
      </c>
      <c r="J1086">
        <v>1407534804</v>
      </c>
      <c r="K1086" s="8">
        <f t="shared" si="65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 t="e">
        <f t="shared" si="67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f t="shared" si="64"/>
        <v>42443.629340277781</v>
      </c>
      <c r="J1087">
        <v>1457967975</v>
      </c>
      <c r="K1087" s="8">
        <f t="shared" si="65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3.42</v>
      </c>
      <c r="R1087">
        <f t="shared" si="67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f t="shared" si="64"/>
        <v>41875.866793981484</v>
      </c>
      <c r="J1088">
        <v>1408913291</v>
      </c>
      <c r="K1088" s="8">
        <f t="shared" si="65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8.3333333333333343E-2</v>
      </c>
      <c r="R1088">
        <f t="shared" si="67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f t="shared" si="64"/>
        <v>41805.713969907411</v>
      </c>
      <c r="J1089">
        <v>1402852087</v>
      </c>
      <c r="K1089" s="8">
        <f t="shared" si="65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 t="e">
        <f t="shared" si="67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f t="shared" si="64"/>
        <v>41753.799386574072</v>
      </c>
      <c r="J1090">
        <v>1398366667</v>
      </c>
      <c r="K1090" s="8">
        <f t="shared" si="65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14.182977777777777</v>
      </c>
      <c r="R1090">
        <f t="shared" si="67"/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f t="shared" ref="I1091:I1154" si="68">(((J1091/60)/60)/24)+DATE(1970,1,1)</f>
        <v>42181.189525462964</v>
      </c>
      <c r="J1091">
        <v>1435293175</v>
      </c>
      <c r="K1091" s="8">
        <f t="shared" ref="K1091:K1154" si="69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E1091/D1091*100</f>
        <v>7.8266666666666662</v>
      </c>
      <c r="R1091">
        <f t="shared" ref="R1091:R1154" si="71"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f t="shared" si="68"/>
        <v>42153.185798611114</v>
      </c>
      <c r="J1092">
        <v>1432873653</v>
      </c>
      <c r="K1092" s="8">
        <f t="shared" si="69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3.8464497269020695E-2</v>
      </c>
      <c r="R1092">
        <f t="shared" si="71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f t="shared" si="68"/>
        <v>42470.778611111105</v>
      </c>
      <c r="J1093">
        <v>1460313672</v>
      </c>
      <c r="K1093" s="8">
        <f t="shared" si="69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12.5</v>
      </c>
      <c r="R1093">
        <f t="shared" si="71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f t="shared" si="68"/>
        <v>41280.025902777779</v>
      </c>
      <c r="J1094">
        <v>1357432638</v>
      </c>
      <c r="K1094" s="8">
        <f t="shared" si="69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1.05</v>
      </c>
      <c r="R1094">
        <f t="shared" si="71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f t="shared" si="68"/>
        <v>42411.973807870367</v>
      </c>
      <c r="J1095">
        <v>1455232937</v>
      </c>
      <c r="K1095" s="8">
        <f t="shared" si="69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14.083333333333334</v>
      </c>
      <c r="R1095">
        <f t="shared" si="71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f t="shared" si="68"/>
        <v>40825.713344907403</v>
      </c>
      <c r="J1096">
        <v>1318180033</v>
      </c>
      <c r="K1096" s="8">
        <f t="shared" si="69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18.300055555555556</v>
      </c>
      <c r="R1096">
        <f t="shared" si="71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f t="shared" si="68"/>
        <v>41516.537268518521</v>
      </c>
      <c r="J1097">
        <v>1377867220</v>
      </c>
      <c r="K1097" s="8">
        <f t="shared" si="69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5.0347999999999997</v>
      </c>
      <c r="R1097">
        <f t="shared" si="71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f t="shared" si="68"/>
        <v>41916.145833333336</v>
      </c>
      <c r="J1098">
        <v>1412393400</v>
      </c>
      <c r="K1098" s="8">
        <f t="shared" si="69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17.933333333333334</v>
      </c>
      <c r="R1098">
        <f t="shared" si="71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f t="shared" si="68"/>
        <v>41700.792557870373</v>
      </c>
      <c r="J1099">
        <v>1393786877</v>
      </c>
      <c r="K1099" s="8">
        <f t="shared" si="69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4.7E-2</v>
      </c>
      <c r="R1099">
        <f t="shared" si="71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f t="shared" si="68"/>
        <v>41742.762673611112</v>
      </c>
      <c r="J1100">
        <v>1397413095</v>
      </c>
      <c r="K1100" s="8">
        <f t="shared" si="69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7.2120000000000006</v>
      </c>
      <c r="R1100">
        <f t="shared" si="71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f t="shared" si="68"/>
        <v>42137.836435185185</v>
      </c>
      <c r="J1101">
        <v>1431547468</v>
      </c>
      <c r="K1101" s="8">
        <f t="shared" si="69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0.5</v>
      </c>
      <c r="R1101">
        <f t="shared" si="71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f t="shared" si="68"/>
        <v>42414.110775462963</v>
      </c>
      <c r="J1102">
        <v>1455417571</v>
      </c>
      <c r="K1102" s="8">
        <f t="shared" si="69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2.5</v>
      </c>
      <c r="R1102">
        <f t="shared" si="71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f t="shared" si="68"/>
        <v>42565.758333333331</v>
      </c>
      <c r="J1103">
        <v>1468519920</v>
      </c>
      <c r="K1103" s="8">
        <f t="shared" si="69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4.1000000000000002E-2</v>
      </c>
      <c r="R1103">
        <f t="shared" si="71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f t="shared" si="68"/>
        <v>41617.249305555553</v>
      </c>
      <c r="J1104">
        <v>1386568740</v>
      </c>
      <c r="K1104" s="8">
        <f t="shared" si="69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5.3125</v>
      </c>
      <c r="R1104">
        <f t="shared" si="71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f t="shared" si="68"/>
        <v>42539.22210648148</v>
      </c>
      <c r="J1105">
        <v>1466227190</v>
      </c>
      <c r="K1105" s="8">
        <f t="shared" si="69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1.6199999999999999</v>
      </c>
      <c r="R1105">
        <f t="shared" si="71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f t="shared" si="68"/>
        <v>41801.40996527778</v>
      </c>
      <c r="J1106">
        <v>1402480221</v>
      </c>
      <c r="K1106" s="8">
        <f t="shared" si="69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4.9516666666666671</v>
      </c>
      <c r="R1106">
        <f t="shared" si="71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f t="shared" si="68"/>
        <v>41722.0940625</v>
      </c>
      <c r="J1107">
        <v>1395627327</v>
      </c>
      <c r="K1107" s="8">
        <f t="shared" si="69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0.159</v>
      </c>
      <c r="R1107">
        <f t="shared" si="71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f t="shared" si="68"/>
        <v>41003.698784722219</v>
      </c>
      <c r="J1108">
        <v>1333557975</v>
      </c>
      <c r="K1108" s="8">
        <f t="shared" si="69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41.25</v>
      </c>
      <c r="R1108">
        <f t="shared" si="71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f t="shared" si="68"/>
        <v>41843.861388888887</v>
      </c>
      <c r="J1109">
        <v>1406148024</v>
      </c>
      <c r="K1109" s="8">
        <f t="shared" si="69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 t="e">
        <f t="shared" si="71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f t="shared" si="68"/>
        <v>41012.595312500001</v>
      </c>
      <c r="J1110">
        <v>1334326635</v>
      </c>
      <c r="K1110" s="8">
        <f t="shared" si="69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2.93</v>
      </c>
      <c r="R1110">
        <f t="shared" si="71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f t="shared" si="68"/>
        <v>42692.793865740736</v>
      </c>
      <c r="J1111">
        <v>1479495790</v>
      </c>
      <c r="K1111" s="8">
        <f t="shared" si="69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0.44999999999999996</v>
      </c>
      <c r="R1111">
        <f t="shared" si="7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f t="shared" si="68"/>
        <v>41250.933124999996</v>
      </c>
      <c r="J1112">
        <v>1354919022</v>
      </c>
      <c r="K1112" s="8">
        <f t="shared" si="69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0.51</v>
      </c>
      <c r="R1112">
        <f t="shared" si="71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f t="shared" si="68"/>
        <v>42377.203587962969</v>
      </c>
      <c r="J1113">
        <v>1452228790</v>
      </c>
      <c r="K1113" s="8">
        <f t="shared" si="69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0.04</v>
      </c>
      <c r="R1113">
        <f t="shared" si="7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f t="shared" si="68"/>
        <v>42023.354166666672</v>
      </c>
      <c r="J1114">
        <v>1421656200</v>
      </c>
      <c r="K1114" s="8">
        <f t="shared" si="69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35.537409090909087</v>
      </c>
      <c r="R1114">
        <f t="shared" si="71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f t="shared" si="68"/>
        <v>41865.977083333331</v>
      </c>
      <c r="J1115">
        <v>1408058820</v>
      </c>
      <c r="K1115" s="8">
        <f t="shared" si="69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0.5</v>
      </c>
      <c r="R1115">
        <f t="shared" si="7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f t="shared" si="68"/>
        <v>41556.345914351856</v>
      </c>
      <c r="J1116">
        <v>1381306687</v>
      </c>
      <c r="K1116" s="8">
        <f t="shared" si="69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0.16666666666666669</v>
      </c>
      <c r="R1116">
        <f t="shared" si="71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f t="shared" si="68"/>
        <v>42459.653877314813</v>
      </c>
      <c r="J1117">
        <v>1459352495</v>
      </c>
      <c r="K1117" s="8">
        <f t="shared" si="69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0.13250000000000001</v>
      </c>
      <c r="R1117">
        <f t="shared" si="7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f t="shared" si="68"/>
        <v>41069.847314814811</v>
      </c>
      <c r="J1118">
        <v>1339273208</v>
      </c>
      <c r="K1118" s="8">
        <f t="shared" si="69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3.5704000000000007E-2</v>
      </c>
      <c r="R1118">
        <f t="shared" si="71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f t="shared" si="68"/>
        <v>42363.598530092597</v>
      </c>
      <c r="J1119">
        <v>1451053313</v>
      </c>
      <c r="K1119" s="8">
        <f t="shared" si="69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8.3000000000000007</v>
      </c>
      <c r="R1119">
        <f t="shared" si="71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f t="shared" si="68"/>
        <v>41734.124756944446</v>
      </c>
      <c r="J1120">
        <v>1396666779</v>
      </c>
      <c r="K1120" s="8">
        <f t="shared" si="69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2.4222222222222221</v>
      </c>
      <c r="R1120">
        <f t="shared" si="71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f t="shared" si="68"/>
        <v>41735.792407407411</v>
      </c>
      <c r="J1121">
        <v>1396810864</v>
      </c>
      <c r="K1121" s="8">
        <f t="shared" si="69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0.23809523809523811</v>
      </c>
      <c r="R1121">
        <f t="shared" si="7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f t="shared" si="68"/>
        <v>40844.872685185182</v>
      </c>
      <c r="J1122">
        <v>1319835400</v>
      </c>
      <c r="K1122" s="8">
        <f t="shared" si="69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 t="e">
        <f t="shared" si="71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f t="shared" si="68"/>
        <v>42442.892546296294</v>
      </c>
      <c r="J1123">
        <v>1457904316</v>
      </c>
      <c r="K1123" s="8">
        <f t="shared" si="69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1.1599999999999999E-2</v>
      </c>
      <c r="R1123">
        <f t="shared" si="71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f t="shared" si="68"/>
        <v>41424.703993055555</v>
      </c>
      <c r="J1124">
        <v>1369932825</v>
      </c>
      <c r="K1124" s="8">
        <f t="shared" si="69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 t="e">
        <f t="shared" si="71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f t="shared" si="68"/>
        <v>41748.5237037037</v>
      </c>
      <c r="J1125">
        <v>1397910848</v>
      </c>
      <c r="K1125" s="8">
        <f t="shared" si="69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0.22</v>
      </c>
      <c r="R1125">
        <f t="shared" si="71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f t="shared" si="68"/>
        <v>42124.667256944449</v>
      </c>
      <c r="J1126">
        <v>1430409651</v>
      </c>
      <c r="K1126" s="8">
        <f t="shared" si="69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0.47222222222222221</v>
      </c>
      <c r="R1126">
        <f t="shared" si="71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f t="shared" si="68"/>
        <v>42272.624189814815</v>
      </c>
      <c r="J1127">
        <v>1443193130</v>
      </c>
      <c r="K1127" s="8">
        <f t="shared" si="69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 t="e">
        <f t="shared" si="71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f t="shared" si="68"/>
        <v>42565.327476851846</v>
      </c>
      <c r="J1128">
        <v>1468482694</v>
      </c>
      <c r="K1128" s="8">
        <f t="shared" si="69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0.5</v>
      </c>
      <c r="R1128">
        <f t="shared" si="71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f t="shared" si="68"/>
        <v>41957.895833333328</v>
      </c>
      <c r="J1129">
        <v>1416000600</v>
      </c>
      <c r="K1129" s="8">
        <f t="shared" si="69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1.6714285714285713</v>
      </c>
      <c r="R1129">
        <f t="shared" si="71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f t="shared" si="68"/>
        <v>41858.649502314816</v>
      </c>
      <c r="J1130">
        <v>1407425717</v>
      </c>
      <c r="K1130" s="8">
        <f t="shared" si="69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0.1</v>
      </c>
      <c r="R1130">
        <f t="shared" si="71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f t="shared" si="68"/>
        <v>42526.264965277776</v>
      </c>
      <c r="J1131">
        <v>1465107693</v>
      </c>
      <c r="K1131" s="8">
        <f t="shared" si="69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0.105</v>
      </c>
      <c r="R1131">
        <f t="shared" si="71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f t="shared" si="68"/>
        <v>41969.038194444445</v>
      </c>
      <c r="J1132">
        <v>1416963300</v>
      </c>
      <c r="K1132" s="8">
        <f t="shared" si="69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0.22</v>
      </c>
      <c r="R1132">
        <f t="shared" si="71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f t="shared" si="68"/>
        <v>42362.908194444448</v>
      </c>
      <c r="J1133">
        <v>1450993668</v>
      </c>
      <c r="K1133" s="8">
        <f t="shared" si="69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 t="e">
        <f t="shared" si="71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f t="shared" si="68"/>
        <v>42736.115405092598</v>
      </c>
      <c r="J1134">
        <v>1483238771</v>
      </c>
      <c r="K1134" s="8">
        <f t="shared" si="69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14.38</v>
      </c>
      <c r="R1134">
        <f t="shared" si="71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f t="shared" si="68"/>
        <v>41851.407187500001</v>
      </c>
      <c r="J1135">
        <v>1406799981</v>
      </c>
      <c r="K1135" s="8">
        <f t="shared" si="69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0.66666666666666674</v>
      </c>
      <c r="R1135">
        <f t="shared" si="71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f t="shared" si="68"/>
        <v>41972.189583333333</v>
      </c>
      <c r="J1136">
        <v>1417235580</v>
      </c>
      <c r="K1136" s="8">
        <f t="shared" si="69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4.0000000000000001E-3</v>
      </c>
      <c r="R1136">
        <f t="shared" si="71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f t="shared" si="68"/>
        <v>42588.989513888882</v>
      </c>
      <c r="J1137">
        <v>1470527094</v>
      </c>
      <c r="K1137" s="8">
        <f t="shared" si="69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>
        <f t="shared" si="71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f t="shared" si="68"/>
        <v>42357.671631944439</v>
      </c>
      <c r="J1138">
        <v>1450541229</v>
      </c>
      <c r="K1138" s="8">
        <f t="shared" si="69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6.4439140811455857</v>
      </c>
      <c r="R1138">
        <f t="shared" si="71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f t="shared" si="68"/>
        <v>42483.819687499999</v>
      </c>
      <c r="J1139">
        <v>1461440421</v>
      </c>
      <c r="K1139" s="8">
        <f t="shared" si="69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39.5</v>
      </c>
      <c r="R1139">
        <f t="shared" si="71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f t="shared" si="68"/>
        <v>42756.9066087963</v>
      </c>
      <c r="J1140">
        <v>1485035131</v>
      </c>
      <c r="K1140" s="8">
        <f t="shared" si="69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0.35714285714285715</v>
      </c>
      <c r="R1140">
        <f t="shared" si="71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f t="shared" si="68"/>
        <v>42005.347523148142</v>
      </c>
      <c r="J1141">
        <v>1420100426</v>
      </c>
      <c r="K1141" s="8">
        <f t="shared" si="69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6.25E-2</v>
      </c>
      <c r="R1141">
        <f t="shared" si="71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f t="shared" si="68"/>
        <v>42222.462048611109</v>
      </c>
      <c r="J1142">
        <v>1438859121</v>
      </c>
      <c r="K1142" s="8">
        <f t="shared" si="69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 t="e">
        <f t="shared" si="71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f t="shared" si="68"/>
        <v>42194.699652777781</v>
      </c>
      <c r="J1143">
        <v>1436460450</v>
      </c>
      <c r="K1143" s="8">
        <f t="shared" si="69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 t="e">
        <f t="shared" si="71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f t="shared" si="68"/>
        <v>42052.006099537044</v>
      </c>
      <c r="J1144">
        <v>1424131727</v>
      </c>
      <c r="K1144" s="8">
        <f t="shared" si="69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 t="e">
        <f t="shared" si="71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f t="shared" si="68"/>
        <v>42355.19358796296</v>
      </c>
      <c r="J1145">
        <v>1450327126</v>
      </c>
      <c r="K1145" s="8">
        <f t="shared" si="69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0.41333333333333333</v>
      </c>
      <c r="R1145">
        <f t="shared" si="71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f t="shared" si="68"/>
        <v>42123.181944444441</v>
      </c>
      <c r="J1146">
        <v>1430281320</v>
      </c>
      <c r="K1146" s="8">
        <f t="shared" si="69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 t="e">
        <f t="shared" si="71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f t="shared" si="68"/>
        <v>41914.747592592597</v>
      </c>
      <c r="J1147">
        <v>1412272592</v>
      </c>
      <c r="K1147" s="8">
        <f t="shared" si="69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0.125</v>
      </c>
      <c r="R1147">
        <f t="shared" si="71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f t="shared" si="68"/>
        <v>41761.9533912037</v>
      </c>
      <c r="J1148">
        <v>1399071173</v>
      </c>
      <c r="K1148" s="8">
        <f t="shared" si="69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8.8333333333333339</v>
      </c>
      <c r="R1148">
        <f t="shared" si="71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f t="shared" si="68"/>
        <v>41931.972025462965</v>
      </c>
      <c r="J1149">
        <v>1413760783</v>
      </c>
      <c r="K1149" s="8">
        <f t="shared" si="69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 t="e">
        <f t="shared" si="71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f t="shared" si="68"/>
        <v>42705.212743055556</v>
      </c>
      <c r="J1150">
        <v>1480568781</v>
      </c>
      <c r="K1150" s="8">
        <f t="shared" si="69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0.48666666666666669</v>
      </c>
      <c r="R1150">
        <f t="shared" si="71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f t="shared" si="68"/>
        <v>42537.71025462963</v>
      </c>
      <c r="J1151">
        <v>1466096566</v>
      </c>
      <c r="K1151" s="8">
        <f t="shared" si="69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0.15</v>
      </c>
      <c r="R1151">
        <f t="shared" si="71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f t="shared" si="68"/>
        <v>42377.954571759255</v>
      </c>
      <c r="J1152">
        <v>1452293675</v>
      </c>
      <c r="K1152" s="8">
        <f t="shared" si="69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10.08</v>
      </c>
      <c r="R1152">
        <f t="shared" si="71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f t="shared" si="68"/>
        <v>42254.102581018517</v>
      </c>
      <c r="J1153">
        <v>1441592863</v>
      </c>
      <c r="K1153" s="8">
        <f t="shared" si="69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 t="e">
        <f t="shared" si="71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f t="shared" si="68"/>
        <v>42139.709629629629</v>
      </c>
      <c r="J1154">
        <v>1431709312</v>
      </c>
      <c r="K1154" s="8">
        <f t="shared" si="69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5.6937500000000005</v>
      </c>
      <c r="R1154">
        <f t="shared" si="71"/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f t="shared" ref="I1155:I1218" si="72">(((J1155/60)/60)/24)+DATE(1970,1,1)</f>
        <v>42173.714178240742</v>
      </c>
      <c r="J1155">
        <v>1434647305</v>
      </c>
      <c r="K1155" s="8">
        <f t="shared" ref="K1155:K1218" si="73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E1155/D1155*100</f>
        <v>0.625</v>
      </c>
      <c r="R1155">
        <f t="shared" ref="R1155:R1218" si="75"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f t="shared" si="72"/>
        <v>42253.108865740738</v>
      </c>
      <c r="J1156">
        <v>1441507006</v>
      </c>
      <c r="K1156" s="8">
        <f t="shared" si="73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6.5</v>
      </c>
      <c r="R1156">
        <f t="shared" si="75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f t="shared" si="72"/>
        <v>41865.763981481483</v>
      </c>
      <c r="J1157">
        <v>1408040408</v>
      </c>
      <c r="K1157" s="8">
        <f t="shared" si="73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0.752</v>
      </c>
      <c r="R1157">
        <f t="shared" si="75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f t="shared" si="72"/>
        <v>42059.07131944444</v>
      </c>
      <c r="J1158">
        <v>1424742162</v>
      </c>
      <c r="K1158" s="8">
        <f t="shared" si="73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 t="e">
        <f t="shared" si="75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f t="shared" si="72"/>
        <v>41978.669907407413</v>
      </c>
      <c r="J1159">
        <v>1417795480</v>
      </c>
      <c r="K1159" s="8">
        <f t="shared" si="73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1.51</v>
      </c>
      <c r="R1159">
        <f t="shared" si="75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f t="shared" si="72"/>
        <v>41982.09175925926</v>
      </c>
      <c r="J1160">
        <v>1418091128</v>
      </c>
      <c r="K1160" s="8">
        <f t="shared" si="73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0.46666666666666673</v>
      </c>
      <c r="R1160">
        <f t="shared" si="75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f t="shared" si="72"/>
        <v>42185.65625</v>
      </c>
      <c r="J1161">
        <v>1435679100</v>
      </c>
      <c r="K1161" s="8">
        <f t="shared" si="73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 t="e">
        <f t="shared" si="75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f t="shared" si="72"/>
        <v>42091.113263888896</v>
      </c>
      <c r="J1162">
        <v>1427510586</v>
      </c>
      <c r="K1162" s="8">
        <f t="shared" si="73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3.85</v>
      </c>
      <c r="R1162">
        <f t="shared" si="75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f t="shared" si="72"/>
        <v>42143.629502314812</v>
      </c>
      <c r="J1163">
        <v>1432047989</v>
      </c>
      <c r="K1163" s="8">
        <f t="shared" si="73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 t="e">
        <f t="shared" si="75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f t="shared" si="72"/>
        <v>41907.683611111112</v>
      </c>
      <c r="J1164">
        <v>1411662264</v>
      </c>
      <c r="K1164" s="8">
        <f t="shared" si="73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5.8333333333333341E-2</v>
      </c>
      <c r="R1164">
        <f t="shared" si="75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f t="shared" si="72"/>
        <v>41860.723611111112</v>
      </c>
      <c r="J1165">
        <v>1407604920</v>
      </c>
      <c r="K1165" s="8">
        <f t="shared" si="73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 t="e">
        <f t="shared" si="75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f t="shared" si="72"/>
        <v>42539.724328703705</v>
      </c>
      <c r="J1166">
        <v>1466270582</v>
      </c>
      <c r="K1166" s="8">
        <f t="shared" si="73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 t="e">
        <f t="shared" si="75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f t="shared" si="72"/>
        <v>41826.214467592588</v>
      </c>
      <c r="J1167">
        <v>1404623330</v>
      </c>
      <c r="K1167" s="8">
        <f t="shared" si="73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20.705000000000002</v>
      </c>
      <c r="R1167">
        <f t="shared" si="75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f t="shared" si="72"/>
        <v>42181.166666666672</v>
      </c>
      <c r="J1168">
        <v>1435291200</v>
      </c>
      <c r="K1168" s="8">
        <f t="shared" si="73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19.139999999999997</v>
      </c>
      <c r="R1168">
        <f t="shared" si="75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f t="shared" si="72"/>
        <v>41894.734895833331</v>
      </c>
      <c r="J1169">
        <v>1410543495</v>
      </c>
      <c r="K1169" s="8">
        <f t="shared" si="73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1.6316666666666666</v>
      </c>
      <c r="R1169">
        <f t="shared" si="75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f t="shared" si="72"/>
        <v>42635.053993055553</v>
      </c>
      <c r="J1170">
        <v>1474507065</v>
      </c>
      <c r="K1170" s="8">
        <f t="shared" si="73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5.6666666666666661</v>
      </c>
      <c r="R1170">
        <f t="shared" si="75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f t="shared" si="72"/>
        <v>42057.353738425925</v>
      </c>
      <c r="J1171">
        <v>1424593763</v>
      </c>
      <c r="K1171" s="8">
        <f t="shared" si="73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0.16999999999999998</v>
      </c>
      <c r="R1171">
        <f t="shared" si="75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f t="shared" si="72"/>
        <v>42154.893182870372</v>
      </c>
      <c r="J1172">
        <v>1433021171</v>
      </c>
      <c r="K1172" s="8">
        <f t="shared" si="73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0.4</v>
      </c>
      <c r="R1172">
        <f t="shared" si="75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f t="shared" si="72"/>
        <v>41956.846377314811</v>
      </c>
      <c r="J1173">
        <v>1415909927</v>
      </c>
      <c r="K1173" s="8">
        <f t="shared" si="73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0.1</v>
      </c>
      <c r="R1173">
        <f t="shared" si="75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f t="shared" si="72"/>
        <v>41871.682314814818</v>
      </c>
      <c r="J1174">
        <v>1408551752</v>
      </c>
      <c r="K1174" s="8">
        <f t="shared" si="73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 t="e">
        <f t="shared" si="75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f t="shared" si="72"/>
        <v>42219.185844907406</v>
      </c>
      <c r="J1175">
        <v>1438576057</v>
      </c>
      <c r="K1175" s="8">
        <f t="shared" si="73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2.4E-2</v>
      </c>
      <c r="R1175">
        <f t="shared" si="75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f t="shared" si="72"/>
        <v>42498.84174768519</v>
      </c>
      <c r="J1176">
        <v>1462738327</v>
      </c>
      <c r="K1176" s="8">
        <f t="shared" si="73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5.9066666666666672</v>
      </c>
      <c r="R1176">
        <f t="shared" si="75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f t="shared" si="72"/>
        <v>42200.728460648148</v>
      </c>
      <c r="J1177">
        <v>1436981339</v>
      </c>
      <c r="K1177" s="8">
        <f t="shared" si="73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2.9250000000000003</v>
      </c>
      <c r="R1177">
        <f t="shared" si="75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f t="shared" si="72"/>
        <v>42800.541666666672</v>
      </c>
      <c r="J1178">
        <v>1488805200</v>
      </c>
      <c r="K1178" s="8">
        <f t="shared" si="73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5.7142857142857143E-3</v>
      </c>
      <c r="R1178">
        <f t="shared" si="75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f t="shared" si="72"/>
        <v>41927.660833333335</v>
      </c>
      <c r="J1179">
        <v>1413388296</v>
      </c>
      <c r="K1179" s="8">
        <f t="shared" si="73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 t="e">
        <f t="shared" si="75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f t="shared" si="72"/>
        <v>41867.905694444446</v>
      </c>
      <c r="J1180">
        <v>1408225452</v>
      </c>
      <c r="K1180" s="8">
        <f t="shared" si="73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6.6666666666666671E-3</v>
      </c>
      <c r="R1180">
        <f t="shared" si="75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f t="shared" si="72"/>
        <v>42305.720219907409</v>
      </c>
      <c r="J1181">
        <v>1446052627</v>
      </c>
      <c r="K1181" s="8">
        <f t="shared" si="73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5.3333333333333339</v>
      </c>
      <c r="R1181">
        <f t="shared" si="75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f t="shared" si="72"/>
        <v>41818.806875000002</v>
      </c>
      <c r="J1182">
        <v>1403983314</v>
      </c>
      <c r="K1182" s="8">
        <f t="shared" si="73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11.75</v>
      </c>
      <c r="R1182">
        <f t="shared" si="75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f t="shared" si="72"/>
        <v>42064.339363425926</v>
      </c>
      <c r="J1183">
        <v>1425197321</v>
      </c>
      <c r="K1183" s="8">
        <f t="shared" si="73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8.0000000000000002E-3</v>
      </c>
      <c r="R1183">
        <f t="shared" si="75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f t="shared" si="72"/>
        <v>42747.695833333331</v>
      </c>
      <c r="J1184">
        <v>1484239320</v>
      </c>
      <c r="K1184" s="8">
        <f t="shared" si="73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4.2</v>
      </c>
      <c r="R1184">
        <f t="shared" si="75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f t="shared" si="72"/>
        <v>42676.165972222225</v>
      </c>
      <c r="J1185">
        <v>1478059140</v>
      </c>
      <c r="K1185" s="8">
        <f t="shared" si="73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>
        <f t="shared" si="75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f t="shared" si="72"/>
        <v>42772.599664351852</v>
      </c>
      <c r="J1186">
        <v>1486391011</v>
      </c>
      <c r="K1186" s="8">
        <f t="shared" si="73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104.93636363636362</v>
      </c>
      <c r="R1186">
        <f t="shared" si="75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f t="shared" si="72"/>
        <v>42163.166666666672</v>
      </c>
      <c r="J1187">
        <v>1433736000</v>
      </c>
      <c r="K1187" s="8">
        <f t="shared" si="73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105.44</v>
      </c>
      <c r="R1187">
        <f t="shared" si="75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f t="shared" si="72"/>
        <v>42156.945833333331</v>
      </c>
      <c r="J1188">
        <v>1433198520</v>
      </c>
      <c r="K1188" s="8">
        <f t="shared" si="73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106.73333333333332</v>
      </c>
      <c r="R1188">
        <f t="shared" si="75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f t="shared" si="72"/>
        <v>42141.75</v>
      </c>
      <c r="J1189">
        <v>1431885600</v>
      </c>
      <c r="K1189" s="8">
        <f t="shared" si="73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104.12571428571428</v>
      </c>
      <c r="R1189">
        <f t="shared" si="75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f t="shared" si="72"/>
        <v>42732.700694444444</v>
      </c>
      <c r="J1190">
        <v>1482943740</v>
      </c>
      <c r="K1190" s="8">
        <f t="shared" si="73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160.54999999999998</v>
      </c>
      <c r="R1190">
        <f t="shared" si="75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f t="shared" si="72"/>
        <v>42550.979108796295</v>
      </c>
      <c r="J1191">
        <v>1467242995</v>
      </c>
      <c r="K1191" s="8">
        <f t="shared" si="73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107.77777777777777</v>
      </c>
      <c r="R1191">
        <f t="shared" si="75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f t="shared" si="72"/>
        <v>41882.665798611109</v>
      </c>
      <c r="J1192">
        <v>1409500725</v>
      </c>
      <c r="K1192" s="8">
        <f t="shared" si="73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>
        <f t="shared" si="75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f t="shared" si="72"/>
        <v>42449.562037037031</v>
      </c>
      <c r="J1193">
        <v>1458480560</v>
      </c>
      <c r="K1193" s="8">
        <f t="shared" si="73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109.07407407407408</v>
      </c>
      <c r="R1193">
        <f t="shared" si="75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f t="shared" si="72"/>
        <v>42777.506689814814</v>
      </c>
      <c r="J1194">
        <v>1486814978</v>
      </c>
      <c r="K1194" s="8">
        <f t="shared" si="73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>
        <f t="shared" si="75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f t="shared" si="72"/>
        <v>42469.734409722223</v>
      </c>
      <c r="J1195">
        <v>1460223453</v>
      </c>
      <c r="K1195" s="8">
        <f t="shared" si="73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103.95714285714286</v>
      </c>
      <c r="R1195">
        <f t="shared" si="75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f t="shared" si="72"/>
        <v>42102.488182870366</v>
      </c>
      <c r="J1196">
        <v>1428493379</v>
      </c>
      <c r="K1196" s="8">
        <f t="shared" si="73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322.24</v>
      </c>
      <c r="R1196">
        <f t="shared" si="75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f t="shared" si="72"/>
        <v>42358.375</v>
      </c>
      <c r="J1197">
        <v>1450602000</v>
      </c>
      <c r="K1197" s="8">
        <f t="shared" si="73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>
        <f t="shared" si="75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f t="shared" si="72"/>
        <v>42356.818738425922</v>
      </c>
      <c r="J1198">
        <v>1450467539</v>
      </c>
      <c r="K1198" s="8">
        <f t="shared" si="73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269.91034482758624</v>
      </c>
      <c r="R1198">
        <f t="shared" si="75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f t="shared" si="72"/>
        <v>42534.249305555553</v>
      </c>
      <c r="J1199">
        <v>1465797540</v>
      </c>
      <c r="K1199" s="8">
        <f t="shared" si="73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253.29333333333332</v>
      </c>
      <c r="R1199">
        <f t="shared" si="75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f t="shared" si="72"/>
        <v>42369.125</v>
      </c>
      <c r="J1200">
        <v>1451530800</v>
      </c>
      <c r="K1200" s="8">
        <f t="shared" si="73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260.59999999999997</v>
      </c>
      <c r="R1200">
        <f t="shared" si="75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f t="shared" si="72"/>
        <v>42193.770833333328</v>
      </c>
      <c r="J1201">
        <v>1436380200</v>
      </c>
      <c r="K1201" s="8">
        <f t="shared" si="73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101.31677953348381</v>
      </c>
      <c r="R1201">
        <f t="shared" si="75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f t="shared" si="72"/>
        <v>42110.477500000001</v>
      </c>
      <c r="J1202">
        <v>1429183656</v>
      </c>
      <c r="K1202" s="8">
        <f t="shared" si="73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125.60416666666667</v>
      </c>
      <c r="R1202">
        <f t="shared" si="75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f t="shared" si="72"/>
        <v>42566.60701388889</v>
      </c>
      <c r="J1203">
        <v>1468593246</v>
      </c>
      <c r="K1203" s="8">
        <f t="shared" si="73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102.43783333333334</v>
      </c>
      <c r="R1203">
        <f t="shared" si="75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f t="shared" si="72"/>
        <v>42182.288819444439</v>
      </c>
      <c r="J1204">
        <v>1435388154</v>
      </c>
      <c r="K1204" s="8">
        <f t="shared" si="73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199.244</v>
      </c>
      <c r="R1204">
        <f t="shared" si="75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f t="shared" si="72"/>
        <v>42155.614895833336</v>
      </c>
      <c r="J1205">
        <v>1433083527</v>
      </c>
      <c r="K1205" s="8">
        <f t="shared" si="73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102.45398773006136</v>
      </c>
      <c r="R1205">
        <f t="shared" si="75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f t="shared" si="72"/>
        <v>42342.208333333328</v>
      </c>
      <c r="J1206">
        <v>1449205200</v>
      </c>
      <c r="K1206" s="8">
        <f t="shared" si="73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102.94615384615385</v>
      </c>
      <c r="R1206">
        <f t="shared" si="75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f t="shared" si="72"/>
        <v>42168.506377314814</v>
      </c>
      <c r="J1207">
        <v>1434197351</v>
      </c>
      <c r="K1207" s="8">
        <f t="shared" si="73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100.86153846153847</v>
      </c>
      <c r="R1207">
        <f t="shared" si="75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f t="shared" si="72"/>
        <v>42805.561805555553</v>
      </c>
      <c r="J1208">
        <v>1489238940</v>
      </c>
      <c r="K1208" s="8">
        <f t="shared" si="73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114.99999999999999</v>
      </c>
      <c r="R1208">
        <f t="shared" si="75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f t="shared" si="72"/>
        <v>42460.416666666672</v>
      </c>
      <c r="J1209">
        <v>1459418400</v>
      </c>
      <c r="K1209" s="8">
        <f t="shared" si="73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104.16766467065868</v>
      </c>
      <c r="R1209">
        <f t="shared" si="75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f t="shared" si="72"/>
        <v>42453.667407407411</v>
      </c>
      <c r="J1210">
        <v>1458835264</v>
      </c>
      <c r="K1210" s="8">
        <f t="shared" si="73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155.29999999999998</v>
      </c>
      <c r="R1210">
        <f t="shared" si="75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f t="shared" si="72"/>
        <v>42791.846122685187</v>
      </c>
      <c r="J1211">
        <v>1488053905</v>
      </c>
      <c r="K1211" s="8">
        <f t="shared" si="73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>
        <f t="shared" si="75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f t="shared" si="72"/>
        <v>42155.875</v>
      </c>
      <c r="J1212">
        <v>1433106000</v>
      </c>
      <c r="K1212" s="8">
        <f t="shared" si="73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254.31499999999997</v>
      </c>
      <c r="R1212">
        <f t="shared" si="75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f t="shared" si="72"/>
        <v>42530.866446759261</v>
      </c>
      <c r="J1213">
        <v>1465505261</v>
      </c>
      <c r="K1213" s="8">
        <f t="shared" si="73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101.1</v>
      </c>
      <c r="R1213">
        <f t="shared" si="75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f t="shared" si="72"/>
        <v>42335.041666666672</v>
      </c>
      <c r="J1214">
        <v>1448586000</v>
      </c>
      <c r="K1214" s="8">
        <f t="shared" si="73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129.04</v>
      </c>
      <c r="R1214">
        <f t="shared" si="75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f t="shared" si="72"/>
        <v>42766.755787037036</v>
      </c>
      <c r="J1215">
        <v>1485886100</v>
      </c>
      <c r="K1215" s="8">
        <f t="shared" si="73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102.23076923076924</v>
      </c>
      <c r="R1215">
        <f t="shared" si="75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f t="shared" si="72"/>
        <v>42164.840335648143</v>
      </c>
      <c r="J1216">
        <v>1433880605</v>
      </c>
      <c r="K1216" s="8">
        <f t="shared" si="73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131.80000000000001</v>
      </c>
      <c r="R1216">
        <f t="shared" si="75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f t="shared" si="72"/>
        <v>41789.923101851848</v>
      </c>
      <c r="J1217">
        <v>1401487756</v>
      </c>
      <c r="K1217" s="8">
        <f t="shared" si="73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786.0802000000001</v>
      </c>
      <c r="R1217">
        <f t="shared" si="75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f t="shared" si="72"/>
        <v>42279.960416666669</v>
      </c>
      <c r="J1218">
        <v>1443826980</v>
      </c>
      <c r="K1218" s="8">
        <f t="shared" si="73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145.70000000000002</v>
      </c>
      <c r="R1218">
        <f t="shared" si="75"/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f t="shared" ref="I1219:I1282" si="76">(((J1219/60)/60)/24)+DATE(1970,1,1)</f>
        <v>42565.809490740736</v>
      </c>
      <c r="J1219">
        <v>1468524340</v>
      </c>
      <c r="K1219" s="8">
        <f t="shared" ref="K1219:K1282" si="77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E1219/D1219*100</f>
        <v>102.60000000000001</v>
      </c>
      <c r="R1219">
        <f t="shared" ref="R1219:R1282" si="79"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f t="shared" si="76"/>
        <v>42309.125</v>
      </c>
      <c r="J1220">
        <v>1446346800</v>
      </c>
      <c r="K1220" s="8">
        <f t="shared" si="77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172.27777777777777</v>
      </c>
      <c r="R1220">
        <f t="shared" si="79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f t="shared" si="76"/>
        <v>42663.461956018517</v>
      </c>
      <c r="J1221">
        <v>1476961513</v>
      </c>
      <c r="K1221" s="8">
        <f t="shared" si="77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159.16819571865443</v>
      </c>
      <c r="R1221">
        <f t="shared" si="79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f t="shared" si="76"/>
        <v>42241.628611111111</v>
      </c>
      <c r="J1222">
        <v>1440515112</v>
      </c>
      <c r="K1222" s="8">
        <f t="shared" si="77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103.76666666666668</v>
      </c>
      <c r="R1222">
        <f t="shared" si="79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f t="shared" si="76"/>
        <v>42708</v>
      </c>
      <c r="J1223">
        <v>1480809600</v>
      </c>
      <c r="K1223" s="8">
        <f t="shared" si="77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111.40954545454547</v>
      </c>
      <c r="R1223">
        <f t="shared" si="79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f t="shared" si="76"/>
        <v>42461.166666666672</v>
      </c>
      <c r="J1224">
        <v>1459483200</v>
      </c>
      <c r="K1224" s="8">
        <f t="shared" si="77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280.375</v>
      </c>
      <c r="R1224">
        <f t="shared" si="79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f t="shared" si="76"/>
        <v>42684.218854166669</v>
      </c>
      <c r="J1225">
        <v>1478754909</v>
      </c>
      <c r="K1225" s="8">
        <f t="shared" si="77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112.10606060606061</v>
      </c>
      <c r="R1225">
        <f t="shared" si="79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f t="shared" si="76"/>
        <v>41796.549791666665</v>
      </c>
      <c r="J1226">
        <v>1402060302</v>
      </c>
      <c r="K1226" s="8">
        <f t="shared" si="77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7.0666666666666673</v>
      </c>
      <c r="R1226">
        <f t="shared" si="79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f t="shared" si="76"/>
        <v>41569.905995370369</v>
      </c>
      <c r="J1227">
        <v>1382478278</v>
      </c>
      <c r="K1227" s="8">
        <f t="shared" si="77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4.3999999999999995</v>
      </c>
      <c r="R1227">
        <f t="shared" si="7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f t="shared" si="76"/>
        <v>41750.041666666664</v>
      </c>
      <c r="J1228">
        <v>1398042000</v>
      </c>
      <c r="K1228" s="8">
        <f t="shared" si="77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3.8739999999999997</v>
      </c>
      <c r="R1228">
        <f t="shared" si="79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f t="shared" si="76"/>
        <v>41858.291666666664</v>
      </c>
      <c r="J1229">
        <v>1407394800</v>
      </c>
      <c r="K1229" s="8">
        <f t="shared" si="77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 t="e">
        <f t="shared" si="79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f t="shared" si="76"/>
        <v>40814.729259259257</v>
      </c>
      <c r="J1230">
        <v>1317231008</v>
      </c>
      <c r="K1230" s="8">
        <f t="shared" si="77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29.299999999999997</v>
      </c>
      <c r="R1230">
        <f t="shared" si="79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f t="shared" si="76"/>
        <v>41015.666666666664</v>
      </c>
      <c r="J1231">
        <v>1334592000</v>
      </c>
      <c r="K1231" s="8">
        <f t="shared" si="77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0.90909090909090906</v>
      </c>
      <c r="R1231">
        <f t="shared" si="7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f t="shared" si="76"/>
        <v>40598.972569444442</v>
      </c>
      <c r="J1232">
        <v>1298589630</v>
      </c>
      <c r="K1232" s="8">
        <f t="shared" si="77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 t="e">
        <f t="shared" si="79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f t="shared" si="76"/>
        <v>42244.041666666672</v>
      </c>
      <c r="J1233">
        <v>1440723600</v>
      </c>
      <c r="K1233" s="8">
        <f t="shared" si="77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 t="e">
        <f t="shared" si="79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f t="shared" si="76"/>
        <v>41553.848032407412</v>
      </c>
      <c r="J1234">
        <v>1381090870</v>
      </c>
      <c r="K1234" s="8">
        <f t="shared" si="77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0.8</v>
      </c>
      <c r="R1234">
        <f t="shared" si="7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f t="shared" si="76"/>
        <v>40960.948773148149</v>
      </c>
      <c r="J1235">
        <v>1329864374</v>
      </c>
      <c r="K1235" s="8">
        <f t="shared" si="77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11.600000000000001</v>
      </c>
      <c r="R1235">
        <f t="shared" si="79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f t="shared" si="76"/>
        <v>42037.788680555561</v>
      </c>
      <c r="J1236">
        <v>1422903342</v>
      </c>
      <c r="K1236" s="8">
        <f t="shared" si="77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 t="e">
        <f t="shared" si="79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f t="shared" si="76"/>
        <v>41623.135405092595</v>
      </c>
      <c r="J1237">
        <v>1387077299</v>
      </c>
      <c r="K1237" s="8">
        <f t="shared" si="77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2.7873639500929119</v>
      </c>
      <c r="R1237">
        <f t="shared" si="7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f t="shared" si="76"/>
        <v>41118.666666666664</v>
      </c>
      <c r="J1238">
        <v>1343491200</v>
      </c>
      <c r="K1238" s="8">
        <f t="shared" si="77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 t="e">
        <f t="shared" si="79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f t="shared" si="76"/>
        <v>41145.283159722225</v>
      </c>
      <c r="J1239">
        <v>1345790865</v>
      </c>
      <c r="K1239" s="8">
        <f t="shared" si="77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 t="e">
        <f t="shared" si="79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f t="shared" si="76"/>
        <v>40761.61037037037</v>
      </c>
      <c r="J1240">
        <v>1312641536</v>
      </c>
      <c r="K1240" s="8">
        <f t="shared" si="77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17.8</v>
      </c>
      <c r="R1240">
        <f t="shared" si="79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f t="shared" si="76"/>
        <v>40913.962581018517</v>
      </c>
      <c r="J1241">
        <v>1325804767</v>
      </c>
      <c r="K1241" s="8">
        <f t="shared" si="77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 t="e">
        <f t="shared" si="79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f t="shared" si="76"/>
        <v>41467.910416666666</v>
      </c>
      <c r="J1242">
        <v>1373665860</v>
      </c>
      <c r="K1242" s="8">
        <f t="shared" si="77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3.0124999999999997</v>
      </c>
      <c r="R1242">
        <f t="shared" si="79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f t="shared" si="76"/>
        <v>41946.249305555553</v>
      </c>
      <c r="J1243">
        <v>1414994340</v>
      </c>
      <c r="K1243" s="8">
        <f t="shared" si="77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50.739999999999995</v>
      </c>
      <c r="R1243">
        <f t="shared" si="79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f t="shared" si="76"/>
        <v>40797.554166666669</v>
      </c>
      <c r="J1244">
        <v>1315747080</v>
      </c>
      <c r="K1244" s="8">
        <f t="shared" si="77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0.54884742041712409</v>
      </c>
      <c r="R1244">
        <f t="shared" si="7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f t="shared" si="76"/>
        <v>40732.875</v>
      </c>
      <c r="J1245">
        <v>1310158800</v>
      </c>
      <c r="K1245" s="8">
        <f t="shared" si="77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14.091666666666667</v>
      </c>
      <c r="R1245">
        <f t="shared" si="7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f t="shared" si="76"/>
        <v>41386.875</v>
      </c>
      <c r="J1246">
        <v>1366664400</v>
      </c>
      <c r="K1246" s="8">
        <f t="shared" si="77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103.8</v>
      </c>
      <c r="R1246">
        <f t="shared" si="79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f t="shared" si="76"/>
        <v>41804.599930555552</v>
      </c>
      <c r="J1247">
        <v>1402755834</v>
      </c>
      <c r="K1247" s="8">
        <f t="shared" si="77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120.24999999999999</v>
      </c>
      <c r="R1247">
        <f t="shared" si="79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f t="shared" si="76"/>
        <v>40883.085057870368</v>
      </c>
      <c r="J1248">
        <v>1323136949</v>
      </c>
      <c r="K1248" s="8">
        <f t="shared" si="77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>
        <f t="shared" si="79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f t="shared" si="76"/>
        <v>41400.292303240742</v>
      </c>
      <c r="J1249">
        <v>1367823655</v>
      </c>
      <c r="K1249" s="8">
        <f t="shared" si="77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122.14285714285715</v>
      </c>
      <c r="R1249">
        <f t="shared" si="7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f t="shared" si="76"/>
        <v>41803.290972222225</v>
      </c>
      <c r="J1250">
        <v>1402642740</v>
      </c>
      <c r="K1250" s="8">
        <f t="shared" si="77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151.63999999999999</v>
      </c>
      <c r="R1250">
        <f t="shared" si="79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f t="shared" si="76"/>
        <v>41097.74086805556</v>
      </c>
      <c r="J1251">
        <v>1341683211</v>
      </c>
      <c r="K1251" s="8">
        <f t="shared" si="77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104.44</v>
      </c>
      <c r="R1251">
        <f t="shared" si="79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f t="shared" si="76"/>
        <v>41888.64271990741</v>
      </c>
      <c r="J1252">
        <v>1410017131</v>
      </c>
      <c r="K1252" s="8">
        <f t="shared" si="77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200.15333333333331</v>
      </c>
      <c r="R1252">
        <f t="shared" si="79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f t="shared" si="76"/>
        <v>40811.814432870371</v>
      </c>
      <c r="J1253">
        <v>1316979167</v>
      </c>
      <c r="K1253" s="8">
        <f t="shared" si="77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101.8</v>
      </c>
      <c r="R1253">
        <f t="shared" si="79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f t="shared" si="76"/>
        <v>41571.988067129627</v>
      </c>
      <c r="J1254">
        <v>1382658169</v>
      </c>
      <c r="K1254" s="8">
        <f t="shared" si="77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137.65714285714284</v>
      </c>
      <c r="R1254">
        <f t="shared" si="79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f t="shared" si="76"/>
        <v>41885.783645833333</v>
      </c>
      <c r="J1255">
        <v>1409770107</v>
      </c>
      <c r="K1255" s="8">
        <f t="shared" si="77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303833.2</v>
      </c>
      <c r="R1255">
        <f t="shared" si="79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f t="shared" si="76"/>
        <v>40544.207638888889</v>
      </c>
      <c r="J1256">
        <v>1293857940</v>
      </c>
      <c r="K1256" s="8">
        <f t="shared" si="77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198.85074626865671</v>
      </c>
      <c r="R1256">
        <f t="shared" si="79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f t="shared" si="76"/>
        <v>41609.887175925927</v>
      </c>
      <c r="J1257">
        <v>1385932652</v>
      </c>
      <c r="K1257" s="8">
        <f t="shared" si="77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202.36666666666667</v>
      </c>
      <c r="R1257">
        <f t="shared" si="79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f t="shared" si="76"/>
        <v>40951.919340277782</v>
      </c>
      <c r="J1258">
        <v>1329084231</v>
      </c>
      <c r="K1258" s="8">
        <f t="shared" si="77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117.96376666666666</v>
      </c>
      <c r="R1258">
        <f t="shared" si="79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f t="shared" si="76"/>
        <v>40636.043865740743</v>
      </c>
      <c r="J1259">
        <v>1301792590</v>
      </c>
      <c r="K1259" s="8">
        <f t="shared" si="77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294.72727272727275</v>
      </c>
      <c r="R1259">
        <f t="shared" si="79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f t="shared" si="76"/>
        <v>41517.611250000002</v>
      </c>
      <c r="J1260">
        <v>1377960012</v>
      </c>
      <c r="K1260" s="8">
        <f t="shared" si="77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213.14633333333336</v>
      </c>
      <c r="R1260">
        <f t="shared" si="79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f t="shared" si="76"/>
        <v>41799.165972222225</v>
      </c>
      <c r="J1261">
        <v>1402286340</v>
      </c>
      <c r="K1261" s="8">
        <f t="shared" si="77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104.24</v>
      </c>
      <c r="R1261">
        <f t="shared" si="79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f t="shared" si="76"/>
        <v>41696.842824074076</v>
      </c>
      <c r="J1262">
        <v>1393445620</v>
      </c>
      <c r="K1262" s="8">
        <f t="shared" si="77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113.66666666666667</v>
      </c>
      <c r="R1262">
        <f t="shared" si="79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f t="shared" si="76"/>
        <v>41668.342905092592</v>
      </c>
      <c r="J1263">
        <v>1390983227</v>
      </c>
      <c r="K1263" s="8">
        <f t="shared" si="77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101.25</v>
      </c>
      <c r="R1263">
        <f t="shared" si="79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f t="shared" si="76"/>
        <v>41686.762638888889</v>
      </c>
      <c r="J1264">
        <v>1392574692</v>
      </c>
      <c r="K1264" s="8">
        <f t="shared" si="77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125.41538461538462</v>
      </c>
      <c r="R1264">
        <f t="shared" si="79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f t="shared" si="76"/>
        <v>41727.041666666664</v>
      </c>
      <c r="J1265">
        <v>1396054800</v>
      </c>
      <c r="K1265" s="8">
        <f t="shared" si="77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>
        <f t="shared" si="79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f t="shared" si="76"/>
        <v>41576.662997685184</v>
      </c>
      <c r="J1266">
        <v>1383062083</v>
      </c>
      <c r="K1266" s="8">
        <f t="shared" si="77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166.46153846153845</v>
      </c>
      <c r="R1266">
        <f t="shared" si="79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f t="shared" si="76"/>
        <v>40512.655266203699</v>
      </c>
      <c r="J1267">
        <v>1291131815</v>
      </c>
      <c r="K1267" s="8">
        <f t="shared" si="77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119.14771428571429</v>
      </c>
      <c r="R1267">
        <f t="shared" si="79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f t="shared" si="76"/>
        <v>41650.87667824074</v>
      </c>
      <c r="J1268">
        <v>1389474145</v>
      </c>
      <c r="K1268" s="8">
        <f t="shared" si="77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100.47368421052632</v>
      </c>
      <c r="R1268">
        <f t="shared" si="7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f t="shared" si="76"/>
        <v>41479.585162037038</v>
      </c>
      <c r="J1269">
        <v>1374674558</v>
      </c>
      <c r="K1269" s="8">
        <f t="shared" si="77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101.8</v>
      </c>
      <c r="R1269">
        <f t="shared" si="79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f t="shared" si="76"/>
        <v>41537.845451388886</v>
      </c>
      <c r="J1270">
        <v>1379708247</v>
      </c>
      <c r="K1270" s="8">
        <f t="shared" si="77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116.66666666666667</v>
      </c>
      <c r="R1270">
        <f t="shared" si="79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f t="shared" si="76"/>
        <v>42476</v>
      </c>
      <c r="J1271">
        <v>1460764800</v>
      </c>
      <c r="K1271" s="8">
        <f t="shared" si="77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108.64893617021276</v>
      </c>
      <c r="R1271">
        <f t="shared" si="79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f t="shared" si="76"/>
        <v>40993.815300925926</v>
      </c>
      <c r="J1272">
        <v>1332704042</v>
      </c>
      <c r="K1272" s="8">
        <f t="shared" si="77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114.72</v>
      </c>
      <c r="R1272">
        <f t="shared" si="79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f t="shared" si="76"/>
        <v>41591.725219907406</v>
      </c>
      <c r="J1273">
        <v>1384363459</v>
      </c>
      <c r="K1273" s="8">
        <f t="shared" si="77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101.8</v>
      </c>
      <c r="R1273">
        <f t="shared" si="79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f t="shared" si="76"/>
        <v>40344.166666666664</v>
      </c>
      <c r="J1274">
        <v>1276574400</v>
      </c>
      <c r="K1274" s="8">
        <f t="shared" si="77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>
        <f t="shared" si="79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f t="shared" si="76"/>
        <v>41882.730219907404</v>
      </c>
      <c r="J1275">
        <v>1409506291</v>
      </c>
      <c r="K1275" s="8">
        <f t="shared" si="77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103.49999999999999</v>
      </c>
      <c r="R1275">
        <f t="shared" si="79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f t="shared" si="76"/>
        <v>41151.690104166664</v>
      </c>
      <c r="J1276">
        <v>1346344425</v>
      </c>
      <c r="K1276" s="8">
        <f t="shared" si="77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154.97535999999999</v>
      </c>
      <c r="R1276">
        <f t="shared" si="79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f t="shared" si="76"/>
        <v>41493.867905092593</v>
      </c>
      <c r="J1277">
        <v>1375908587</v>
      </c>
      <c r="K1277" s="8">
        <f t="shared" si="77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162.14066666666668</v>
      </c>
      <c r="R1277">
        <f t="shared" si="79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f t="shared" si="76"/>
        <v>40057.166666666664</v>
      </c>
      <c r="J1278">
        <v>1251777600</v>
      </c>
      <c r="K1278" s="8">
        <f t="shared" si="77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104.42100000000001</v>
      </c>
      <c r="R1278">
        <f t="shared" si="79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f t="shared" si="76"/>
        <v>41156.561886574076</v>
      </c>
      <c r="J1279">
        <v>1346765347</v>
      </c>
      <c r="K1279" s="8">
        <f t="shared" si="77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106.12433333333333</v>
      </c>
      <c r="R1279">
        <f t="shared" si="79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f t="shared" si="76"/>
        <v>41815.083333333336</v>
      </c>
      <c r="J1280">
        <v>1403661600</v>
      </c>
      <c r="K1280" s="8">
        <f t="shared" si="77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154.93846153846152</v>
      </c>
      <c r="R1280">
        <f t="shared" si="79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f t="shared" si="76"/>
        <v>41722.057523148149</v>
      </c>
      <c r="J1281">
        <v>1395624170</v>
      </c>
      <c r="K1281" s="8">
        <f t="shared" si="77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110.77157238734421</v>
      </c>
      <c r="R1281">
        <f t="shared" si="79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f t="shared" si="76"/>
        <v>40603.757569444446</v>
      </c>
      <c r="J1282">
        <v>1299003054</v>
      </c>
      <c r="K1282" s="8">
        <f t="shared" si="77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110.91186666666665</v>
      </c>
      <c r="R1282">
        <f t="shared" si="79"/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f t="shared" ref="I1283:I1346" si="80">(((J1283/60)/60)/24)+DATE(1970,1,1)</f>
        <v>41483.743472222224</v>
      </c>
      <c r="J1283">
        <v>1375033836</v>
      </c>
      <c r="K1283" s="8">
        <f t="shared" ref="K1283:K1346" si="8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E1283/D1283*100</f>
        <v>110.71428571428572</v>
      </c>
      <c r="R1283">
        <f t="shared" ref="R1283:R1346" si="83"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f t="shared" si="80"/>
        <v>41617.207638888889</v>
      </c>
      <c r="J1284">
        <v>1386565140</v>
      </c>
      <c r="K1284" s="8">
        <f t="shared" si="8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123.61333333333333</v>
      </c>
      <c r="R1284">
        <f t="shared" si="83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f t="shared" si="80"/>
        <v>41344.166666666664</v>
      </c>
      <c r="J1285">
        <v>1362974400</v>
      </c>
      <c r="K1285" s="8">
        <f t="shared" si="8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211.05</v>
      </c>
      <c r="R1285">
        <f t="shared" si="83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f t="shared" si="80"/>
        <v>42735.707638888889</v>
      </c>
      <c r="J1286">
        <v>1483203540</v>
      </c>
      <c r="K1286" s="8">
        <f t="shared" si="8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>
        <f t="shared" si="83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f t="shared" si="80"/>
        <v>42175.583043981482</v>
      </c>
      <c r="J1287">
        <v>1434808775</v>
      </c>
      <c r="K1287" s="8">
        <f t="shared" si="8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101.64999999999999</v>
      </c>
      <c r="R1287">
        <f t="shared" si="83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f t="shared" si="80"/>
        <v>42052.583333333328</v>
      </c>
      <c r="J1288">
        <v>1424181600</v>
      </c>
      <c r="K1288" s="8">
        <f t="shared" si="8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108.33333333333333</v>
      </c>
      <c r="R1288">
        <f t="shared" si="83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f t="shared" si="80"/>
        <v>42167.621018518519</v>
      </c>
      <c r="J1289">
        <v>1434120856</v>
      </c>
      <c r="K1289" s="8">
        <f t="shared" si="8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>
        <f t="shared" si="83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f t="shared" si="80"/>
        <v>42592.166666666672</v>
      </c>
      <c r="J1290">
        <v>1470801600</v>
      </c>
      <c r="K1290" s="8">
        <f t="shared" si="8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100.44999999999999</v>
      </c>
      <c r="R1290">
        <f t="shared" si="83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f t="shared" si="80"/>
        <v>42739.134780092587</v>
      </c>
      <c r="J1291">
        <v>1483499645</v>
      </c>
      <c r="K1291" s="8">
        <f t="shared" si="8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125.06666666666666</v>
      </c>
      <c r="R1291">
        <f t="shared" si="83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f t="shared" si="80"/>
        <v>42117.290972222225</v>
      </c>
      <c r="J1292">
        <v>1429772340</v>
      </c>
      <c r="K1292" s="8">
        <f t="shared" si="8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108.57142857142857</v>
      </c>
      <c r="R1292">
        <f t="shared" si="83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f t="shared" si="80"/>
        <v>42101.291666666672</v>
      </c>
      <c r="J1293">
        <v>1428390000</v>
      </c>
      <c r="K1293" s="8">
        <f t="shared" si="8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145.70000000000002</v>
      </c>
      <c r="R1293">
        <f t="shared" si="83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f t="shared" si="80"/>
        <v>42283.957638888889</v>
      </c>
      <c r="J1294">
        <v>1444172340</v>
      </c>
      <c r="K1294" s="8">
        <f t="shared" si="8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110.00000000000001</v>
      </c>
      <c r="R1294">
        <f t="shared" si="83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f t="shared" si="80"/>
        <v>42322.742719907401</v>
      </c>
      <c r="J1295">
        <v>1447523371</v>
      </c>
      <c r="K1295" s="8">
        <f t="shared" si="8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102.23333333333333</v>
      </c>
      <c r="R1295">
        <f t="shared" si="83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f t="shared" si="80"/>
        <v>42296.458333333328</v>
      </c>
      <c r="J1296">
        <v>1445252400</v>
      </c>
      <c r="K1296" s="8">
        <f t="shared" si="8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>
        <f t="shared" si="83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f t="shared" si="80"/>
        <v>42214.708333333328</v>
      </c>
      <c r="J1297">
        <v>1438189200</v>
      </c>
      <c r="K1297" s="8">
        <f t="shared" si="8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101.96000000000001</v>
      </c>
      <c r="R1297">
        <f t="shared" si="83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f t="shared" si="80"/>
        <v>42443.008946759262</v>
      </c>
      <c r="J1298">
        <v>1457914373</v>
      </c>
      <c r="K1298" s="8">
        <f t="shared" si="8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141.1764705882353</v>
      </c>
      <c r="R1298">
        <f t="shared" si="83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f t="shared" si="80"/>
        <v>42491.747199074074</v>
      </c>
      <c r="J1299">
        <v>1462125358</v>
      </c>
      <c r="K1299" s="8">
        <f t="shared" si="8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109.52500000000001</v>
      </c>
      <c r="R1299">
        <f t="shared" si="83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f t="shared" si="80"/>
        <v>42488.680925925932</v>
      </c>
      <c r="J1300">
        <v>1461860432</v>
      </c>
      <c r="K1300" s="8">
        <f t="shared" si="8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104.65</v>
      </c>
      <c r="R1300">
        <f t="shared" si="83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f t="shared" si="80"/>
        <v>42199.814340277779</v>
      </c>
      <c r="J1301">
        <v>1436902359</v>
      </c>
      <c r="K1301" s="8">
        <f t="shared" si="8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>
        <f t="shared" si="83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f t="shared" si="80"/>
        <v>42522.789583333331</v>
      </c>
      <c r="J1302">
        <v>1464807420</v>
      </c>
      <c r="K1302" s="8">
        <f t="shared" si="8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>
        <f t="shared" si="83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f t="shared" si="80"/>
        <v>42206.125</v>
      </c>
      <c r="J1303">
        <v>1437447600</v>
      </c>
      <c r="K1303" s="8">
        <f t="shared" si="8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102.75000000000001</v>
      </c>
      <c r="R1303">
        <f t="shared" si="83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f t="shared" si="80"/>
        <v>42705.099664351852</v>
      </c>
      <c r="J1304">
        <v>1480559011</v>
      </c>
      <c r="K1304" s="8">
        <f t="shared" si="8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f t="shared" si="80"/>
        <v>42582.458333333328</v>
      </c>
      <c r="J1305">
        <v>1469962800</v>
      </c>
      <c r="K1305" s="8">
        <f t="shared" si="8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130.26085714285716</v>
      </c>
      <c r="R1305">
        <f t="shared" si="83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f t="shared" si="80"/>
        <v>42807.152835648143</v>
      </c>
      <c r="J1306">
        <v>1489376405</v>
      </c>
      <c r="K1306" s="8">
        <f t="shared" si="8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39.627499999999998</v>
      </c>
      <c r="R1306">
        <f t="shared" si="83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f t="shared" si="80"/>
        <v>42572.729166666672</v>
      </c>
      <c r="J1307">
        <v>1469122200</v>
      </c>
      <c r="K1307" s="8">
        <f t="shared" si="8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25.976666666666663</v>
      </c>
      <c r="R1307">
        <f t="shared" si="83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f t="shared" si="80"/>
        <v>41977.457569444443</v>
      </c>
      <c r="J1308">
        <v>1417690734</v>
      </c>
      <c r="K1308" s="8">
        <f t="shared" si="8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65.24636363636364</v>
      </c>
      <c r="R1308">
        <f t="shared" si="83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f t="shared" si="80"/>
        <v>42417.503229166665</v>
      </c>
      <c r="J1309">
        <v>1455710679</v>
      </c>
      <c r="K1309" s="8">
        <f t="shared" si="8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11.514000000000001</v>
      </c>
      <c r="R1309">
        <f t="shared" si="83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f t="shared" si="80"/>
        <v>42651.613564814819</v>
      </c>
      <c r="J1310">
        <v>1475937812</v>
      </c>
      <c r="K1310" s="8">
        <f t="shared" si="8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11.360000000000001</v>
      </c>
      <c r="R1310">
        <f t="shared" si="83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f t="shared" si="80"/>
        <v>42292.882731481484</v>
      </c>
      <c r="J1311">
        <v>1444943468</v>
      </c>
      <c r="K1311" s="8">
        <f t="shared" si="8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111.99130434782609</v>
      </c>
      <c r="R1311">
        <f t="shared" si="83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f t="shared" si="80"/>
        <v>42601.667245370365</v>
      </c>
      <c r="J1312">
        <v>1471622450</v>
      </c>
      <c r="K1312" s="8">
        <f t="shared" si="8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15.5</v>
      </c>
      <c r="R1312">
        <f t="shared" si="83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f t="shared" si="80"/>
        <v>42704.843969907408</v>
      </c>
      <c r="J1313">
        <v>1480536919</v>
      </c>
      <c r="K1313" s="8">
        <f t="shared" si="8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32.027999999999999</v>
      </c>
      <c r="R1313">
        <f t="shared" si="83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f t="shared" si="80"/>
        <v>42112.702800925923</v>
      </c>
      <c r="J1314">
        <v>1429375922</v>
      </c>
      <c r="K1314" s="8">
        <f t="shared" si="8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0.60869565217391308</v>
      </c>
      <c r="R1314">
        <f t="shared" si="83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f t="shared" si="80"/>
        <v>42432.709652777776</v>
      </c>
      <c r="J1315">
        <v>1457024514</v>
      </c>
      <c r="K1315" s="8">
        <f t="shared" si="8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31.114999999999998</v>
      </c>
      <c r="R1315">
        <f t="shared" si="83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f t="shared" si="80"/>
        <v>42664.669675925921</v>
      </c>
      <c r="J1316">
        <v>1477065860</v>
      </c>
      <c r="K1316" s="8">
        <f t="shared" si="8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1.1266666666666667</v>
      </c>
      <c r="R1316">
        <f t="shared" si="83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f t="shared" si="80"/>
        <v>42314.041666666672</v>
      </c>
      <c r="J1317">
        <v>1446771600</v>
      </c>
      <c r="K1317" s="8">
        <f t="shared" si="8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40.404000000000003</v>
      </c>
      <c r="R1317">
        <f t="shared" si="83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f t="shared" si="80"/>
        <v>42428.961909722217</v>
      </c>
      <c r="J1318">
        <v>1456700709</v>
      </c>
      <c r="K1318" s="8">
        <f t="shared" si="8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1.3333333333333333E-3</v>
      </c>
      <c r="R1318">
        <f t="shared" si="83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f t="shared" si="80"/>
        <v>42572.583333333328</v>
      </c>
      <c r="J1319">
        <v>1469109600</v>
      </c>
      <c r="K1319" s="8">
        <f t="shared" si="8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5.7334999999999994</v>
      </c>
      <c r="R1319">
        <f t="shared" si="83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f t="shared" si="80"/>
        <v>42015.043657407412</v>
      </c>
      <c r="J1320">
        <v>1420938172</v>
      </c>
      <c r="K1320" s="8">
        <f t="shared" si="8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15.324999999999999</v>
      </c>
      <c r="R1320">
        <f t="shared" si="83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f t="shared" si="80"/>
        <v>41831.666666666664</v>
      </c>
      <c r="J1321">
        <v>1405094400</v>
      </c>
      <c r="K1321" s="8">
        <f t="shared" si="8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15.103448275862069</v>
      </c>
      <c r="R1321">
        <f t="shared" si="83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f t="shared" si="80"/>
        <v>42734.958333333328</v>
      </c>
      <c r="J1322">
        <v>1483138800</v>
      </c>
      <c r="K1322" s="8">
        <f t="shared" si="8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0.503</v>
      </c>
      <c r="R1322">
        <f t="shared" si="83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f t="shared" si="80"/>
        <v>42727.74927083333</v>
      </c>
      <c r="J1323">
        <v>1482515937</v>
      </c>
      <c r="K1323" s="8">
        <f t="shared" si="8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1.3028138528138529</v>
      </c>
      <c r="R1323">
        <f t="shared" si="83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f t="shared" si="80"/>
        <v>42145.656539351854</v>
      </c>
      <c r="J1324">
        <v>1432223125</v>
      </c>
      <c r="K1324" s="8">
        <f t="shared" si="8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0.30285714285714288</v>
      </c>
      <c r="R1324">
        <f t="shared" si="83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f t="shared" si="80"/>
        <v>42486.288194444445</v>
      </c>
      <c r="J1325">
        <v>1461653700</v>
      </c>
      <c r="K1325" s="8">
        <f t="shared" si="8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8.8800000000000008</v>
      </c>
      <c r="R1325">
        <f t="shared" si="83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f t="shared" si="80"/>
        <v>42656.633703703701</v>
      </c>
      <c r="J1326">
        <v>1476371552</v>
      </c>
      <c r="K1326" s="8">
        <f t="shared" si="8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9.84</v>
      </c>
      <c r="R1326">
        <f t="shared" si="83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f t="shared" si="80"/>
        <v>42734.086053240739</v>
      </c>
      <c r="J1327">
        <v>1483063435</v>
      </c>
      <c r="K1327" s="8">
        <f t="shared" si="8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2.4299999999999997</v>
      </c>
      <c r="R1327">
        <f t="shared" si="83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f t="shared" si="80"/>
        <v>42019.791990740734</v>
      </c>
      <c r="J1328">
        <v>1421348428</v>
      </c>
      <c r="K1328" s="8">
        <f t="shared" si="8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1.1299999999999999</v>
      </c>
      <c r="R1328">
        <f t="shared" si="83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f t="shared" si="80"/>
        <v>42153.678645833337</v>
      </c>
      <c r="J1329">
        <v>1432916235</v>
      </c>
      <c r="K1329" s="8">
        <f t="shared" si="8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3.5520833333333335</v>
      </c>
      <c r="R1329">
        <f t="shared" si="83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f t="shared" si="80"/>
        <v>42657.642754629633</v>
      </c>
      <c r="J1330">
        <v>1476458734</v>
      </c>
      <c r="K1330" s="8">
        <f t="shared" si="8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2.3306666666666667</v>
      </c>
      <c r="R1330">
        <f t="shared" si="83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f t="shared" si="80"/>
        <v>41975.263252314813</v>
      </c>
      <c r="J1331">
        <v>1417501145</v>
      </c>
      <c r="K1331" s="8">
        <f t="shared" si="8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0.81600000000000006</v>
      </c>
      <c r="R1331">
        <f t="shared" si="83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f t="shared" si="80"/>
        <v>42553.166666666672</v>
      </c>
      <c r="J1332">
        <v>1467432000</v>
      </c>
      <c r="K1332" s="8">
        <f t="shared" si="8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22.494285714285713</v>
      </c>
      <c r="R1332">
        <f t="shared" si="83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f t="shared" si="80"/>
        <v>42599.50409722222</v>
      </c>
      <c r="J1333">
        <v>1471435554</v>
      </c>
      <c r="K1333" s="8">
        <f t="shared" si="8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1.3668</v>
      </c>
      <c r="R1333">
        <f t="shared" si="83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f t="shared" si="80"/>
        <v>42762.060277777782</v>
      </c>
      <c r="J1334">
        <v>1485480408</v>
      </c>
      <c r="K1334" s="8">
        <f t="shared" si="8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 t="e">
        <f t="shared" si="83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f t="shared" si="80"/>
        <v>41836.106770833336</v>
      </c>
      <c r="J1335">
        <v>1405478025</v>
      </c>
      <c r="K1335" s="8">
        <f t="shared" si="8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 t="e">
        <f t="shared" si="83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f t="shared" si="80"/>
        <v>42440.774155092593</v>
      </c>
      <c r="J1336">
        <v>1457721287</v>
      </c>
      <c r="K1336" s="8">
        <f t="shared" si="8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10.754135338345865</v>
      </c>
      <c r="R1336">
        <f t="shared" si="83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f t="shared" si="80"/>
        <v>42343.936365740738</v>
      </c>
      <c r="J1337">
        <v>1449354502</v>
      </c>
      <c r="K1337" s="8">
        <f t="shared" si="8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19.759999999999998</v>
      </c>
      <c r="R1337">
        <f t="shared" si="83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f t="shared" si="80"/>
        <v>41990.863750000004</v>
      </c>
      <c r="J1338">
        <v>1418849028</v>
      </c>
      <c r="K1338" s="8">
        <f t="shared" si="8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84.946999999999989</v>
      </c>
      <c r="R1338">
        <f t="shared" si="83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f t="shared" si="80"/>
        <v>42797.577303240745</v>
      </c>
      <c r="J1339">
        <v>1488549079</v>
      </c>
      <c r="K1339" s="8">
        <f t="shared" si="8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49.381999999999998</v>
      </c>
      <c r="R1339">
        <f t="shared" si="83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f t="shared" si="80"/>
        <v>42218.803622685184</v>
      </c>
      <c r="J1340">
        <v>1438543033</v>
      </c>
      <c r="K1340" s="8">
        <f t="shared" si="8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3.3033333333333332</v>
      </c>
      <c r="R1340">
        <f t="shared" si="83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f t="shared" si="80"/>
        <v>41981.688831018517</v>
      </c>
      <c r="J1341">
        <v>1418056315</v>
      </c>
      <c r="K1341" s="8">
        <f t="shared" si="8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6.6339999999999995</v>
      </c>
      <c r="R1341">
        <f t="shared" si="83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f t="shared" si="80"/>
        <v>41866.595520833333</v>
      </c>
      <c r="J1342">
        <v>1408112253</v>
      </c>
      <c r="K1342" s="8">
        <f t="shared" si="8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 t="e">
        <f t="shared" si="83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f t="shared" si="80"/>
        <v>42644.624039351853</v>
      </c>
      <c r="J1343">
        <v>1475333917</v>
      </c>
      <c r="K1343" s="8">
        <f t="shared" si="8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70.36</v>
      </c>
      <c r="R1343">
        <f t="shared" si="83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f t="shared" si="80"/>
        <v>42202.816423611104</v>
      </c>
      <c r="J1344">
        <v>1437161739</v>
      </c>
      <c r="K1344" s="8">
        <f t="shared" si="8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0.2</v>
      </c>
      <c r="R1344">
        <f t="shared" si="83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f t="shared" si="80"/>
        <v>42601.165972222225</v>
      </c>
      <c r="J1345">
        <v>1471579140</v>
      </c>
      <c r="K1345" s="8">
        <f t="shared" si="8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102.298</v>
      </c>
      <c r="R1345">
        <f t="shared" si="83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f t="shared" si="80"/>
        <v>42551.789803240739</v>
      </c>
      <c r="J1346">
        <v>1467313039</v>
      </c>
      <c r="K1346" s="8">
        <f t="shared" si="8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377.73333333333335</v>
      </c>
      <c r="R1346">
        <f t="shared" si="83"/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f t="shared" ref="I1347:I1410" si="84">(((J1347/60)/60)/24)+DATE(1970,1,1)</f>
        <v>41834.814340277779</v>
      </c>
      <c r="J1347">
        <v>1405366359</v>
      </c>
      <c r="K1347" s="8">
        <f t="shared" ref="K1347:K1410" si="85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E1347/D1347*100</f>
        <v>125</v>
      </c>
      <c r="R1347">
        <f t="shared" ref="R1347:R1410" si="87"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f t="shared" si="84"/>
        <v>41452.075821759259</v>
      </c>
      <c r="J1348">
        <v>1372297751</v>
      </c>
      <c r="K1348" s="8">
        <f t="shared" si="85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147.32653061224491</v>
      </c>
      <c r="R1348">
        <f t="shared" si="87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f t="shared" si="84"/>
        <v>42070.638020833328</v>
      </c>
      <c r="J1349">
        <v>1425741525</v>
      </c>
      <c r="K1349" s="8">
        <f t="shared" si="85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102.2</v>
      </c>
      <c r="R1349">
        <f t="shared" si="87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f t="shared" si="84"/>
        <v>41991.506168981476</v>
      </c>
      <c r="J1350">
        <v>1418904533</v>
      </c>
      <c r="K1350" s="8">
        <f t="shared" si="85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101.8723404255319</v>
      </c>
      <c r="R1350">
        <f t="shared" si="87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f t="shared" si="84"/>
        <v>42354.290972222225</v>
      </c>
      <c r="J1351">
        <v>1450249140</v>
      </c>
      <c r="K1351" s="8">
        <f t="shared" si="85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204.2</v>
      </c>
      <c r="R1351">
        <f t="shared" si="87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f t="shared" si="84"/>
        <v>42364.013124999998</v>
      </c>
      <c r="J1352">
        <v>1451089134</v>
      </c>
      <c r="K1352" s="8">
        <f t="shared" si="85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104.05</v>
      </c>
      <c r="R1352">
        <f t="shared" si="87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f t="shared" si="84"/>
        <v>42412.74009259259</v>
      </c>
      <c r="J1353">
        <v>1455299144</v>
      </c>
      <c r="K1353" s="8">
        <f t="shared" si="85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101.265</v>
      </c>
      <c r="R1353">
        <f t="shared" si="87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f t="shared" si="84"/>
        <v>42252.165972222225</v>
      </c>
      <c r="J1354">
        <v>1441425540</v>
      </c>
      <c r="K1354" s="8">
        <f t="shared" si="85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136.13999999999999</v>
      </c>
      <c r="R1354">
        <f t="shared" si="87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f t="shared" si="84"/>
        <v>41344</v>
      </c>
      <c r="J1355">
        <v>1362960000</v>
      </c>
      <c r="K1355" s="8">
        <f t="shared" si="85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133.6</v>
      </c>
      <c r="R1355">
        <f t="shared" si="87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f t="shared" si="84"/>
        <v>42532.807627314818</v>
      </c>
      <c r="J1356">
        <v>1465672979</v>
      </c>
      <c r="K1356" s="8">
        <f t="shared" si="85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130.25</v>
      </c>
      <c r="R1356">
        <f t="shared" si="87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f t="shared" si="84"/>
        <v>41243.416666666664</v>
      </c>
      <c r="J1357">
        <v>1354269600</v>
      </c>
      <c r="K1357" s="8">
        <f t="shared" si="85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122.67999999999999</v>
      </c>
      <c r="R1357">
        <f t="shared" si="87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f t="shared" si="84"/>
        <v>41460.038888888892</v>
      </c>
      <c r="J1358">
        <v>1372985760</v>
      </c>
      <c r="K1358" s="8">
        <f t="shared" si="85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182.81058823529412</v>
      </c>
      <c r="R1358">
        <f t="shared" si="87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f t="shared" si="84"/>
        <v>41334.249305555553</v>
      </c>
      <c r="J1359">
        <v>1362117540</v>
      </c>
      <c r="K1359" s="8">
        <f t="shared" si="85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125.29999999999998</v>
      </c>
      <c r="R1359">
        <f t="shared" si="87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f t="shared" si="84"/>
        <v>40719.570868055554</v>
      </c>
      <c r="J1360">
        <v>1309009323</v>
      </c>
      <c r="K1360" s="8">
        <f t="shared" si="85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111.66666666666667</v>
      </c>
      <c r="R1360">
        <f t="shared" si="87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f t="shared" si="84"/>
        <v>40730.814699074072</v>
      </c>
      <c r="J1361">
        <v>1309980790</v>
      </c>
      <c r="K1361" s="8">
        <f t="shared" si="85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115.75757575757575</v>
      </c>
      <c r="R1361">
        <f t="shared" si="87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f t="shared" si="84"/>
        <v>41123.900694444441</v>
      </c>
      <c r="J1362">
        <v>1343943420</v>
      </c>
      <c r="K1362" s="8">
        <f t="shared" si="85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173.2</v>
      </c>
      <c r="R1362">
        <f t="shared" si="87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f t="shared" si="84"/>
        <v>41811.717268518521</v>
      </c>
      <c r="J1363">
        <v>1403370772</v>
      </c>
      <c r="K1363" s="8">
        <f t="shared" si="85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125.98333333333333</v>
      </c>
      <c r="R1363">
        <f t="shared" si="87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f t="shared" si="84"/>
        <v>41524.934386574074</v>
      </c>
      <c r="J1364">
        <v>1378592731</v>
      </c>
      <c r="K1364" s="8">
        <f t="shared" si="85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109.1</v>
      </c>
      <c r="R1364">
        <f t="shared" si="87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f t="shared" si="84"/>
        <v>42415.332638888889</v>
      </c>
      <c r="J1365">
        <v>1455523140</v>
      </c>
      <c r="K1365" s="8">
        <f t="shared" si="85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f t="shared" si="84"/>
        <v>42011.6956712963</v>
      </c>
      <c r="J1366">
        <v>1420648906</v>
      </c>
      <c r="K1366" s="8">
        <f t="shared" si="85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118.64285714285714</v>
      </c>
      <c r="R1366">
        <f t="shared" si="87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f t="shared" si="84"/>
        <v>42079.691574074073</v>
      </c>
      <c r="J1367">
        <v>1426523752</v>
      </c>
      <c r="K1367" s="8">
        <f t="shared" si="85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100.26666666666667</v>
      </c>
      <c r="R1367">
        <f t="shared" si="87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f t="shared" si="84"/>
        <v>41970.037766203706</v>
      </c>
      <c r="J1368">
        <v>1417049663</v>
      </c>
      <c r="K1368" s="8">
        <f t="shared" si="85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126.48920000000001</v>
      </c>
      <c r="R1368">
        <f t="shared" si="87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f t="shared" si="84"/>
        <v>42322.044560185182</v>
      </c>
      <c r="J1369">
        <v>1447463050</v>
      </c>
      <c r="K1369" s="8">
        <f t="shared" si="85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114.26</v>
      </c>
      <c r="R1369">
        <f t="shared" si="87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f t="shared" si="84"/>
        <v>42170.190902777773</v>
      </c>
      <c r="J1370">
        <v>1434342894</v>
      </c>
      <c r="K1370" s="8">
        <f t="shared" si="85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110.7</v>
      </c>
      <c r="R1370">
        <f t="shared" si="87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f t="shared" si="84"/>
        <v>41740.594282407408</v>
      </c>
      <c r="J1371">
        <v>1397225746</v>
      </c>
      <c r="K1371" s="8">
        <f t="shared" si="85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105.34805315203954</v>
      </c>
      <c r="R1371">
        <f t="shared" si="87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f t="shared" si="84"/>
        <v>41563.00335648148</v>
      </c>
      <c r="J1372">
        <v>1381881890</v>
      </c>
      <c r="K1372" s="8">
        <f t="shared" si="85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103.66666666666666</v>
      </c>
      <c r="R1372">
        <f t="shared" si="87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f t="shared" si="84"/>
        <v>42131.758587962962</v>
      </c>
      <c r="J1373">
        <v>1431022342</v>
      </c>
      <c r="K1373" s="8">
        <f t="shared" si="85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107.08672667523933</v>
      </c>
      <c r="R1373">
        <f t="shared" si="87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f t="shared" si="84"/>
        <v>41102.739953703705</v>
      </c>
      <c r="J1374">
        <v>1342115132</v>
      </c>
      <c r="K1374" s="8">
        <f t="shared" si="85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>
        <f t="shared" si="87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f t="shared" si="84"/>
        <v>42734.95177083333</v>
      </c>
      <c r="J1375">
        <v>1483138233</v>
      </c>
      <c r="K1375" s="8">
        <f t="shared" si="85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105.01</v>
      </c>
      <c r="R1375">
        <f t="shared" si="87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f t="shared" si="84"/>
        <v>42454.12023148148</v>
      </c>
      <c r="J1376">
        <v>1458874388</v>
      </c>
      <c r="K1376" s="8">
        <f t="shared" si="85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189.46666666666667</v>
      </c>
      <c r="R1376">
        <f t="shared" si="87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f t="shared" si="84"/>
        <v>42750.066192129627</v>
      </c>
      <c r="J1377">
        <v>1484444119</v>
      </c>
      <c r="K1377" s="8">
        <f t="shared" si="85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171.32499999999999</v>
      </c>
      <c r="R1377">
        <f t="shared" si="87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f t="shared" si="84"/>
        <v>42707.710717592592</v>
      </c>
      <c r="J1378">
        <v>1480784606</v>
      </c>
      <c r="K1378" s="8">
        <f t="shared" si="85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252.48648648648651</v>
      </c>
      <c r="R1378">
        <f t="shared" si="87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f t="shared" si="84"/>
        <v>42769.174305555556</v>
      </c>
      <c r="J1379">
        <v>1486095060</v>
      </c>
      <c r="K1379" s="8">
        <f t="shared" si="85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116.15384615384616</v>
      </c>
      <c r="R1379">
        <f t="shared" si="87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f t="shared" si="84"/>
        <v>42583.759374999994</v>
      </c>
      <c r="J1380">
        <v>1470075210</v>
      </c>
      <c r="K1380" s="8">
        <f t="shared" si="85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203.35000000000002</v>
      </c>
      <c r="R1380">
        <f t="shared" si="87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f t="shared" si="84"/>
        <v>42160.491620370376</v>
      </c>
      <c r="J1381">
        <v>1433504876</v>
      </c>
      <c r="K1381" s="8">
        <f t="shared" si="85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111.60000000000001</v>
      </c>
      <c r="R1381">
        <f t="shared" si="87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f t="shared" si="84"/>
        <v>42164.083333333328</v>
      </c>
      <c r="J1382">
        <v>1433815200</v>
      </c>
      <c r="K1382" s="8">
        <f t="shared" si="85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>
        <f t="shared" si="87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f t="shared" si="84"/>
        <v>42733.214409722219</v>
      </c>
      <c r="J1383">
        <v>1482988125</v>
      </c>
      <c r="K1383" s="8">
        <f t="shared" si="85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107.1</v>
      </c>
      <c r="R1383">
        <f t="shared" si="87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f t="shared" si="84"/>
        <v>41400.800185185188</v>
      </c>
      <c r="J1384">
        <v>1367867536</v>
      </c>
      <c r="K1384" s="8">
        <f t="shared" si="85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104.3625</v>
      </c>
      <c r="R1384">
        <f t="shared" si="87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f t="shared" si="84"/>
        <v>42727.074976851851</v>
      </c>
      <c r="J1385">
        <v>1482457678</v>
      </c>
      <c r="K1385" s="8">
        <f t="shared" si="85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212.40909090909091</v>
      </c>
      <c r="R1385">
        <f t="shared" si="87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f t="shared" si="84"/>
        <v>42190.735208333332</v>
      </c>
      <c r="J1386">
        <v>1436117922</v>
      </c>
      <c r="K1386" s="8">
        <f t="shared" si="85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124.08571428571429</v>
      </c>
      <c r="R1386">
        <f t="shared" si="87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f t="shared" si="84"/>
        <v>42489.507638888885</v>
      </c>
      <c r="J1387">
        <v>1461931860</v>
      </c>
      <c r="K1387" s="8">
        <f t="shared" si="85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110.406125</v>
      </c>
      <c r="R1387">
        <f t="shared" si="87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f t="shared" si="84"/>
        <v>42214.646863425922</v>
      </c>
      <c r="J1388">
        <v>1438183889</v>
      </c>
      <c r="K1388" s="8">
        <f t="shared" si="85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218.75</v>
      </c>
      <c r="R1388">
        <f t="shared" si="87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f t="shared" si="84"/>
        <v>42158.1875</v>
      </c>
      <c r="J1389">
        <v>1433305800</v>
      </c>
      <c r="K1389" s="8">
        <f t="shared" si="85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136.625</v>
      </c>
      <c r="R1389">
        <f t="shared" si="87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f t="shared" si="84"/>
        <v>42660.676388888889</v>
      </c>
      <c r="J1390">
        <v>1476720840</v>
      </c>
      <c r="K1390" s="8">
        <f t="shared" si="85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134.8074</v>
      </c>
      <c r="R1390">
        <f t="shared" si="87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f t="shared" si="84"/>
        <v>42595.480983796297</v>
      </c>
      <c r="J1391">
        <v>1471087957</v>
      </c>
      <c r="K1391" s="8">
        <f t="shared" si="85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145.4</v>
      </c>
      <c r="R1391">
        <f t="shared" si="87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f t="shared" si="84"/>
        <v>42121.716666666667</v>
      </c>
      <c r="J1392">
        <v>1430154720</v>
      </c>
      <c r="K1392" s="8">
        <f t="shared" si="85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109.10714285714285</v>
      </c>
      <c r="R1392">
        <f t="shared" si="87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f t="shared" si="84"/>
        <v>42238.207638888889</v>
      </c>
      <c r="J1393">
        <v>1440219540</v>
      </c>
      <c r="K1393" s="8">
        <f t="shared" si="85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110.2</v>
      </c>
      <c r="R1393">
        <f t="shared" si="87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f t="shared" si="84"/>
        <v>42432.154930555553</v>
      </c>
      <c r="J1394">
        <v>1456976586</v>
      </c>
      <c r="K1394" s="8">
        <f t="shared" si="85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113.64000000000001</v>
      </c>
      <c r="R1394">
        <f t="shared" si="87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f t="shared" si="84"/>
        <v>42583.681979166664</v>
      </c>
      <c r="J1395">
        <v>1470068523</v>
      </c>
      <c r="K1395" s="8">
        <f t="shared" si="85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102.35000000000001</v>
      </c>
      <c r="R1395">
        <f t="shared" si="87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f t="shared" si="84"/>
        <v>42795.125</v>
      </c>
      <c r="J1396">
        <v>1488337200</v>
      </c>
      <c r="K1396" s="8">
        <f t="shared" si="85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122.13333333333334</v>
      </c>
      <c r="R1396">
        <f t="shared" si="87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f t="shared" si="84"/>
        <v>42749.90834490741</v>
      </c>
      <c r="J1397">
        <v>1484430481</v>
      </c>
      <c r="K1397" s="8">
        <f t="shared" si="85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111.88571428571427</v>
      </c>
      <c r="R1397">
        <f t="shared" si="87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f t="shared" si="84"/>
        <v>42048.99863425926</v>
      </c>
      <c r="J1398">
        <v>1423871882</v>
      </c>
      <c r="K1398" s="8">
        <f t="shared" si="85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107.3</v>
      </c>
      <c r="R1398">
        <f t="shared" si="87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f t="shared" si="84"/>
        <v>42670.888194444444</v>
      </c>
      <c r="J1399">
        <v>1477603140</v>
      </c>
      <c r="K1399" s="8">
        <f t="shared" si="85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113.85000000000001</v>
      </c>
      <c r="R1399">
        <f t="shared" si="87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f t="shared" si="84"/>
        <v>42556.874236111107</v>
      </c>
      <c r="J1400">
        <v>1467752334</v>
      </c>
      <c r="K1400" s="8">
        <f t="shared" si="85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109.68181818181819</v>
      </c>
      <c r="R1400">
        <f t="shared" si="87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f t="shared" si="84"/>
        <v>41919.004317129627</v>
      </c>
      <c r="J1401">
        <v>1412640373</v>
      </c>
      <c r="K1401" s="8">
        <f t="shared" si="85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126.14444444444443</v>
      </c>
      <c r="R1401">
        <f t="shared" si="87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f t="shared" si="84"/>
        <v>42533.229166666672</v>
      </c>
      <c r="J1402">
        <v>1465709400</v>
      </c>
      <c r="K1402" s="8">
        <f t="shared" si="85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167.42857142857144</v>
      </c>
      <c r="R1402">
        <f t="shared" si="87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f t="shared" si="84"/>
        <v>41420.99622685185</v>
      </c>
      <c r="J1403">
        <v>1369612474</v>
      </c>
      <c r="K1403" s="8">
        <f t="shared" si="85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496.52000000000004</v>
      </c>
      <c r="R1403">
        <f t="shared" si="87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f t="shared" si="84"/>
        <v>42125.011701388896</v>
      </c>
      <c r="J1404">
        <v>1430439411</v>
      </c>
      <c r="K1404" s="8">
        <f t="shared" si="85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109.16</v>
      </c>
      <c r="R1404">
        <f t="shared" si="87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f t="shared" si="84"/>
        <v>41481.062905092593</v>
      </c>
      <c r="J1405">
        <v>1374802235</v>
      </c>
      <c r="K1405" s="8">
        <f t="shared" si="85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102.57499999999999</v>
      </c>
      <c r="R1405">
        <f t="shared" si="87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f t="shared" si="84"/>
        <v>42057.510243055556</v>
      </c>
      <c r="J1406">
        <v>1424607285</v>
      </c>
      <c r="K1406" s="8">
        <f t="shared" si="85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1.6620689655172414</v>
      </c>
      <c r="R1406">
        <f t="shared" si="87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f t="shared" si="84"/>
        <v>41971.722233796296</v>
      </c>
      <c r="J1407">
        <v>1417195201</v>
      </c>
      <c r="K1407" s="8">
        <f t="shared" si="85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0.42</v>
      </c>
      <c r="R1407">
        <f t="shared" si="87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f t="shared" si="84"/>
        <v>42350.416666666672</v>
      </c>
      <c r="J1408">
        <v>1449914400</v>
      </c>
      <c r="K1408" s="8">
        <f t="shared" si="85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0.125</v>
      </c>
      <c r="R1408">
        <f t="shared" si="87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f t="shared" si="84"/>
        <v>41863.536782407406</v>
      </c>
      <c r="J1409">
        <v>1407847978</v>
      </c>
      <c r="K1409" s="8">
        <f t="shared" si="85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0.5</v>
      </c>
      <c r="R1409">
        <f t="shared" si="87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f t="shared" si="84"/>
        <v>42321.913842592592</v>
      </c>
      <c r="J1410">
        <v>1447451756</v>
      </c>
      <c r="K1410" s="8">
        <f t="shared" si="85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7.1999999999999993</v>
      </c>
      <c r="R1410">
        <f t="shared" si="87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f t="shared" ref="I1411:I1474" si="88">(((J1411/60)/60)/24)+DATE(1970,1,1)</f>
        <v>42005.175173611111</v>
      </c>
      <c r="J1411">
        <v>1420085535</v>
      </c>
      <c r="K1411" s="8">
        <f t="shared" ref="K1411:K1474" si="89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E1411/D1411*100</f>
        <v>0</v>
      </c>
      <c r="R1411" t="e">
        <f t="shared" ref="R1411:R1474" si="91"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f t="shared" si="88"/>
        <v>42524.318518518514</v>
      </c>
      <c r="J1412">
        <v>1464939520</v>
      </c>
      <c r="K1412" s="8">
        <f t="shared" si="89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1.6666666666666666E-2</v>
      </c>
      <c r="R1412">
        <f t="shared" si="91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f t="shared" si="88"/>
        <v>42041.059027777781</v>
      </c>
      <c r="J1413">
        <v>1423185900</v>
      </c>
      <c r="K1413" s="8">
        <f t="shared" si="89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0.23333333333333336</v>
      </c>
      <c r="R1413">
        <f t="shared" si="91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f t="shared" si="88"/>
        <v>41977.063645833332</v>
      </c>
      <c r="J1414">
        <v>1417656699</v>
      </c>
      <c r="K1414" s="8">
        <f t="shared" si="89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4.5714285714285712</v>
      </c>
      <c r="R1414">
        <f t="shared" si="91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f t="shared" si="88"/>
        <v>42420.437152777777</v>
      </c>
      <c r="J1415">
        <v>1455964170</v>
      </c>
      <c r="K1415" s="8">
        <f t="shared" si="89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>
        <f t="shared" si="91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f t="shared" si="88"/>
        <v>42738.25309027778</v>
      </c>
      <c r="J1416">
        <v>1483423467</v>
      </c>
      <c r="K1416" s="8">
        <f t="shared" si="89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0.2</v>
      </c>
      <c r="R1416">
        <f t="shared" si="91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f t="shared" si="88"/>
        <v>42232.675821759258</v>
      </c>
      <c r="J1417">
        <v>1439741591</v>
      </c>
      <c r="K1417" s="8">
        <f t="shared" si="89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18.181818181818183</v>
      </c>
      <c r="R1417">
        <f t="shared" si="91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f t="shared" si="88"/>
        <v>42329.967812499999</v>
      </c>
      <c r="J1418">
        <v>1448147619</v>
      </c>
      <c r="K1418" s="8">
        <f t="shared" si="89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 t="e">
        <f t="shared" si="91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f t="shared" si="88"/>
        <v>42262.465972222228</v>
      </c>
      <c r="J1419">
        <v>1442315460</v>
      </c>
      <c r="K1419" s="8">
        <f t="shared" si="89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1.2222222222222223</v>
      </c>
      <c r="R1419">
        <f t="shared" si="91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f t="shared" si="88"/>
        <v>42425.456412037034</v>
      </c>
      <c r="J1420">
        <v>1456397834</v>
      </c>
      <c r="K1420" s="8">
        <f t="shared" si="89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0.2</v>
      </c>
      <c r="R1420">
        <f t="shared" si="91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f t="shared" si="88"/>
        <v>42652.456238425926</v>
      </c>
      <c r="J1421">
        <v>1476010619</v>
      </c>
      <c r="K1421" s="8">
        <f t="shared" si="89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7.0634920634920633</v>
      </c>
      <c r="R1421">
        <f t="shared" si="91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f t="shared" si="88"/>
        <v>42549.667662037042</v>
      </c>
      <c r="J1422">
        <v>1467129686</v>
      </c>
      <c r="K1422" s="8">
        <f t="shared" si="89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2.7272727272727271</v>
      </c>
      <c r="R1422">
        <f t="shared" si="91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f t="shared" si="88"/>
        <v>42043.915613425925</v>
      </c>
      <c r="J1423">
        <v>1423432709</v>
      </c>
      <c r="K1423" s="8">
        <f t="shared" si="89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0.1</v>
      </c>
      <c r="R1423">
        <f t="shared" si="91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f t="shared" si="88"/>
        <v>42634.239629629628</v>
      </c>
      <c r="J1424">
        <v>1474436704</v>
      </c>
      <c r="K1424" s="8">
        <f t="shared" si="89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0.104</v>
      </c>
      <c r="R1424">
        <f t="shared" si="91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f t="shared" si="88"/>
        <v>42370.360312500001</v>
      </c>
      <c r="J1425">
        <v>1451637531</v>
      </c>
      <c r="K1425" s="8">
        <f t="shared" si="89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0.33333333333333337</v>
      </c>
      <c r="R1425">
        <f t="shared" si="91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f t="shared" si="88"/>
        <v>42689.759282407409</v>
      </c>
      <c r="J1426">
        <v>1479233602</v>
      </c>
      <c r="K1426" s="8">
        <f t="shared" si="89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20.36</v>
      </c>
      <c r="R1426">
        <f t="shared" si="91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f t="shared" si="88"/>
        <v>42123.131469907406</v>
      </c>
      <c r="J1427">
        <v>1430276959</v>
      </c>
      <c r="K1427" s="8">
        <f t="shared" si="89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 t="e">
        <f t="shared" si="91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f t="shared" si="88"/>
        <v>42240.390277777777</v>
      </c>
      <c r="J1428">
        <v>1440408120</v>
      </c>
      <c r="K1428" s="8">
        <f t="shared" si="89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 t="e">
        <f t="shared" si="91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f t="shared" si="88"/>
        <v>42631.851678240739</v>
      </c>
      <c r="J1429">
        <v>1474230385</v>
      </c>
      <c r="K1429" s="8">
        <f t="shared" si="89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8.3800000000000008</v>
      </c>
      <c r="R1429">
        <f t="shared" si="91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f t="shared" si="88"/>
        <v>42462.338159722218</v>
      </c>
      <c r="J1430">
        <v>1459584417</v>
      </c>
      <c r="K1430" s="8">
        <f t="shared" si="89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4.5</v>
      </c>
      <c r="R1430">
        <f t="shared" si="91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f t="shared" si="88"/>
        <v>42104.060671296291</v>
      </c>
      <c r="J1431">
        <v>1428629242</v>
      </c>
      <c r="K1431" s="8">
        <f t="shared" si="89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 t="e">
        <f t="shared" si="91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f t="shared" si="88"/>
        <v>41992.813518518517</v>
      </c>
      <c r="J1432">
        <v>1419017488</v>
      </c>
      <c r="K1432" s="8">
        <f t="shared" si="89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8.06</v>
      </c>
      <c r="R1432">
        <f t="shared" si="91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f t="shared" si="88"/>
        <v>42334.252500000002</v>
      </c>
      <c r="J1433">
        <v>1448517816</v>
      </c>
      <c r="K1433" s="8">
        <f t="shared" si="89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31.94705882352941</v>
      </c>
      <c r="R1433">
        <f t="shared" si="91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f t="shared" si="88"/>
        <v>42205.780416666668</v>
      </c>
      <c r="J1434">
        <v>1437417828</v>
      </c>
      <c r="K1434" s="8">
        <f t="shared" si="89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 t="e">
        <f t="shared" si="91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f t="shared" si="88"/>
        <v>42714.458333333328</v>
      </c>
      <c r="J1435">
        <v>1481367600</v>
      </c>
      <c r="K1435" s="8">
        <f t="shared" si="89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6.708333333333333</v>
      </c>
      <c r="R1435">
        <f t="shared" si="91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f t="shared" si="88"/>
        <v>42163.625</v>
      </c>
      <c r="J1436">
        <v>1433775600</v>
      </c>
      <c r="K1436" s="8">
        <f t="shared" si="89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9.9878048780487809</v>
      </c>
      <c r="R1436">
        <f t="shared" si="91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f t="shared" si="88"/>
        <v>42288.780324074076</v>
      </c>
      <c r="J1437">
        <v>1444589020</v>
      </c>
      <c r="K1437" s="8">
        <f t="shared" si="89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0.1</v>
      </c>
      <c r="R1437">
        <f t="shared" si="91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f t="shared" si="88"/>
        <v>42421.35019675926</v>
      </c>
      <c r="J1438">
        <v>1456043057</v>
      </c>
      <c r="K1438" s="8">
        <f t="shared" si="89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0.77</v>
      </c>
      <c r="R1438">
        <f t="shared" si="91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f t="shared" si="88"/>
        <v>41833.207638888889</v>
      </c>
      <c r="J1439">
        <v>1405227540</v>
      </c>
      <c r="K1439" s="8">
        <f t="shared" si="89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26.900000000000002</v>
      </c>
      <c r="R1439">
        <f t="shared" si="91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f t="shared" si="88"/>
        <v>42487.579861111109</v>
      </c>
      <c r="J1440">
        <v>1461765300</v>
      </c>
      <c r="K1440" s="8">
        <f t="shared" si="89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>
        <f t="shared" si="91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f t="shared" si="88"/>
        <v>42070.829872685179</v>
      </c>
      <c r="J1441">
        <v>1425758101</v>
      </c>
      <c r="K1441" s="8">
        <f t="shared" si="89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6.6055045871559637</v>
      </c>
      <c r="R1441">
        <f t="shared" si="91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f t="shared" si="88"/>
        <v>42516.748414351852</v>
      </c>
      <c r="J1442">
        <v>1464285463</v>
      </c>
      <c r="K1442" s="8">
        <f t="shared" si="89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7.6923076923076927E-3</v>
      </c>
      <c r="R1442">
        <f t="shared" si="91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f t="shared" si="88"/>
        <v>42258.765844907408</v>
      </c>
      <c r="J1443">
        <v>1441995769</v>
      </c>
      <c r="K1443" s="8">
        <f t="shared" si="89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1.1222222222222222</v>
      </c>
      <c r="R1443">
        <f t="shared" si="91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f t="shared" si="88"/>
        <v>42515.64534722222</v>
      </c>
      <c r="J1444">
        <v>1464190158</v>
      </c>
      <c r="K1444" s="8">
        <f t="shared" si="89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 t="e">
        <f t="shared" si="91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f t="shared" si="88"/>
        <v>42737.926030092596</v>
      </c>
      <c r="J1445">
        <v>1483395209</v>
      </c>
      <c r="K1445" s="8">
        <f t="shared" si="89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 t="e">
        <f t="shared" si="91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f t="shared" si="88"/>
        <v>42259.873402777783</v>
      </c>
      <c r="J1446">
        <v>1442091462</v>
      </c>
      <c r="K1446" s="8">
        <f t="shared" si="89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 t="e">
        <f t="shared" si="91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f t="shared" si="88"/>
        <v>42169.542303240742</v>
      </c>
      <c r="J1447">
        <v>1434286855</v>
      </c>
      <c r="K1447" s="8">
        <f t="shared" si="89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 t="e">
        <f t="shared" si="91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f t="shared" si="88"/>
        <v>42481.447662037041</v>
      </c>
      <c r="J1448">
        <v>1461235478</v>
      </c>
      <c r="K1448" s="8">
        <f t="shared" si="89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 t="e">
        <f t="shared" si="91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f t="shared" si="88"/>
        <v>42559.730717592596</v>
      </c>
      <c r="J1449">
        <v>1467999134</v>
      </c>
      <c r="K1449" s="8">
        <f t="shared" si="89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1.4999999999999999E-2</v>
      </c>
      <c r="R1449">
        <f t="shared" si="91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f t="shared" si="88"/>
        <v>42146.225694444445</v>
      </c>
      <c r="J1450">
        <v>1432272300</v>
      </c>
      <c r="K1450" s="8">
        <f t="shared" si="89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 t="e">
        <f t="shared" si="91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f t="shared" si="88"/>
        <v>42134.811400462961</v>
      </c>
      <c r="J1451">
        <v>1431286105</v>
      </c>
      <c r="K1451" s="8">
        <f t="shared" si="89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 t="e">
        <f t="shared" si="91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f t="shared" si="88"/>
        <v>42420.171261574069</v>
      </c>
      <c r="J1452">
        <v>1455941197</v>
      </c>
      <c r="K1452" s="8">
        <f t="shared" si="89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1E-3</v>
      </c>
      <c r="R1452">
        <f t="shared" si="91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f t="shared" si="88"/>
        <v>41962.00068287037</v>
      </c>
      <c r="J1453">
        <v>1416355259</v>
      </c>
      <c r="K1453" s="8">
        <f t="shared" si="89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1.0554089709762533E-2</v>
      </c>
      <c r="R1453">
        <f t="shared" si="91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f t="shared" si="88"/>
        <v>41848.703275462962</v>
      </c>
      <c r="J1454">
        <v>1406566363</v>
      </c>
      <c r="K1454" s="8">
        <f t="shared" si="89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 t="e">
        <f t="shared" si="91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f t="shared" si="88"/>
        <v>42840.654479166667</v>
      </c>
      <c r="J1455">
        <v>1492270947</v>
      </c>
      <c r="K1455" s="8">
        <f t="shared" si="89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 t="e">
        <f t="shared" si="91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f t="shared" si="88"/>
        <v>42484.915972222225</v>
      </c>
      <c r="J1456">
        <v>1461535140</v>
      </c>
      <c r="K1456" s="8">
        <f t="shared" si="89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0.85714285714285721</v>
      </c>
      <c r="R1456">
        <f t="shared" si="91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f t="shared" si="88"/>
        <v>41887.568749999999</v>
      </c>
      <c r="J1457">
        <v>1409924340</v>
      </c>
      <c r="K1457" s="8">
        <f t="shared" si="89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10.5</v>
      </c>
      <c r="R1457">
        <f t="shared" si="91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f t="shared" si="88"/>
        <v>42738.668576388889</v>
      </c>
      <c r="J1458">
        <v>1483459365</v>
      </c>
      <c r="K1458" s="8">
        <f t="shared" si="89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2.9000000000000004</v>
      </c>
      <c r="R1458">
        <f t="shared" si="91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f t="shared" si="88"/>
        <v>42319.938009259262</v>
      </c>
      <c r="J1459">
        <v>1447281044</v>
      </c>
      <c r="K1459" s="8">
        <f t="shared" si="89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 t="e">
        <f t="shared" si="91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f t="shared" si="88"/>
        <v>41862.166666666664</v>
      </c>
      <c r="J1460">
        <v>1407729600</v>
      </c>
      <c r="K1460" s="8">
        <f t="shared" si="89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 t="e">
        <f t="shared" si="91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f t="shared" si="88"/>
        <v>42340.725694444445</v>
      </c>
      <c r="J1461">
        <v>1449077100</v>
      </c>
      <c r="K1461" s="8">
        <f t="shared" si="89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 t="e">
        <f t="shared" si="91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f t="shared" si="88"/>
        <v>41973.989583333328</v>
      </c>
      <c r="J1462">
        <v>1417391100</v>
      </c>
      <c r="K1462" s="8">
        <f t="shared" si="89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 t="e">
        <f t="shared" si="91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f t="shared" si="88"/>
        <v>41933</v>
      </c>
      <c r="J1463">
        <v>1413849600</v>
      </c>
      <c r="K1463" s="8">
        <f t="shared" si="89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101.24459999999999</v>
      </c>
      <c r="R1463">
        <f t="shared" si="91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f t="shared" si="88"/>
        <v>41374.662858796299</v>
      </c>
      <c r="J1464">
        <v>1365609271</v>
      </c>
      <c r="K1464" s="8">
        <f t="shared" si="89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108.5175</v>
      </c>
      <c r="R1464">
        <f t="shared" si="91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f t="shared" si="88"/>
        <v>41371.869652777779</v>
      </c>
      <c r="J1465">
        <v>1365367938</v>
      </c>
      <c r="K1465" s="8">
        <f t="shared" si="89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147.66666666666666</v>
      </c>
      <c r="R1465">
        <f t="shared" si="91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f t="shared" si="88"/>
        <v>41321.661550925928</v>
      </c>
      <c r="J1466">
        <v>1361029958</v>
      </c>
      <c r="K1466" s="8">
        <f t="shared" si="89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163.19999999999999</v>
      </c>
      <c r="R1466">
        <f t="shared" si="91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f t="shared" si="88"/>
        <v>40990.125</v>
      </c>
      <c r="J1467">
        <v>1332385200</v>
      </c>
      <c r="K1467" s="8">
        <f t="shared" si="89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456.41449999999998</v>
      </c>
      <c r="R1467">
        <f t="shared" si="91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f t="shared" si="88"/>
        <v>42381.208333333328</v>
      </c>
      <c r="J1468">
        <v>1452574800</v>
      </c>
      <c r="K1468" s="8">
        <f t="shared" si="89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107.87731249999999</v>
      </c>
      <c r="R1468">
        <f t="shared" si="91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f t="shared" si="88"/>
        <v>40993.760243055556</v>
      </c>
      <c r="J1469">
        <v>1332699285</v>
      </c>
      <c r="K1469" s="8">
        <f t="shared" si="89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115.08</v>
      </c>
      <c r="R1469">
        <f t="shared" si="91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f t="shared" si="88"/>
        <v>40706.014456018522</v>
      </c>
      <c r="J1470">
        <v>1307838049</v>
      </c>
      <c r="K1470" s="8">
        <f t="shared" si="89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102.36842105263158</v>
      </c>
      <c r="R1470">
        <f t="shared" si="91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f t="shared" si="88"/>
        <v>41320.598483796297</v>
      </c>
      <c r="J1471">
        <v>1360938109</v>
      </c>
      <c r="K1471" s="8">
        <f t="shared" si="89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108.42485875706214</v>
      </c>
      <c r="R1471">
        <f t="shared" si="91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f t="shared" si="88"/>
        <v>41271.827118055553</v>
      </c>
      <c r="J1472">
        <v>1356724263</v>
      </c>
      <c r="K1472" s="8">
        <f t="shared" si="89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125.13333333333334</v>
      </c>
      <c r="R1472">
        <f t="shared" si="91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f t="shared" si="88"/>
        <v>42103.957569444443</v>
      </c>
      <c r="J1473">
        <v>1428620334</v>
      </c>
      <c r="K1473" s="8">
        <f t="shared" si="89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103.840625</v>
      </c>
      <c r="R1473">
        <f t="shared" si="91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f t="shared" si="88"/>
        <v>41563.542858796296</v>
      </c>
      <c r="J1474">
        <v>1381928503</v>
      </c>
      <c r="K1474" s="8">
        <f t="shared" si="89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138.70400000000001</v>
      </c>
      <c r="R1474">
        <f t="shared" si="91"/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f t="shared" ref="I1475:I1538" si="92">(((J1475/60)/60)/24)+DATE(1970,1,1)</f>
        <v>40969.979618055557</v>
      </c>
      <c r="J1475">
        <v>1330644639</v>
      </c>
      <c r="K1475" s="8">
        <f t="shared" ref="K1475:K1538" si="93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E1475/D1475*100</f>
        <v>120.51600000000001</v>
      </c>
      <c r="R1475">
        <f t="shared" ref="R1475:R1538" si="95"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f t="shared" si="92"/>
        <v>41530.727916666663</v>
      </c>
      <c r="J1476">
        <v>1379093292</v>
      </c>
      <c r="K1476" s="8">
        <f t="shared" si="93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112.26666666666667</v>
      </c>
      <c r="R1476">
        <f t="shared" si="95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f t="shared" si="92"/>
        <v>41993.207638888889</v>
      </c>
      <c r="J1477">
        <v>1419051540</v>
      </c>
      <c r="K1477" s="8">
        <f t="shared" si="93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188.66966666666667</v>
      </c>
      <c r="R1477">
        <f t="shared" si="95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f t="shared" si="92"/>
        <v>40796.041921296295</v>
      </c>
      <c r="J1478">
        <v>1315616422</v>
      </c>
      <c r="K1478" s="8">
        <f t="shared" si="93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661.55466666666666</v>
      </c>
      <c r="R1478">
        <f t="shared" si="95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f t="shared" si="92"/>
        <v>40900.125</v>
      </c>
      <c r="J1479">
        <v>1324609200</v>
      </c>
      <c r="K1479" s="8">
        <f t="shared" si="93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111.31</v>
      </c>
      <c r="R1479">
        <f t="shared" si="95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f t="shared" si="92"/>
        <v>41408.871678240743</v>
      </c>
      <c r="J1480">
        <v>1368564913</v>
      </c>
      <c r="K1480" s="8">
        <f t="shared" si="93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1181.6142199999999</v>
      </c>
      <c r="R1480">
        <f t="shared" si="95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f t="shared" si="92"/>
        <v>41769.165972222225</v>
      </c>
      <c r="J1481">
        <v>1399694340</v>
      </c>
      <c r="K1481" s="8">
        <f t="shared" si="93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137.375</v>
      </c>
      <c r="R1481">
        <f t="shared" si="95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f t="shared" si="92"/>
        <v>41481.708333333336</v>
      </c>
      <c r="J1482">
        <v>1374858000</v>
      </c>
      <c r="K1482" s="8">
        <f t="shared" si="93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117.04040000000001</v>
      </c>
      <c r="R1482">
        <f t="shared" si="95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f t="shared" si="92"/>
        <v>41580.922974537039</v>
      </c>
      <c r="J1483">
        <v>1383430145</v>
      </c>
      <c r="K1483" s="8">
        <f t="shared" si="93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2.1</v>
      </c>
      <c r="R1483">
        <f t="shared" si="95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f t="shared" si="92"/>
        <v>41159.32708333333</v>
      </c>
      <c r="J1484">
        <v>1347004260</v>
      </c>
      <c r="K1484" s="8">
        <f t="shared" si="93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0.1</v>
      </c>
      <c r="R1484">
        <f t="shared" si="95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f t="shared" si="92"/>
        <v>42573.192997685182</v>
      </c>
      <c r="J1485">
        <v>1469162275</v>
      </c>
      <c r="K1485" s="8">
        <f t="shared" si="93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0.7142857142857143</v>
      </c>
      <c r="R1485">
        <f t="shared" si="95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f t="shared" si="92"/>
        <v>41111.618750000001</v>
      </c>
      <c r="J1486">
        <v>1342882260</v>
      </c>
      <c r="K1486" s="8">
        <f t="shared" si="93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 t="e">
        <f t="shared" si="95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f t="shared" si="92"/>
        <v>42175.795983796299</v>
      </c>
      <c r="J1487">
        <v>1434827173</v>
      </c>
      <c r="K1487" s="8">
        <f t="shared" si="93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2.2388059701492535</v>
      </c>
      <c r="R1487">
        <f t="shared" si="95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f t="shared" si="92"/>
        <v>42062.168530092589</v>
      </c>
      <c r="J1488">
        <v>1425009761</v>
      </c>
      <c r="K1488" s="8">
        <f t="shared" si="93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0.24</v>
      </c>
      <c r="R1488">
        <f t="shared" si="95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f t="shared" si="92"/>
        <v>42584.917488425926</v>
      </c>
      <c r="J1489">
        <v>1470175271</v>
      </c>
      <c r="K1489" s="8">
        <f t="shared" si="93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 t="e">
        <f t="shared" si="95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f t="shared" si="92"/>
        <v>41644.563194444447</v>
      </c>
      <c r="J1490">
        <v>1388928660</v>
      </c>
      <c r="K1490" s="8">
        <f t="shared" si="93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2.4</v>
      </c>
      <c r="R1490">
        <f t="shared" si="95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f t="shared" si="92"/>
        <v>41228.653379629628</v>
      </c>
      <c r="J1491">
        <v>1352994052</v>
      </c>
      <c r="K1491" s="8">
        <f t="shared" si="93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 t="e">
        <f t="shared" si="95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f t="shared" si="92"/>
        <v>41549.561041666668</v>
      </c>
      <c r="J1492">
        <v>1380720474</v>
      </c>
      <c r="K1492" s="8">
        <f t="shared" si="93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30.862068965517242</v>
      </c>
      <c r="R1492">
        <f t="shared" si="95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f t="shared" si="92"/>
        <v>42050.651388888888</v>
      </c>
      <c r="J1493">
        <v>1424014680</v>
      </c>
      <c r="K1493" s="8">
        <f t="shared" si="93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8.3333333333333321</v>
      </c>
      <c r="R1493">
        <f t="shared" si="95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f t="shared" si="92"/>
        <v>40712.884791666671</v>
      </c>
      <c r="J1494">
        <v>1308431646</v>
      </c>
      <c r="K1494" s="8">
        <f t="shared" si="93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0.75</v>
      </c>
      <c r="R1494">
        <f t="shared" si="95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f t="shared" si="92"/>
        <v>41441.866608796299</v>
      </c>
      <c r="J1495">
        <v>1371415675</v>
      </c>
      <c r="K1495" s="8">
        <f t="shared" si="93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 t="e">
        <f t="shared" si="95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f t="shared" si="92"/>
        <v>42097.651388888888</v>
      </c>
      <c r="J1496">
        <v>1428075480</v>
      </c>
      <c r="K1496" s="8">
        <f t="shared" si="93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8.9</v>
      </c>
      <c r="R1496">
        <f t="shared" si="95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f t="shared" si="92"/>
        <v>40782.789710648147</v>
      </c>
      <c r="J1497">
        <v>1314471431</v>
      </c>
      <c r="K1497" s="8">
        <f t="shared" si="93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 t="e">
        <f t="shared" si="95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f t="shared" si="92"/>
        <v>41898.475219907406</v>
      </c>
      <c r="J1498">
        <v>1410866659</v>
      </c>
      <c r="K1498" s="8">
        <f t="shared" si="93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 t="e">
        <f t="shared" si="95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f t="shared" si="92"/>
        <v>41486.821527777778</v>
      </c>
      <c r="J1499">
        <v>1375299780</v>
      </c>
      <c r="K1499" s="8">
        <f t="shared" si="93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6.6666666666666671E-3</v>
      </c>
      <c r="R1499">
        <f t="shared" si="95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f t="shared" si="92"/>
        <v>41885.983541666668</v>
      </c>
      <c r="J1500">
        <v>1409787378</v>
      </c>
      <c r="K1500" s="8">
        <f t="shared" si="93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1.9</v>
      </c>
      <c r="R1500">
        <f t="shared" si="95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f t="shared" si="92"/>
        <v>42587.007326388892</v>
      </c>
      <c r="J1501">
        <v>1470355833</v>
      </c>
      <c r="K1501" s="8">
        <f t="shared" si="93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0.25</v>
      </c>
      <c r="R1501">
        <f t="shared" si="95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f t="shared" si="92"/>
        <v>41395.904594907406</v>
      </c>
      <c r="J1502">
        <v>1367444557</v>
      </c>
      <c r="K1502" s="8">
        <f t="shared" si="93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25.035714285714285</v>
      </c>
      <c r="R1502">
        <f t="shared" si="95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f t="shared" si="92"/>
        <v>42193.583599537036</v>
      </c>
      <c r="J1503">
        <v>1436364023</v>
      </c>
      <c r="K1503" s="8">
        <f t="shared" si="93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166.33076923076925</v>
      </c>
      <c r="R1503">
        <f t="shared" si="95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f t="shared" si="92"/>
        <v>42454.916666666672</v>
      </c>
      <c r="J1504">
        <v>1458943200</v>
      </c>
      <c r="K1504" s="8">
        <f t="shared" si="93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101.44545454545455</v>
      </c>
      <c r="R1504">
        <f t="shared" si="95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f t="shared" si="92"/>
        <v>42666.347233796296</v>
      </c>
      <c r="J1505">
        <v>1477210801</v>
      </c>
      <c r="K1505" s="8">
        <f t="shared" si="93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107.89146666666667</v>
      </c>
      <c r="R1505">
        <f t="shared" si="95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f t="shared" si="92"/>
        <v>41800.356249999997</v>
      </c>
      <c r="J1506">
        <v>1402389180</v>
      </c>
      <c r="K1506" s="8">
        <f t="shared" si="93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277.93846153846158</v>
      </c>
      <c r="R1506">
        <f t="shared" si="95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f t="shared" si="92"/>
        <v>42451.834027777775</v>
      </c>
      <c r="J1507">
        <v>1458676860</v>
      </c>
      <c r="K1507" s="8">
        <f t="shared" si="93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103.58125</v>
      </c>
      <c r="R1507">
        <f t="shared" si="95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f t="shared" si="92"/>
        <v>41844.785925925928</v>
      </c>
      <c r="J1508">
        <v>1406227904</v>
      </c>
      <c r="K1508" s="8">
        <f t="shared" si="93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111.4</v>
      </c>
      <c r="R1508">
        <f t="shared" si="95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f t="shared" si="92"/>
        <v>40313.340277777781</v>
      </c>
      <c r="J1509">
        <v>1273911000</v>
      </c>
      <c r="K1509" s="8">
        <f t="shared" si="93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>
        <f t="shared" si="95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f t="shared" si="92"/>
        <v>41817.614363425928</v>
      </c>
      <c r="J1510">
        <v>1403880281</v>
      </c>
      <c r="K1510" s="8">
        <f t="shared" si="93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110.76216216216217</v>
      </c>
      <c r="R1510">
        <f t="shared" si="95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f t="shared" si="92"/>
        <v>42780.957638888889</v>
      </c>
      <c r="J1511">
        <v>1487113140</v>
      </c>
      <c r="K1511" s="8">
        <f t="shared" si="93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123.64125714285714</v>
      </c>
      <c r="R1511">
        <f t="shared" si="95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f t="shared" si="92"/>
        <v>41839.385162037033</v>
      </c>
      <c r="J1512">
        <v>1405761278</v>
      </c>
      <c r="K1512" s="8">
        <f t="shared" si="93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101.03500000000001</v>
      </c>
      <c r="R1512">
        <f t="shared" si="95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f t="shared" si="92"/>
        <v>42326.625046296293</v>
      </c>
      <c r="J1513">
        <v>1447858804</v>
      </c>
      <c r="K1513" s="8">
        <f t="shared" si="93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111.79285714285714</v>
      </c>
      <c r="R1513">
        <f t="shared" si="95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f t="shared" si="92"/>
        <v>42771.684479166666</v>
      </c>
      <c r="J1514">
        <v>1486311939</v>
      </c>
      <c r="K1514" s="8">
        <f t="shared" si="93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558.7714285714286</v>
      </c>
      <c r="R1514">
        <f t="shared" si="95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f t="shared" si="92"/>
        <v>41836.637337962966</v>
      </c>
      <c r="J1515">
        <v>1405523866</v>
      </c>
      <c r="K1515" s="8">
        <f t="shared" si="93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150.01875000000001</v>
      </c>
      <c r="R1515">
        <f t="shared" si="95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f t="shared" si="92"/>
        <v>42274.597685185188</v>
      </c>
      <c r="J1516">
        <v>1443363640</v>
      </c>
      <c r="K1516" s="8">
        <f t="shared" si="93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106.476</v>
      </c>
      <c r="R1516">
        <f t="shared" si="95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f t="shared" si="92"/>
        <v>42445.211770833332</v>
      </c>
      <c r="J1517">
        <v>1458104697</v>
      </c>
      <c r="K1517" s="8">
        <f t="shared" si="93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157.18899999999999</v>
      </c>
      <c r="R1517">
        <f t="shared" si="95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f t="shared" si="92"/>
        <v>42649.583333333328</v>
      </c>
      <c r="J1518">
        <v>1475762400</v>
      </c>
      <c r="K1518" s="8">
        <f t="shared" si="93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108.65882352941176</v>
      </c>
      <c r="R1518">
        <f t="shared" si="95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f t="shared" si="92"/>
        <v>41979.25</v>
      </c>
      <c r="J1519">
        <v>1417845600</v>
      </c>
      <c r="K1519" s="8">
        <f t="shared" si="93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161.97999999999999</v>
      </c>
      <c r="R1519">
        <f t="shared" si="95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f t="shared" si="92"/>
        <v>41790.8200462963</v>
      </c>
      <c r="J1520">
        <v>1401565252</v>
      </c>
      <c r="K1520" s="8">
        <f t="shared" si="93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205.36666666666665</v>
      </c>
      <c r="R1520">
        <f t="shared" si="95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f t="shared" si="92"/>
        <v>41810.915972222225</v>
      </c>
      <c r="J1521">
        <v>1403301540</v>
      </c>
      <c r="K1521" s="8">
        <f t="shared" si="93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103.36388888888889</v>
      </c>
      <c r="R1521">
        <f t="shared" si="95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f t="shared" si="92"/>
        <v>41992.166666666672</v>
      </c>
      <c r="J1522">
        <v>1418961600</v>
      </c>
      <c r="K1522" s="8">
        <f t="shared" si="93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103.47222222222223</v>
      </c>
      <c r="R1522">
        <f t="shared" si="95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f t="shared" si="92"/>
        <v>42528.167719907404</v>
      </c>
      <c r="J1523">
        <v>1465272091</v>
      </c>
      <c r="K1523" s="8">
        <f t="shared" si="93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106.81333333333333</v>
      </c>
      <c r="R1523">
        <f t="shared" si="95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f t="shared" si="92"/>
        <v>41929.830312500002</v>
      </c>
      <c r="J1524">
        <v>1413575739</v>
      </c>
      <c r="K1524" s="8">
        <f t="shared" si="93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138.96574712643678</v>
      </c>
      <c r="R1524">
        <f t="shared" si="95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f t="shared" si="92"/>
        <v>41996</v>
      </c>
      <c r="J1525">
        <v>1419292800</v>
      </c>
      <c r="K1525" s="8">
        <f t="shared" si="93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124.84324324324325</v>
      </c>
      <c r="R1525">
        <f t="shared" si="95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f t="shared" si="92"/>
        <v>42786.501041666663</v>
      </c>
      <c r="J1526">
        <v>1487592090</v>
      </c>
      <c r="K1526" s="8">
        <f t="shared" si="93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206.99999999999997</v>
      </c>
      <c r="R1526">
        <f t="shared" si="95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f t="shared" si="92"/>
        <v>42600.702986111108</v>
      </c>
      <c r="J1527">
        <v>1471539138</v>
      </c>
      <c r="K1527" s="8">
        <f t="shared" si="93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174.00576923076923</v>
      </c>
      <c r="R1527">
        <f t="shared" si="95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f t="shared" si="92"/>
        <v>42388.276006944448</v>
      </c>
      <c r="J1528">
        <v>1453185447</v>
      </c>
      <c r="K1528" s="8">
        <f t="shared" si="93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120.32608695652173</v>
      </c>
      <c r="R1528">
        <f t="shared" si="95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f t="shared" si="92"/>
        <v>42808.558865740735</v>
      </c>
      <c r="J1529">
        <v>1489497886</v>
      </c>
      <c r="K1529" s="8">
        <f t="shared" si="93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110.44428571428573</v>
      </c>
      <c r="R1529">
        <f t="shared" si="95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f t="shared" si="92"/>
        <v>42767</v>
      </c>
      <c r="J1530">
        <v>1485907200</v>
      </c>
      <c r="K1530" s="8">
        <f t="shared" si="93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281.56666666666666</v>
      </c>
      <c r="R1530">
        <f t="shared" si="95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f t="shared" si="92"/>
        <v>42082.587037037039</v>
      </c>
      <c r="J1531">
        <v>1426773920</v>
      </c>
      <c r="K1531" s="8">
        <f t="shared" si="93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100.67894736842105</v>
      </c>
      <c r="R1531">
        <f t="shared" si="95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f t="shared" si="92"/>
        <v>42300.767303240747</v>
      </c>
      <c r="J1532">
        <v>1445624695</v>
      </c>
      <c r="K1532" s="8">
        <f t="shared" si="93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134.82571428571427</v>
      </c>
      <c r="R1532">
        <f t="shared" si="95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f t="shared" si="92"/>
        <v>41974.125</v>
      </c>
      <c r="J1533">
        <v>1417402800</v>
      </c>
      <c r="K1533" s="8">
        <f t="shared" si="93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175.95744680851064</v>
      </c>
      <c r="R1533">
        <f t="shared" si="95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f t="shared" si="92"/>
        <v>42415.625</v>
      </c>
      <c r="J1534">
        <v>1455548400</v>
      </c>
      <c r="K1534" s="8">
        <f t="shared" si="93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484.02000000000004</v>
      </c>
      <c r="R1534">
        <f t="shared" si="95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f t="shared" si="92"/>
        <v>42492.165972222225</v>
      </c>
      <c r="J1535">
        <v>1462161540</v>
      </c>
      <c r="K1535" s="8">
        <f t="shared" si="93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145.14000000000001</v>
      </c>
      <c r="R1535">
        <f t="shared" si="95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f t="shared" si="92"/>
        <v>42251.67432870371</v>
      </c>
      <c r="J1536">
        <v>1441383062</v>
      </c>
      <c r="K1536" s="8">
        <f t="shared" si="93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417.73333333333335</v>
      </c>
      <c r="R1536">
        <f t="shared" si="95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f t="shared" si="92"/>
        <v>42513.916666666672</v>
      </c>
      <c r="J1537">
        <v>1464040800</v>
      </c>
      <c r="K1537" s="8">
        <f t="shared" si="93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132.42499999999998</v>
      </c>
      <c r="R1537">
        <f t="shared" si="95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f t="shared" si="92"/>
        <v>42243.802199074074</v>
      </c>
      <c r="J1538">
        <v>1440702910</v>
      </c>
      <c r="K1538" s="8">
        <f t="shared" si="93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250.30841666666666</v>
      </c>
      <c r="R1538">
        <f t="shared" si="95"/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f t="shared" ref="I1539:I1602" si="96">(((J1539/60)/60)/24)+DATE(1970,1,1)</f>
        <v>42588.75</v>
      </c>
      <c r="J1539">
        <v>1470506400</v>
      </c>
      <c r="K1539" s="8">
        <f t="shared" ref="K1539:K1602" si="97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E1539/D1539*100</f>
        <v>179.9</v>
      </c>
      <c r="R1539">
        <f t="shared" ref="R1539:R1602" si="99"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f t="shared" si="96"/>
        <v>42026.782060185185</v>
      </c>
      <c r="J1540">
        <v>1421952370</v>
      </c>
      <c r="K1540" s="8">
        <f t="shared" si="97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102.62857142857142</v>
      </c>
      <c r="R1540">
        <f t="shared" si="99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f t="shared" si="96"/>
        <v>42738.919201388882</v>
      </c>
      <c r="J1541">
        <v>1483481019</v>
      </c>
      <c r="K1541" s="8">
        <f t="shared" si="97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135.98609999999999</v>
      </c>
      <c r="R1541">
        <f t="shared" si="99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f t="shared" si="96"/>
        <v>41969.052083333328</v>
      </c>
      <c r="J1542">
        <v>1416964500</v>
      </c>
      <c r="K1542" s="8">
        <f t="shared" si="97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117.86666666666667</v>
      </c>
      <c r="R1542">
        <f t="shared" si="99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f t="shared" si="96"/>
        <v>42004.712245370371</v>
      </c>
      <c r="J1543">
        <v>1420045538</v>
      </c>
      <c r="K1543" s="8">
        <f t="shared" si="97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3.3333333333333333E-2</v>
      </c>
      <c r="R1543">
        <f t="shared" si="9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f t="shared" si="96"/>
        <v>42185.996527777781</v>
      </c>
      <c r="J1544">
        <v>1435708500</v>
      </c>
      <c r="K1544" s="8">
        <f t="shared" si="97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>
        <f t="shared" si="9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f t="shared" si="96"/>
        <v>41965.551319444443</v>
      </c>
      <c r="J1545">
        <v>1416662034</v>
      </c>
      <c r="K1545" s="8">
        <f t="shared" si="97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0.44444444444444442</v>
      </c>
      <c r="R1545">
        <f t="shared" si="9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f t="shared" si="96"/>
        <v>42095.012499999997</v>
      </c>
      <c r="J1546">
        <v>1427847480</v>
      </c>
      <c r="K1546" s="8">
        <f t="shared" si="97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 t="e">
        <f t="shared" si="99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f t="shared" si="96"/>
        <v>42065.886111111111</v>
      </c>
      <c r="J1547">
        <v>1425330960</v>
      </c>
      <c r="K1547" s="8">
        <f t="shared" si="97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3.3333333333333333E-2</v>
      </c>
      <c r="R1547">
        <f t="shared" si="9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f t="shared" si="96"/>
        <v>41899.212951388887</v>
      </c>
      <c r="J1548">
        <v>1410930399</v>
      </c>
      <c r="K1548" s="8">
        <f t="shared" si="97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28.9</v>
      </c>
      <c r="R1548">
        <f t="shared" si="99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f t="shared" si="96"/>
        <v>42789.426875000005</v>
      </c>
      <c r="J1549">
        <v>1487844882</v>
      </c>
      <c r="K1549" s="8">
        <f t="shared" si="97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 t="e">
        <f t="shared" si="99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f t="shared" si="96"/>
        <v>42316.923842592587</v>
      </c>
      <c r="J1550">
        <v>1447020620</v>
      </c>
      <c r="K1550" s="8">
        <f t="shared" si="97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8.5714285714285712</v>
      </c>
      <c r="R1550">
        <f t="shared" si="9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f t="shared" si="96"/>
        <v>42311.177766203706</v>
      </c>
      <c r="J1551">
        <v>1446524159</v>
      </c>
      <c r="K1551" s="8">
        <f t="shared" si="97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>
        <f t="shared" si="99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f t="shared" si="96"/>
        <v>42502.449467592596</v>
      </c>
      <c r="J1552">
        <v>1463050034</v>
      </c>
      <c r="K1552" s="8">
        <f t="shared" si="97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13.466666666666665</v>
      </c>
      <c r="R1552">
        <f t="shared" si="99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f t="shared" si="96"/>
        <v>42151.824525462958</v>
      </c>
      <c r="J1553">
        <v>1432756039</v>
      </c>
      <c r="K1553" s="8">
        <f t="shared" si="97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 t="e">
        <f t="shared" si="99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f t="shared" si="96"/>
        <v>41913.165972222225</v>
      </c>
      <c r="J1554">
        <v>1412135940</v>
      </c>
      <c r="K1554" s="8">
        <f t="shared" si="97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49.186046511627907</v>
      </c>
      <c r="R1554">
        <f t="shared" si="99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f t="shared" si="96"/>
        <v>42249.282951388886</v>
      </c>
      <c r="J1555">
        <v>1441176447</v>
      </c>
      <c r="K1555" s="8">
        <f t="shared" si="97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 t="e">
        <f t="shared" si="99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f t="shared" si="96"/>
        <v>42218.252199074079</v>
      </c>
      <c r="J1556">
        <v>1438495390</v>
      </c>
      <c r="K1556" s="8">
        <f t="shared" si="97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 t="e">
        <f t="shared" si="99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f t="shared" si="96"/>
        <v>42264.708333333328</v>
      </c>
      <c r="J1557">
        <v>1442509200</v>
      </c>
      <c r="K1557" s="8">
        <f t="shared" si="97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 t="e">
        <f t="shared" si="99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f t="shared" si="96"/>
        <v>42555.153055555551</v>
      </c>
      <c r="J1558">
        <v>1467603624</v>
      </c>
      <c r="K1558" s="8">
        <f t="shared" si="97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45.133333333333333</v>
      </c>
      <c r="R1558">
        <f t="shared" si="99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f t="shared" si="96"/>
        <v>41902.65315972222</v>
      </c>
      <c r="J1559">
        <v>1411227633</v>
      </c>
      <c r="K1559" s="8">
        <f t="shared" si="97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>
        <f t="shared" si="9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f t="shared" si="96"/>
        <v>42244.508333333331</v>
      </c>
      <c r="J1560">
        <v>1440763920</v>
      </c>
      <c r="K1560" s="8">
        <f t="shared" si="97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4.666666666666667</v>
      </c>
      <c r="R1560">
        <f t="shared" si="99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f t="shared" si="96"/>
        <v>42123.05322916666</v>
      </c>
      <c r="J1561">
        <v>1430270199</v>
      </c>
      <c r="K1561" s="8">
        <f t="shared" si="97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0.33333333333333337</v>
      </c>
      <c r="R1561">
        <f t="shared" si="9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f t="shared" si="96"/>
        <v>41956.062418981484</v>
      </c>
      <c r="J1562">
        <v>1415842193</v>
      </c>
      <c r="K1562" s="8">
        <f t="shared" si="97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3.7600000000000002</v>
      </c>
      <c r="R1562">
        <f t="shared" si="9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f t="shared" si="96"/>
        <v>41585.083368055559</v>
      </c>
      <c r="J1563">
        <v>1383789603</v>
      </c>
      <c r="K1563" s="8">
        <f t="shared" si="97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0.67</v>
      </c>
      <c r="R1563">
        <f t="shared" si="9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f t="shared" si="96"/>
        <v>40149.034722222219</v>
      </c>
      <c r="J1564">
        <v>1259715000</v>
      </c>
      <c r="K1564" s="8">
        <f t="shared" si="97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 t="e">
        <f t="shared" si="99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f t="shared" si="96"/>
        <v>41712.700821759259</v>
      </c>
      <c r="J1565">
        <v>1394815751</v>
      </c>
      <c r="K1565" s="8">
        <f t="shared" si="97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1.4166666666666665</v>
      </c>
      <c r="R1565">
        <f t="shared" si="9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f t="shared" si="96"/>
        <v>42152.836805555555</v>
      </c>
      <c r="J1566">
        <v>1432843500</v>
      </c>
      <c r="K1566" s="8">
        <f t="shared" si="97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0.1</v>
      </c>
      <c r="R1566">
        <f t="shared" si="9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f t="shared" si="96"/>
        <v>40702.729872685188</v>
      </c>
      <c r="J1567">
        <v>1307554261</v>
      </c>
      <c r="K1567" s="8">
        <f t="shared" si="97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2.5</v>
      </c>
      <c r="R1567">
        <f t="shared" si="9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f t="shared" si="96"/>
        <v>42578.916666666672</v>
      </c>
      <c r="J1568">
        <v>1469656800</v>
      </c>
      <c r="K1568" s="8">
        <f t="shared" si="97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21.25</v>
      </c>
      <c r="R1568">
        <f t="shared" si="99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f t="shared" si="96"/>
        <v>41687</v>
      </c>
      <c r="J1569">
        <v>1392595200</v>
      </c>
      <c r="K1569" s="8">
        <f t="shared" si="97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4.117647058823529</v>
      </c>
      <c r="R1569">
        <f t="shared" si="99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f t="shared" si="96"/>
        <v>41997.062326388885</v>
      </c>
      <c r="J1570">
        <v>1419384585</v>
      </c>
      <c r="K1570" s="8">
        <f t="shared" si="97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13.639999999999999</v>
      </c>
      <c r="R1570">
        <f t="shared" si="9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f t="shared" si="96"/>
        <v>41419.679560185185</v>
      </c>
      <c r="J1571">
        <v>1369498714</v>
      </c>
      <c r="K1571" s="8">
        <f t="shared" si="97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 t="e">
        <f t="shared" si="99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f t="shared" si="96"/>
        <v>42468.771782407406</v>
      </c>
      <c r="J1572">
        <v>1460140282</v>
      </c>
      <c r="K1572" s="8">
        <f t="shared" si="97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41.4</v>
      </c>
      <c r="R1572">
        <f t="shared" si="99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f t="shared" si="96"/>
        <v>42174.769479166673</v>
      </c>
      <c r="J1573">
        <v>1434738483</v>
      </c>
      <c r="K1573" s="8">
        <f t="shared" si="97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0.66115702479338845</v>
      </c>
      <c r="R1573">
        <f t="shared" si="9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f t="shared" si="96"/>
        <v>42428.999305555553</v>
      </c>
      <c r="J1574">
        <v>1456703940</v>
      </c>
      <c r="K1574" s="8">
        <f t="shared" si="97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>
        <f t="shared" si="99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f t="shared" si="96"/>
        <v>42826.165972222225</v>
      </c>
      <c r="J1575">
        <v>1491019140</v>
      </c>
      <c r="K1575" s="8">
        <f t="shared" si="97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2.4777777777777779</v>
      </c>
      <c r="R1575">
        <f t="shared" si="99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f t="shared" si="96"/>
        <v>42052.927418981482</v>
      </c>
      <c r="J1576">
        <v>1424211329</v>
      </c>
      <c r="K1576" s="8">
        <f t="shared" si="97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5.0599999999999996</v>
      </c>
      <c r="R1576">
        <f t="shared" si="99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f t="shared" si="96"/>
        <v>41829.524259259262</v>
      </c>
      <c r="J1577">
        <v>1404909296</v>
      </c>
      <c r="K1577" s="8">
        <f t="shared" si="97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22.91</v>
      </c>
      <c r="R1577">
        <f t="shared" si="99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f t="shared" si="96"/>
        <v>42185.879259259258</v>
      </c>
      <c r="J1578">
        <v>1435698368</v>
      </c>
      <c r="K1578" s="8">
        <f t="shared" si="97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>
        <f t="shared" si="9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f t="shared" si="96"/>
        <v>41114.847777777781</v>
      </c>
      <c r="J1579">
        <v>1343161248</v>
      </c>
      <c r="K1579" s="8">
        <f t="shared" si="97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0.54999999999999993</v>
      </c>
      <c r="R1579">
        <f t="shared" si="9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f t="shared" si="96"/>
        <v>40423.083333333336</v>
      </c>
      <c r="J1580">
        <v>1283392800</v>
      </c>
      <c r="K1580" s="8">
        <f t="shared" si="97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10.806536636794938</v>
      </c>
      <c r="R1580">
        <f t="shared" si="9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f t="shared" si="96"/>
        <v>41514.996423611112</v>
      </c>
      <c r="J1581">
        <v>1377734091</v>
      </c>
      <c r="K1581" s="8">
        <f t="shared" si="97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0.84008400840084008</v>
      </c>
      <c r="R1581">
        <f t="shared" si="9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f t="shared" si="96"/>
        <v>41050.050069444449</v>
      </c>
      <c r="J1582">
        <v>1337562726</v>
      </c>
      <c r="K1582" s="8">
        <f t="shared" si="97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 t="e">
        <f t="shared" si="99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f t="shared" si="96"/>
        <v>42357.448958333334</v>
      </c>
      <c r="J1583">
        <v>1450521990</v>
      </c>
      <c r="K1583" s="8">
        <f t="shared" si="97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0.5</v>
      </c>
      <c r="R1583">
        <f t="shared" si="9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f t="shared" si="96"/>
        <v>42303.888888888891</v>
      </c>
      <c r="J1584">
        <v>1445894400</v>
      </c>
      <c r="K1584" s="8">
        <f t="shared" si="97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9.3000000000000007</v>
      </c>
      <c r="R1584">
        <f t="shared" si="9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f t="shared" si="96"/>
        <v>41907.904988425929</v>
      </c>
      <c r="J1585">
        <v>1411681391</v>
      </c>
      <c r="K1585" s="8">
        <f t="shared" si="97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7.4999999999999997E-2</v>
      </c>
      <c r="R1585">
        <f t="shared" si="9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f t="shared" si="96"/>
        <v>41789.649317129632</v>
      </c>
      <c r="J1586">
        <v>1401464101</v>
      </c>
      <c r="K1586" s="8">
        <f t="shared" si="97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 t="e">
        <f t="shared" si="99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f t="shared" si="96"/>
        <v>42729.458333333328</v>
      </c>
      <c r="J1587">
        <v>1482663600</v>
      </c>
      <c r="K1587" s="8">
        <f t="shared" si="97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>
        <f t="shared" si="99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f t="shared" si="96"/>
        <v>42099.062754629631</v>
      </c>
      <c r="J1588">
        <v>1428197422</v>
      </c>
      <c r="K1588" s="8">
        <f t="shared" si="97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 t="e">
        <f t="shared" si="99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f t="shared" si="96"/>
        <v>41986.950983796298</v>
      </c>
      <c r="J1589">
        <v>1418510965</v>
      </c>
      <c r="K1589" s="8">
        <f t="shared" si="97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1.3333333333333334E-2</v>
      </c>
      <c r="R1589">
        <f t="shared" si="9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f t="shared" si="96"/>
        <v>42035.841666666667</v>
      </c>
      <c r="J1590">
        <v>1422735120</v>
      </c>
      <c r="K1590" s="8">
        <f t="shared" si="97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 t="e">
        <f t="shared" si="99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f t="shared" si="96"/>
        <v>42286.984791666662</v>
      </c>
      <c r="J1591">
        <v>1444433886</v>
      </c>
      <c r="K1591" s="8">
        <f t="shared" si="97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 t="e">
        <f t="shared" si="99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f t="shared" si="96"/>
        <v>42270.857222222221</v>
      </c>
      <c r="J1592">
        <v>1443040464</v>
      </c>
      <c r="K1592" s="8">
        <f t="shared" si="97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1.7000000000000002</v>
      </c>
      <c r="R1592">
        <f t="shared" si="9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f t="shared" si="96"/>
        <v>42463.68450231482</v>
      </c>
      <c r="J1593">
        <v>1459700741</v>
      </c>
      <c r="K1593" s="8">
        <f t="shared" si="97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29.228571428571428</v>
      </c>
      <c r="R1593">
        <f t="shared" si="99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f t="shared" si="96"/>
        <v>42091.031076388885</v>
      </c>
      <c r="J1594">
        <v>1427503485</v>
      </c>
      <c r="K1594" s="8">
        <f t="shared" si="97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 t="e">
        <f t="shared" si="99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f t="shared" si="96"/>
        <v>42063.845543981486</v>
      </c>
      <c r="J1595">
        <v>1425154655</v>
      </c>
      <c r="K1595" s="8">
        <f t="shared" si="97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1.3636363636363637E-2</v>
      </c>
      <c r="R1595">
        <f t="shared" si="9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f t="shared" si="96"/>
        <v>42505.681249999994</v>
      </c>
      <c r="J1596">
        <v>1463329260</v>
      </c>
      <c r="K1596" s="8">
        <f t="shared" si="97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20.5</v>
      </c>
      <c r="R1596">
        <f t="shared" si="9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f t="shared" si="96"/>
        <v>41808.842361111114</v>
      </c>
      <c r="J1597">
        <v>1403122380</v>
      </c>
      <c r="K1597" s="8">
        <f t="shared" si="97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0.27999999999999997</v>
      </c>
      <c r="R1597">
        <f t="shared" si="9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f t="shared" si="96"/>
        <v>41986.471863425926</v>
      </c>
      <c r="J1598">
        <v>1418469569</v>
      </c>
      <c r="K1598" s="8">
        <f t="shared" si="97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2.3076923076923079</v>
      </c>
      <c r="R1598">
        <f t="shared" si="9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f t="shared" si="96"/>
        <v>42633.354131944448</v>
      </c>
      <c r="J1599">
        <v>1474360197</v>
      </c>
      <c r="K1599" s="8">
        <f t="shared" si="97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 t="e">
        <f t="shared" si="99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f t="shared" si="96"/>
        <v>42211.667337962965</v>
      </c>
      <c r="J1600">
        <v>1437926458</v>
      </c>
      <c r="K1600" s="8">
        <f t="shared" si="97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0.125</v>
      </c>
      <c r="R1600">
        <f t="shared" si="9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f t="shared" si="96"/>
        <v>42468.497407407413</v>
      </c>
      <c r="J1601">
        <v>1460116576</v>
      </c>
      <c r="K1601" s="8">
        <f t="shared" si="97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 t="e">
        <f t="shared" si="99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f t="shared" si="96"/>
        <v>41835.21597222222</v>
      </c>
      <c r="J1602">
        <v>1405401060</v>
      </c>
      <c r="K1602" s="8">
        <f t="shared" si="97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7.3400000000000007</v>
      </c>
      <c r="R1602">
        <f t="shared" si="99"/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f t="shared" ref="I1603:I1666" si="100">(((J1603/60)/60)/24)+DATE(1970,1,1)</f>
        <v>40668.092974537038</v>
      </c>
      <c r="J1603">
        <v>1304561633</v>
      </c>
      <c r="K1603" s="8">
        <f t="shared" ref="K1603:K1666" si="101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E1603/D1603*100</f>
        <v>108.2492</v>
      </c>
      <c r="R1603">
        <f t="shared" ref="R1603:R1666" si="103"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f t="shared" si="100"/>
        <v>40830.958333333336</v>
      </c>
      <c r="J1604">
        <v>1318633200</v>
      </c>
      <c r="K1604" s="8">
        <f t="shared" si="101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100.16666666666667</v>
      </c>
      <c r="R1604">
        <f t="shared" si="103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f t="shared" si="100"/>
        <v>40936.169664351852</v>
      </c>
      <c r="J1605">
        <v>1327723459</v>
      </c>
      <c r="K1605" s="8">
        <f t="shared" si="101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100.03299999999999</v>
      </c>
      <c r="R1605">
        <f t="shared" si="103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f t="shared" si="100"/>
        <v>40985.80364583333</v>
      </c>
      <c r="J1606">
        <v>1332011835</v>
      </c>
      <c r="K1606" s="8">
        <f t="shared" si="101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122.10714285714286</v>
      </c>
      <c r="R1606">
        <f t="shared" si="103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f t="shared" si="100"/>
        <v>40756.291666666664</v>
      </c>
      <c r="J1607">
        <v>1312182000</v>
      </c>
      <c r="K1607" s="8">
        <f t="shared" si="101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100.69333333333334</v>
      </c>
      <c r="R1607">
        <f t="shared" si="103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f t="shared" si="100"/>
        <v>40626.069884259261</v>
      </c>
      <c r="J1608">
        <v>1300930838</v>
      </c>
      <c r="K1608" s="8">
        <f t="shared" si="101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101.004125</v>
      </c>
      <c r="R1608">
        <f t="shared" si="103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f t="shared" si="100"/>
        <v>41074.80846064815</v>
      </c>
      <c r="J1609">
        <v>1339701851</v>
      </c>
      <c r="K1609" s="8">
        <f t="shared" si="101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145.11000000000001</v>
      </c>
      <c r="R1609">
        <f t="shared" si="103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f t="shared" si="100"/>
        <v>41640.226388888892</v>
      </c>
      <c r="J1610">
        <v>1388553960</v>
      </c>
      <c r="K1610" s="8">
        <f t="shared" si="101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101.25</v>
      </c>
      <c r="R1610">
        <f t="shared" si="103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f t="shared" si="100"/>
        <v>40849.333333333336</v>
      </c>
      <c r="J1611">
        <v>1320220800</v>
      </c>
      <c r="K1611" s="8">
        <f t="shared" si="101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118.33333333333333</v>
      </c>
      <c r="R1611">
        <f t="shared" si="103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f t="shared" si="100"/>
        <v>41258.924884259257</v>
      </c>
      <c r="J1612">
        <v>1355609510</v>
      </c>
      <c r="K1612" s="8">
        <f t="shared" si="101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271.85000000000002</v>
      </c>
      <c r="R1612">
        <f t="shared" si="103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f t="shared" si="100"/>
        <v>41430.00037037037</v>
      </c>
      <c r="J1613">
        <v>1370390432</v>
      </c>
      <c r="K1613" s="8">
        <f t="shared" si="101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125.125</v>
      </c>
      <c r="R1613">
        <f t="shared" si="103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f t="shared" si="100"/>
        <v>41276.874814814815</v>
      </c>
      <c r="J1614">
        <v>1357160384</v>
      </c>
      <c r="K1614" s="8">
        <f t="shared" si="101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110.00000000000001</v>
      </c>
      <c r="R1614">
        <f t="shared" si="103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f t="shared" si="100"/>
        <v>41112.069467592592</v>
      </c>
      <c r="J1615">
        <v>1342921202</v>
      </c>
      <c r="K1615" s="8">
        <f t="shared" si="101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101.49999999999999</v>
      </c>
      <c r="R1615">
        <f t="shared" si="103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f t="shared" si="100"/>
        <v>41854.708333333336</v>
      </c>
      <c r="J1616">
        <v>1407085200</v>
      </c>
      <c r="K1616" s="8">
        <f t="shared" si="101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102.69999999999999</v>
      </c>
      <c r="R1616">
        <f t="shared" si="103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f t="shared" si="100"/>
        <v>40890.092546296299</v>
      </c>
      <c r="J1617">
        <v>1323742396</v>
      </c>
      <c r="K1617" s="8">
        <f t="shared" si="101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114.12500000000001</v>
      </c>
      <c r="R1617">
        <f t="shared" si="103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f t="shared" si="100"/>
        <v>41235.916666666664</v>
      </c>
      <c r="J1618">
        <v>1353621600</v>
      </c>
      <c r="K1618" s="8">
        <f t="shared" si="101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104.2</v>
      </c>
      <c r="R1618">
        <f t="shared" si="103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f t="shared" si="100"/>
        <v>41579.791666666664</v>
      </c>
      <c r="J1619">
        <v>1383332400</v>
      </c>
      <c r="K1619" s="8">
        <f t="shared" si="101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145.85714285714286</v>
      </c>
      <c r="R1619">
        <f t="shared" si="103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f t="shared" si="100"/>
        <v>41341.654340277775</v>
      </c>
      <c r="J1620">
        <v>1362757335</v>
      </c>
      <c r="K1620" s="8">
        <f t="shared" si="101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105.06666666666666</v>
      </c>
      <c r="R1620">
        <f t="shared" si="103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f t="shared" si="100"/>
        <v>41897.18618055556</v>
      </c>
      <c r="J1621">
        <v>1410755286</v>
      </c>
      <c r="K1621" s="8">
        <f t="shared" si="101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133.33333333333331</v>
      </c>
      <c r="R1621">
        <f t="shared" si="103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f t="shared" si="100"/>
        <v>41328.339583333334</v>
      </c>
      <c r="J1622">
        <v>1361606940</v>
      </c>
      <c r="K1622" s="8">
        <f t="shared" si="101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112.99999999999999</v>
      </c>
      <c r="R1622">
        <f t="shared" si="103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f t="shared" si="100"/>
        <v>41057.165972222225</v>
      </c>
      <c r="J1623">
        <v>1338177540</v>
      </c>
      <c r="K1623" s="8">
        <f t="shared" si="101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121.2</v>
      </c>
      <c r="R1623">
        <f t="shared" si="103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f t="shared" si="100"/>
        <v>41990.332638888889</v>
      </c>
      <c r="J1624">
        <v>1418803140</v>
      </c>
      <c r="K1624" s="8">
        <f t="shared" si="101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101.72463768115942</v>
      </c>
      <c r="R1624">
        <f t="shared" si="103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f t="shared" si="100"/>
        <v>41513.688530092593</v>
      </c>
      <c r="J1625">
        <v>1377621089</v>
      </c>
      <c r="K1625" s="8">
        <f t="shared" si="101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101.06666666666666</v>
      </c>
      <c r="R1625">
        <f t="shared" si="103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f t="shared" si="100"/>
        <v>41283.367303240739</v>
      </c>
      <c r="J1626">
        <v>1357721335</v>
      </c>
      <c r="K1626" s="8">
        <f t="shared" si="101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>
        <f t="shared" si="103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f t="shared" si="100"/>
        <v>41163.699687500004</v>
      </c>
      <c r="J1627">
        <v>1347382053</v>
      </c>
      <c r="K1627" s="8">
        <f t="shared" si="101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155.33333333333331</v>
      </c>
      <c r="R1627">
        <f t="shared" si="103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f t="shared" si="100"/>
        <v>41609.889664351853</v>
      </c>
      <c r="J1628">
        <v>1385932867</v>
      </c>
      <c r="K1628" s="8">
        <f t="shared" si="101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101.18750000000001</v>
      </c>
      <c r="R1628">
        <f t="shared" si="103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f t="shared" si="100"/>
        <v>41239.207638888889</v>
      </c>
      <c r="J1629">
        <v>1353905940</v>
      </c>
      <c r="K1629" s="8">
        <f t="shared" si="101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>
        <f t="shared" si="103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f t="shared" si="100"/>
        <v>41807.737060185187</v>
      </c>
      <c r="J1630">
        <v>1403026882</v>
      </c>
      <c r="K1630" s="8">
        <f t="shared" si="101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100.925</v>
      </c>
      <c r="R1630">
        <f t="shared" si="103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f t="shared" si="100"/>
        <v>41690.867280092592</v>
      </c>
      <c r="J1631">
        <v>1392929333</v>
      </c>
      <c r="K1631" s="8">
        <f t="shared" si="101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103.66666666666666</v>
      </c>
      <c r="R1631">
        <f t="shared" si="103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f t="shared" si="100"/>
        <v>40970.290972222225</v>
      </c>
      <c r="J1632">
        <v>1330671540</v>
      </c>
      <c r="K1632" s="8">
        <f t="shared" si="101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265.25</v>
      </c>
      <c r="R1632">
        <f t="shared" si="103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f t="shared" si="100"/>
        <v>41194.859502314815</v>
      </c>
      <c r="J1633">
        <v>1350074261</v>
      </c>
      <c r="K1633" s="8">
        <f t="shared" si="101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155.91</v>
      </c>
      <c r="R1633">
        <f t="shared" si="103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f t="shared" si="100"/>
        <v>40810.340902777774</v>
      </c>
      <c r="J1634">
        <v>1316851854</v>
      </c>
      <c r="K1634" s="8">
        <f t="shared" si="101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101.62500000000001</v>
      </c>
      <c r="R1634">
        <f t="shared" si="103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f t="shared" si="100"/>
        <v>40924.208333333336</v>
      </c>
      <c r="J1635">
        <v>1326690000</v>
      </c>
      <c r="K1635" s="8">
        <f t="shared" si="101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f t="shared" si="100"/>
        <v>40696.249305555553</v>
      </c>
      <c r="J1636">
        <v>1306994340</v>
      </c>
      <c r="K1636" s="8">
        <f t="shared" si="101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100.49999999999999</v>
      </c>
      <c r="R1636">
        <f t="shared" si="103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f t="shared" si="100"/>
        <v>42562.868761574078</v>
      </c>
      <c r="J1637">
        <v>1468270261</v>
      </c>
      <c r="K1637" s="8">
        <f t="shared" si="101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125.29999999999998</v>
      </c>
      <c r="R1637">
        <f t="shared" si="103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f t="shared" si="100"/>
        <v>40706.166666666664</v>
      </c>
      <c r="J1638">
        <v>1307851200</v>
      </c>
      <c r="K1638" s="8">
        <f t="shared" si="101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103.55555555555556</v>
      </c>
      <c r="R1638">
        <f t="shared" si="103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f t="shared" si="100"/>
        <v>40178.98541666667</v>
      </c>
      <c r="J1639">
        <v>1262302740</v>
      </c>
      <c r="K1639" s="8">
        <f t="shared" si="101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103.8</v>
      </c>
      <c r="R1639">
        <f t="shared" si="103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f t="shared" si="100"/>
        <v>41333.892361111109</v>
      </c>
      <c r="J1640">
        <v>1362086700</v>
      </c>
      <c r="K1640" s="8">
        <f t="shared" si="101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>
        <f t="shared" si="103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f t="shared" si="100"/>
        <v>40971.652372685188</v>
      </c>
      <c r="J1641">
        <v>1330789165</v>
      </c>
      <c r="K1641" s="8">
        <f t="shared" si="101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f t="shared" si="100"/>
        <v>40393.082638888889</v>
      </c>
      <c r="J1642">
        <v>1280800740</v>
      </c>
      <c r="K1642" s="8">
        <f t="shared" si="101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169.86</v>
      </c>
      <c r="R1642">
        <f t="shared" si="103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f t="shared" si="100"/>
        <v>41992.596574074079</v>
      </c>
      <c r="J1643">
        <v>1418998744</v>
      </c>
      <c r="K1643" s="8">
        <f t="shared" si="101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101.4</v>
      </c>
      <c r="R1643">
        <f t="shared" si="103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f t="shared" si="100"/>
        <v>40708.024618055555</v>
      </c>
      <c r="J1644">
        <v>1308011727</v>
      </c>
      <c r="K1644" s="8">
        <f t="shared" si="101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f t="shared" si="100"/>
        <v>41176.824212962965</v>
      </c>
      <c r="J1645">
        <v>1348516012</v>
      </c>
      <c r="K1645" s="8">
        <f t="shared" si="101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124.70000000000002</v>
      </c>
      <c r="R1645">
        <f t="shared" si="103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f t="shared" si="100"/>
        <v>41235.101388888892</v>
      </c>
      <c r="J1646">
        <v>1353551160</v>
      </c>
      <c r="K1646" s="8">
        <f t="shared" si="101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109.5</v>
      </c>
      <c r="R1646">
        <f t="shared" si="103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f t="shared" si="100"/>
        <v>41535.617361111108</v>
      </c>
      <c r="J1647">
        <v>1379515740</v>
      </c>
      <c r="K1647" s="8">
        <f t="shared" si="101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110.80000000000001</v>
      </c>
      <c r="R1647">
        <f t="shared" si="103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f t="shared" si="100"/>
        <v>41865.757638888892</v>
      </c>
      <c r="J1648">
        <v>1408039860</v>
      </c>
      <c r="K1648" s="8">
        <f t="shared" si="101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110.2</v>
      </c>
      <c r="R1648">
        <f t="shared" si="103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f t="shared" si="100"/>
        <v>41069.409456018519</v>
      </c>
      <c r="J1649">
        <v>1339235377</v>
      </c>
      <c r="K1649" s="8">
        <f t="shared" si="101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104.71999999999998</v>
      </c>
      <c r="R1649">
        <f t="shared" si="103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f t="shared" si="100"/>
        <v>40622.662986111114</v>
      </c>
      <c r="J1650">
        <v>1300636482</v>
      </c>
      <c r="K1650" s="8">
        <f t="shared" si="101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125.26086956521738</v>
      </c>
      <c r="R1650">
        <f t="shared" si="103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f t="shared" si="100"/>
        <v>41782.684664351851</v>
      </c>
      <c r="J1651">
        <v>1400862355</v>
      </c>
      <c r="K1651" s="8">
        <f t="shared" si="101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100.58763157894737</v>
      </c>
      <c r="R1651">
        <f t="shared" si="103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f t="shared" si="100"/>
        <v>41556.435613425929</v>
      </c>
      <c r="J1652">
        <v>1381314437</v>
      </c>
      <c r="K1652" s="8">
        <f t="shared" si="101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141.55000000000001</v>
      </c>
      <c r="R1652">
        <f t="shared" si="103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f t="shared" si="100"/>
        <v>40659.290972222225</v>
      </c>
      <c r="J1653">
        <v>1303801140</v>
      </c>
      <c r="K1653" s="8">
        <f t="shared" si="101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100.75</v>
      </c>
      <c r="R1653">
        <f t="shared" si="103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f t="shared" si="100"/>
        <v>41602.534641203703</v>
      </c>
      <c r="J1654">
        <v>1385297393</v>
      </c>
      <c r="K1654" s="8">
        <f t="shared" si="101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100.66666666666666</v>
      </c>
      <c r="R1654">
        <f t="shared" si="103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f t="shared" si="100"/>
        <v>40657.834444444445</v>
      </c>
      <c r="J1655">
        <v>1303675296</v>
      </c>
      <c r="K1655" s="8">
        <f t="shared" si="101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174.2304</v>
      </c>
      <c r="R1655">
        <f t="shared" si="103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f t="shared" si="100"/>
        <v>41017.890740740739</v>
      </c>
      <c r="J1656">
        <v>1334784160</v>
      </c>
      <c r="K1656" s="8">
        <f t="shared" si="101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119.90909090909089</v>
      </c>
      <c r="R1656">
        <f t="shared" si="103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f t="shared" si="100"/>
        <v>41004.750231481477</v>
      </c>
      <c r="J1657">
        <v>1333648820</v>
      </c>
      <c r="K1657" s="8">
        <f t="shared" si="101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142.86666666666667</v>
      </c>
      <c r="R1657">
        <f t="shared" si="103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f t="shared" si="100"/>
        <v>41256.928842592592</v>
      </c>
      <c r="J1658">
        <v>1355437052</v>
      </c>
      <c r="K1658" s="8">
        <f t="shared" si="101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100.33493333333334</v>
      </c>
      <c r="R1658">
        <f t="shared" si="103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f t="shared" si="100"/>
        <v>41053.782037037039</v>
      </c>
      <c r="J1659">
        <v>1337885168</v>
      </c>
      <c r="K1659" s="8">
        <f t="shared" si="101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104.93380000000001</v>
      </c>
      <c r="R1659">
        <f t="shared" si="103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f t="shared" si="100"/>
        <v>41261.597222222219</v>
      </c>
      <c r="J1660">
        <v>1355840400</v>
      </c>
      <c r="K1660" s="8">
        <f t="shared" si="101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132.23333333333335</v>
      </c>
      <c r="R1660">
        <f t="shared" si="103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f t="shared" si="100"/>
        <v>41625.5</v>
      </c>
      <c r="J1661">
        <v>1387281600</v>
      </c>
      <c r="K1661" s="8">
        <f t="shared" si="101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112.79999999999998</v>
      </c>
      <c r="R1661">
        <f t="shared" si="103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f t="shared" si="100"/>
        <v>42490.915972222225</v>
      </c>
      <c r="J1662">
        <v>1462053540</v>
      </c>
      <c r="K1662" s="8">
        <f t="shared" si="101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1253.75</v>
      </c>
      <c r="R1662">
        <f t="shared" si="103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f t="shared" si="100"/>
        <v>42386.875</v>
      </c>
      <c r="J1663">
        <v>1453064400</v>
      </c>
      <c r="K1663" s="8">
        <f t="shared" si="101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102.50632911392405</v>
      </c>
      <c r="R1663">
        <f t="shared" si="103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f t="shared" si="100"/>
        <v>40908.239999999998</v>
      </c>
      <c r="J1664">
        <v>1325310336</v>
      </c>
      <c r="K1664" s="8">
        <f t="shared" si="101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102.6375</v>
      </c>
      <c r="R1664">
        <f t="shared" si="103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f t="shared" si="100"/>
        <v>42036.02207175926</v>
      </c>
      <c r="J1665">
        <v>1422750707</v>
      </c>
      <c r="K1665" s="8">
        <f t="shared" si="101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>
        <f t="shared" si="103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f t="shared" si="100"/>
        <v>40984.165972222225</v>
      </c>
      <c r="J1666">
        <v>1331870340</v>
      </c>
      <c r="K1666" s="8">
        <f t="shared" si="101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122.40879999999999</v>
      </c>
      <c r="R1666">
        <f t="shared" si="103"/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f t="shared" ref="I1667:I1730" si="104">(((J1667/60)/60)/24)+DATE(1970,1,1)</f>
        <v>40596.125</v>
      </c>
      <c r="J1667">
        <v>1298343600</v>
      </c>
      <c r="K1667" s="8">
        <f t="shared" ref="K1667:K1730" si="105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E1667/D1667*100</f>
        <v>119.45714285714286</v>
      </c>
      <c r="R1667">
        <f t="shared" ref="R1667:R1730" si="107"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f t="shared" si="104"/>
        <v>41361.211493055554</v>
      </c>
      <c r="J1668">
        <v>1364447073</v>
      </c>
      <c r="K1668" s="8">
        <f t="shared" si="105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160.88</v>
      </c>
      <c r="R1668">
        <f t="shared" si="107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f t="shared" si="104"/>
        <v>41709.290972222225</v>
      </c>
      <c r="J1669">
        <v>1394521140</v>
      </c>
      <c r="K1669" s="8">
        <f t="shared" si="105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126.85294117647059</v>
      </c>
      <c r="R1669">
        <f t="shared" si="107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f t="shared" si="104"/>
        <v>40875.191423611112</v>
      </c>
      <c r="J1670">
        <v>1322454939</v>
      </c>
      <c r="K1670" s="8">
        <f t="shared" si="105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102.6375</v>
      </c>
      <c r="R1670">
        <f t="shared" si="107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f t="shared" si="104"/>
        <v>42521.885138888887</v>
      </c>
      <c r="J1671">
        <v>1464729276</v>
      </c>
      <c r="K1671" s="8">
        <f t="shared" si="105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139.75</v>
      </c>
      <c r="R1671">
        <f t="shared" si="107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f t="shared" si="104"/>
        <v>40364.166666666664</v>
      </c>
      <c r="J1672">
        <v>1278302400</v>
      </c>
      <c r="K1672" s="8">
        <f t="shared" si="105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102.60000000000001</v>
      </c>
      <c r="R1672">
        <f t="shared" si="107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f t="shared" si="104"/>
        <v>42583.54414351852</v>
      </c>
      <c r="J1673">
        <v>1470056614</v>
      </c>
      <c r="K1673" s="8">
        <f t="shared" si="105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100.67349999999999</v>
      </c>
      <c r="R1673">
        <f t="shared" si="107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f t="shared" si="104"/>
        <v>41064.656597222223</v>
      </c>
      <c r="J1674">
        <v>1338824730</v>
      </c>
      <c r="K1674" s="8">
        <f t="shared" si="105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112.94117647058823</v>
      </c>
      <c r="R1674">
        <f t="shared" si="107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f t="shared" si="104"/>
        <v>42069.878379629634</v>
      </c>
      <c r="J1675">
        <v>1425675892</v>
      </c>
      <c r="K1675" s="8">
        <f t="shared" si="105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128.09523809523807</v>
      </c>
      <c r="R1675">
        <f t="shared" si="107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f t="shared" si="104"/>
        <v>42600.290972222225</v>
      </c>
      <c r="J1676">
        <v>1471503540</v>
      </c>
      <c r="K1676" s="8">
        <f t="shared" si="105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201.7</v>
      </c>
      <c r="R1676">
        <f t="shared" si="107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f t="shared" si="104"/>
        <v>40832.918749999997</v>
      </c>
      <c r="J1677">
        <v>1318802580</v>
      </c>
      <c r="K1677" s="8">
        <f t="shared" si="105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137.416</v>
      </c>
      <c r="R1677">
        <f t="shared" si="107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f t="shared" si="104"/>
        <v>41020.165972222225</v>
      </c>
      <c r="J1678">
        <v>1334980740</v>
      </c>
      <c r="K1678" s="8">
        <f t="shared" si="105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115.33333333333333</v>
      </c>
      <c r="R1678">
        <f t="shared" si="107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f t="shared" si="104"/>
        <v>42476.249305555553</v>
      </c>
      <c r="J1679">
        <v>1460786340</v>
      </c>
      <c r="K1679" s="8">
        <f t="shared" si="105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111.66666666666667</v>
      </c>
      <c r="R1679">
        <f t="shared" si="107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f t="shared" si="104"/>
        <v>41676.854988425926</v>
      </c>
      <c r="J1680">
        <v>1391718671</v>
      </c>
      <c r="K1680" s="8">
        <f t="shared" si="105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118.39999999999999</v>
      </c>
      <c r="R1680">
        <f t="shared" si="107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f t="shared" si="104"/>
        <v>40746.068807870368</v>
      </c>
      <c r="J1681">
        <v>1311298745</v>
      </c>
      <c r="K1681" s="8">
        <f t="shared" si="105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>
        <f t="shared" si="107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f t="shared" si="104"/>
        <v>41832.757719907408</v>
      </c>
      <c r="J1682">
        <v>1405188667</v>
      </c>
      <c r="K1682" s="8">
        <f t="shared" si="105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117.5</v>
      </c>
      <c r="R1682">
        <f t="shared" si="107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f t="shared" si="104"/>
        <v>42823.083333333328</v>
      </c>
      <c r="J1683">
        <v>1490752800</v>
      </c>
      <c r="K1683" s="8">
        <f t="shared" si="105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101.42212307692309</v>
      </c>
      <c r="R1683">
        <f t="shared" si="107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f t="shared" si="104"/>
        <v>42839.171990740739</v>
      </c>
      <c r="J1684">
        <v>1492142860</v>
      </c>
      <c r="K1684" s="8">
        <f t="shared" si="105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 t="e">
        <f t="shared" si="107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f t="shared" si="104"/>
        <v>42832.781689814816</v>
      </c>
      <c r="J1685">
        <v>1491590738</v>
      </c>
      <c r="K1685" s="8">
        <f t="shared" si="105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21.714285714285715</v>
      </c>
      <c r="R1685">
        <f t="shared" si="107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f t="shared" si="104"/>
        <v>42811.773622685185</v>
      </c>
      <c r="J1686">
        <v>1489775641</v>
      </c>
      <c r="K1686" s="8">
        <f t="shared" si="105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109.125</v>
      </c>
      <c r="R1686">
        <f t="shared" si="107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f t="shared" si="104"/>
        <v>42818.208599537036</v>
      </c>
      <c r="J1687">
        <v>1490331623</v>
      </c>
      <c r="K1687" s="8">
        <f t="shared" si="105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102.85714285714285</v>
      </c>
      <c r="R1687">
        <f t="shared" si="107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f t="shared" si="104"/>
        <v>42852.802303240736</v>
      </c>
      <c r="J1688">
        <v>1493320519</v>
      </c>
      <c r="K1688" s="8">
        <f t="shared" si="105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0.36</v>
      </c>
      <c r="R1688">
        <f t="shared" si="107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f t="shared" si="104"/>
        <v>42835.84375</v>
      </c>
      <c r="J1689">
        <v>1491855300</v>
      </c>
      <c r="K1689" s="8">
        <f t="shared" si="105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31.25</v>
      </c>
      <c r="R1689">
        <f t="shared" si="107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f t="shared" si="104"/>
        <v>42834.492986111116</v>
      </c>
      <c r="J1690">
        <v>1491738594</v>
      </c>
      <c r="K1690" s="8">
        <f t="shared" si="105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44.3</v>
      </c>
      <c r="R1690">
        <f t="shared" si="107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f t="shared" si="104"/>
        <v>42810.900810185187</v>
      </c>
      <c r="J1691">
        <v>1489700230</v>
      </c>
      <c r="K1691" s="8">
        <f t="shared" si="105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f t="shared" si="104"/>
        <v>42831.389374999999</v>
      </c>
      <c r="J1692">
        <v>1491470442</v>
      </c>
      <c r="K1692" s="8">
        <f t="shared" si="105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25.4</v>
      </c>
      <c r="R1692">
        <f t="shared" si="107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f t="shared" si="104"/>
        <v>42828.041666666672</v>
      </c>
      <c r="J1693">
        <v>1491181200</v>
      </c>
      <c r="K1693" s="8">
        <f t="shared" si="105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33.473333333333329</v>
      </c>
      <c r="R1693">
        <f t="shared" si="107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f t="shared" si="104"/>
        <v>42820.999305555553</v>
      </c>
      <c r="J1694">
        <v>1490572740</v>
      </c>
      <c r="K1694" s="8">
        <f t="shared" si="105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47.8</v>
      </c>
      <c r="R1694">
        <f t="shared" si="107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f t="shared" si="104"/>
        <v>42834.833333333328</v>
      </c>
      <c r="J1695">
        <v>1491768000</v>
      </c>
      <c r="K1695" s="8">
        <f t="shared" si="105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9.3333333333333339</v>
      </c>
      <c r="R1695">
        <f t="shared" si="107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f t="shared" si="104"/>
        <v>42821.191666666666</v>
      </c>
      <c r="J1696">
        <v>1490589360</v>
      </c>
      <c r="K1696" s="8">
        <f t="shared" si="105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0.05</v>
      </c>
      <c r="R1696">
        <f t="shared" si="107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f t="shared" si="104"/>
        <v>42835.041666666672</v>
      </c>
      <c r="J1697">
        <v>1491786000</v>
      </c>
      <c r="K1697" s="8">
        <f t="shared" si="105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11.708333333333334</v>
      </c>
      <c r="R1697">
        <f t="shared" si="107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f t="shared" si="104"/>
        <v>42826.027905092589</v>
      </c>
      <c r="J1698">
        <v>1491007211</v>
      </c>
      <c r="K1698" s="8">
        <f t="shared" si="105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 t="e">
        <f t="shared" si="107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f t="shared" si="104"/>
        <v>42834.991296296299</v>
      </c>
      <c r="J1699">
        <v>1491781648</v>
      </c>
      <c r="K1699" s="8">
        <f t="shared" si="105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20.208000000000002</v>
      </c>
      <c r="R1699">
        <f t="shared" si="107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f t="shared" si="104"/>
        <v>42820.147916666669</v>
      </c>
      <c r="J1700">
        <v>1490499180</v>
      </c>
      <c r="K1700" s="8">
        <f t="shared" si="105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 t="e">
        <f t="shared" si="107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f t="shared" si="104"/>
        <v>42836.863946759258</v>
      </c>
      <c r="J1701">
        <v>1491943445</v>
      </c>
      <c r="K1701" s="8">
        <f t="shared" si="105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4.2311459353574925</v>
      </c>
      <c r="R1701">
        <f t="shared" si="107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f t="shared" si="104"/>
        <v>42826.166666666672</v>
      </c>
      <c r="J1702">
        <v>1491019200</v>
      </c>
      <c r="K1702" s="8">
        <f t="shared" si="105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26.06</v>
      </c>
      <c r="R1702">
        <f t="shared" si="107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f t="shared" si="104"/>
        <v>42019.664409722223</v>
      </c>
      <c r="J1703">
        <v>1421337405</v>
      </c>
      <c r="K1703" s="8">
        <f t="shared" si="105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0.19801980198019803</v>
      </c>
      <c r="R1703">
        <f t="shared" si="107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f t="shared" si="104"/>
        <v>42093.828125</v>
      </c>
      <c r="J1704">
        <v>1427745150</v>
      </c>
      <c r="K1704" s="8">
        <f t="shared" si="105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6.0606060606060606E-3</v>
      </c>
      <c r="R1704">
        <f t="shared" si="107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f t="shared" si="104"/>
        <v>42247.281678240746</v>
      </c>
      <c r="J1705">
        <v>1441003537</v>
      </c>
      <c r="K1705" s="8">
        <f t="shared" si="105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1.02</v>
      </c>
      <c r="R1705">
        <f t="shared" si="107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f t="shared" si="104"/>
        <v>42051.139733796299</v>
      </c>
      <c r="J1706">
        <v>1424056873</v>
      </c>
      <c r="K1706" s="8">
        <f t="shared" si="105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65.100000000000009</v>
      </c>
      <c r="R1706">
        <f t="shared" si="107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f t="shared" si="104"/>
        <v>42256.666666666672</v>
      </c>
      <c r="J1707">
        <v>1441814400</v>
      </c>
      <c r="K1707" s="8">
        <f t="shared" si="105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 t="e">
        <f t="shared" si="107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f t="shared" si="104"/>
        <v>42239.306388888886</v>
      </c>
      <c r="J1708">
        <v>1440314472</v>
      </c>
      <c r="K1708" s="8">
        <f t="shared" si="105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 t="e">
        <f t="shared" si="107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f t="shared" si="104"/>
        <v>42457.679340277777</v>
      </c>
      <c r="J1709">
        <v>1459181895</v>
      </c>
      <c r="K1709" s="8">
        <f t="shared" si="105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9.74</v>
      </c>
      <c r="R1709">
        <f t="shared" si="107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f t="shared" si="104"/>
        <v>42491.866967592592</v>
      </c>
      <c r="J1710">
        <v>1462135706</v>
      </c>
      <c r="K1710" s="8">
        <f t="shared" si="105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 t="e">
        <f t="shared" si="107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f t="shared" si="104"/>
        <v>41882.818749999999</v>
      </c>
      <c r="J1711">
        <v>1409513940</v>
      </c>
      <c r="K1711" s="8">
        <f t="shared" si="105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4.8571428571428568</v>
      </c>
      <c r="R1711">
        <f t="shared" si="107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f t="shared" si="104"/>
        <v>42387.541666666672</v>
      </c>
      <c r="J1712">
        <v>1453122000</v>
      </c>
      <c r="K1712" s="8">
        <f t="shared" si="105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0.67999999999999994</v>
      </c>
      <c r="R1712">
        <f t="shared" si="107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f t="shared" si="104"/>
        <v>41883.646226851852</v>
      </c>
      <c r="J1713">
        <v>1409585434</v>
      </c>
      <c r="K1713" s="8">
        <f t="shared" si="105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10.5</v>
      </c>
      <c r="R1713">
        <f t="shared" si="107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f t="shared" si="104"/>
        <v>42185.913807870369</v>
      </c>
      <c r="J1714">
        <v>1435701353</v>
      </c>
      <c r="K1714" s="8">
        <f t="shared" si="105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 t="e">
        <f t="shared" si="107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f t="shared" si="104"/>
        <v>41917.801064814819</v>
      </c>
      <c r="J1715">
        <v>1412536412</v>
      </c>
      <c r="K1715" s="8">
        <f t="shared" si="105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1.6666666666666667</v>
      </c>
      <c r="R1715">
        <f t="shared" si="107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f t="shared" si="104"/>
        <v>42125.918530092589</v>
      </c>
      <c r="J1716">
        <v>1430517761</v>
      </c>
      <c r="K1716" s="8">
        <f t="shared" si="105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7.8680000000000003</v>
      </c>
      <c r="R1716">
        <f t="shared" si="107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f t="shared" si="104"/>
        <v>42094.140277777777</v>
      </c>
      <c r="J1717">
        <v>1427772120</v>
      </c>
      <c r="K1717" s="8">
        <f t="shared" si="105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0.22</v>
      </c>
      <c r="R1717">
        <f t="shared" si="107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f t="shared" si="104"/>
        <v>42713.619201388887</v>
      </c>
      <c r="J1718">
        <v>1481295099</v>
      </c>
      <c r="K1718" s="8">
        <f t="shared" si="105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7.5</v>
      </c>
      <c r="R1718">
        <f t="shared" si="107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f t="shared" si="104"/>
        <v>42481.166666666672</v>
      </c>
      <c r="J1719">
        <v>1461211200</v>
      </c>
      <c r="K1719" s="8">
        <f t="shared" si="105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42.725880551301685</v>
      </c>
      <c r="R1719">
        <f t="shared" si="107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f t="shared" si="104"/>
        <v>42504.207638888889</v>
      </c>
      <c r="J1720">
        <v>1463201940</v>
      </c>
      <c r="K1720" s="8">
        <f t="shared" si="105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0.2142857142857143</v>
      </c>
      <c r="R1720">
        <f t="shared" si="107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f t="shared" si="104"/>
        <v>41899.534618055557</v>
      </c>
      <c r="J1721">
        <v>1410958191</v>
      </c>
      <c r="K1721" s="8">
        <f t="shared" si="105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0.87500000000000011</v>
      </c>
      <c r="R1721">
        <f t="shared" si="107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f t="shared" si="104"/>
        <v>41952.824895833335</v>
      </c>
      <c r="J1722">
        <v>1415562471</v>
      </c>
      <c r="K1722" s="8">
        <f t="shared" si="105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5.625</v>
      </c>
      <c r="R1722">
        <f t="shared" si="107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f t="shared" si="104"/>
        <v>42349.461377314816</v>
      </c>
      <c r="J1723">
        <v>1449831863</v>
      </c>
      <c r="K1723" s="8">
        <f t="shared" si="105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 t="e">
        <f t="shared" si="107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f t="shared" si="104"/>
        <v>42463.006944444445</v>
      </c>
      <c r="J1724">
        <v>1459642200</v>
      </c>
      <c r="K1724" s="8">
        <f t="shared" si="105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3.4722222222222224E-2</v>
      </c>
      <c r="R1724">
        <f t="shared" si="107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f t="shared" si="104"/>
        <v>42186.25</v>
      </c>
      <c r="J1725">
        <v>1435730400</v>
      </c>
      <c r="K1725" s="8">
        <f t="shared" si="105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6.5</v>
      </c>
      <c r="R1725">
        <f t="shared" si="107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f t="shared" si="104"/>
        <v>41942.932430555556</v>
      </c>
      <c r="J1726">
        <v>1414707762</v>
      </c>
      <c r="K1726" s="8">
        <f t="shared" si="105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0.58333333333333337</v>
      </c>
      <c r="R1726">
        <f t="shared" si="107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f t="shared" si="104"/>
        <v>41875.968159722222</v>
      </c>
      <c r="J1727">
        <v>1408922049</v>
      </c>
      <c r="K1727" s="8">
        <f t="shared" si="105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10.181818181818182</v>
      </c>
      <c r="R1727">
        <f t="shared" si="107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f t="shared" si="104"/>
        <v>41817.919722222221</v>
      </c>
      <c r="J1728">
        <v>1403906664</v>
      </c>
      <c r="K1728" s="8">
        <f t="shared" si="105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33.784615384615385</v>
      </c>
      <c r="R1728">
        <f t="shared" si="107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f t="shared" si="104"/>
        <v>42099.458333333328</v>
      </c>
      <c r="J1729">
        <v>1428231600</v>
      </c>
      <c r="K1729" s="8">
        <f t="shared" si="105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3.3333333333333333E-2</v>
      </c>
      <c r="R1729">
        <f t="shared" si="107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f t="shared" si="104"/>
        <v>42298.625856481478</v>
      </c>
      <c r="J1730">
        <v>1445439674</v>
      </c>
      <c r="K1730" s="8">
        <f t="shared" si="105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68.400000000000006</v>
      </c>
      <c r="R1730">
        <f t="shared" si="107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f t="shared" ref="I1731:I1794" si="108">(((J1731/60)/60)/24)+DATE(1970,1,1)</f>
        <v>42531.052152777775</v>
      </c>
      <c r="J1731">
        <v>1465521306</v>
      </c>
      <c r="K1731" s="8">
        <f t="shared" ref="K1731:K1794" si="109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E1731/D1731*100</f>
        <v>0</v>
      </c>
      <c r="R1731" t="e">
        <f t="shared" ref="R1731:R1794" si="111"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f t="shared" si="108"/>
        <v>42302.087766203709</v>
      </c>
      <c r="J1732">
        <v>1445738783</v>
      </c>
      <c r="K1732" s="8">
        <f t="shared" si="109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 t="e">
        <f t="shared" si="111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f t="shared" si="108"/>
        <v>42166.625</v>
      </c>
      <c r="J1733">
        <v>1434034800</v>
      </c>
      <c r="K1733" s="8">
        <f t="shared" si="109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 t="e">
        <f t="shared" si="111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f t="shared" si="108"/>
        <v>42385.208333333328</v>
      </c>
      <c r="J1734">
        <v>1452920400</v>
      </c>
      <c r="K1734" s="8">
        <f t="shared" si="109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 t="e">
        <f t="shared" si="111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f t="shared" si="108"/>
        <v>42626.895833333328</v>
      </c>
      <c r="J1735">
        <v>1473802200</v>
      </c>
      <c r="K1735" s="8">
        <f t="shared" si="109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 t="e">
        <f t="shared" si="111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f t="shared" si="108"/>
        <v>42132.036527777775</v>
      </c>
      <c r="J1736">
        <v>1431046356</v>
      </c>
      <c r="K1736" s="8">
        <f t="shared" si="109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2.2222222222222223E-2</v>
      </c>
      <c r="R1736">
        <f t="shared" si="111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f t="shared" si="108"/>
        <v>42589.814178240747</v>
      </c>
      <c r="J1737">
        <v>1470598345</v>
      </c>
      <c r="K1737" s="8">
        <f t="shared" si="109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>
        <f t="shared" si="111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f t="shared" si="108"/>
        <v>42316.90315972222</v>
      </c>
      <c r="J1738">
        <v>1447018833</v>
      </c>
      <c r="K1738" s="8">
        <f t="shared" si="109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0.73333333333333328</v>
      </c>
      <c r="R1738">
        <f t="shared" si="111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f t="shared" si="108"/>
        <v>42205.948981481488</v>
      </c>
      <c r="J1739">
        <v>1437432392</v>
      </c>
      <c r="K1739" s="8">
        <f t="shared" si="109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21.25</v>
      </c>
      <c r="R1739">
        <f t="shared" si="111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f t="shared" si="108"/>
        <v>41914.874328703707</v>
      </c>
      <c r="J1740">
        <v>1412283542</v>
      </c>
      <c r="K1740" s="8">
        <f t="shared" si="109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0.4</v>
      </c>
      <c r="R1740">
        <f t="shared" si="111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f t="shared" si="108"/>
        <v>42494.832546296297</v>
      </c>
      <c r="J1741">
        <v>1462391932</v>
      </c>
      <c r="K1741" s="8">
        <f t="shared" si="109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0.1</v>
      </c>
      <c r="R1741">
        <f t="shared" si="111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f t="shared" si="108"/>
        <v>42201.817384259266</v>
      </c>
      <c r="J1742">
        <v>1437075422</v>
      </c>
      <c r="K1742" s="8">
        <f t="shared" si="109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 t="e">
        <f t="shared" si="111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f t="shared" si="108"/>
        <v>42165.628136574072</v>
      </c>
      <c r="J1743">
        <v>1433948671</v>
      </c>
      <c r="K1743" s="8">
        <f t="shared" si="109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110.83333333333334</v>
      </c>
      <c r="R1743">
        <f t="shared" si="111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f t="shared" si="108"/>
        <v>42742.875</v>
      </c>
      <c r="J1744">
        <v>1483822800</v>
      </c>
      <c r="K1744" s="8">
        <f t="shared" si="109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108.74999999999999</v>
      </c>
      <c r="R1744">
        <f t="shared" si="111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f t="shared" si="108"/>
        <v>42609.165972222225</v>
      </c>
      <c r="J1745">
        <v>1472270340</v>
      </c>
      <c r="K1745" s="8">
        <f t="shared" si="109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100.41666666666667</v>
      </c>
      <c r="R1745">
        <f t="shared" si="111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f t="shared" si="108"/>
        <v>42071.563391203701</v>
      </c>
      <c r="J1746">
        <v>1425821477</v>
      </c>
      <c r="K1746" s="8">
        <f t="shared" si="109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118.45454545454545</v>
      </c>
      <c r="R1746">
        <f t="shared" si="111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f t="shared" si="108"/>
        <v>42726.083333333328</v>
      </c>
      <c r="J1747">
        <v>1482372000</v>
      </c>
      <c r="K1747" s="8">
        <f t="shared" si="109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114.01428571428571</v>
      </c>
      <c r="R1747">
        <f t="shared" si="111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f t="shared" si="108"/>
        <v>42698.083333333328</v>
      </c>
      <c r="J1748">
        <v>1479952800</v>
      </c>
      <c r="K1748" s="8">
        <f t="shared" si="109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148.10000000000002</v>
      </c>
      <c r="R1748">
        <f t="shared" si="111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f t="shared" si="108"/>
        <v>42321.625</v>
      </c>
      <c r="J1749">
        <v>1447426800</v>
      </c>
      <c r="K1749" s="8">
        <f t="shared" si="109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104.95555555555556</v>
      </c>
      <c r="R1749">
        <f t="shared" si="111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f t="shared" si="108"/>
        <v>42249.950729166667</v>
      </c>
      <c r="J1750">
        <v>1441234143</v>
      </c>
      <c r="K1750" s="8">
        <f t="shared" si="109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129.94800000000001</v>
      </c>
      <c r="R1750">
        <f t="shared" si="111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f t="shared" si="108"/>
        <v>42795.791666666672</v>
      </c>
      <c r="J1751">
        <v>1488394800</v>
      </c>
      <c r="K1751" s="8">
        <f t="shared" si="109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123.48756218905473</v>
      </c>
      <c r="R1751">
        <f t="shared" si="111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f t="shared" si="108"/>
        <v>42479.836851851855</v>
      </c>
      <c r="J1752">
        <v>1461096304</v>
      </c>
      <c r="K1752" s="8">
        <f t="shared" si="109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201.62</v>
      </c>
      <c r="R1752">
        <f t="shared" si="111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f t="shared" si="108"/>
        <v>42082.739849537036</v>
      </c>
      <c r="J1753">
        <v>1426787123</v>
      </c>
      <c r="K1753" s="8">
        <f t="shared" si="109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102.89999999999999</v>
      </c>
      <c r="R1753">
        <f t="shared" si="111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f t="shared" si="108"/>
        <v>42657.253263888888</v>
      </c>
      <c r="J1754">
        <v>1476425082</v>
      </c>
      <c r="K1754" s="8">
        <f t="shared" si="109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260.16666666666663</v>
      </c>
      <c r="R1754">
        <f t="shared" si="111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f t="shared" si="108"/>
        <v>42450.707962962959</v>
      </c>
      <c r="J1755">
        <v>1458579568</v>
      </c>
      <c r="K1755" s="8">
        <f t="shared" si="109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>
        <f t="shared" si="111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f t="shared" si="108"/>
        <v>42097.835104166668</v>
      </c>
      <c r="J1756">
        <v>1428091353</v>
      </c>
      <c r="K1756" s="8">
        <f t="shared" si="109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110.52941176470587</v>
      </c>
      <c r="R1756">
        <f t="shared" si="111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f t="shared" si="108"/>
        <v>42282.788900462961</v>
      </c>
      <c r="J1757">
        <v>1444071361</v>
      </c>
      <c r="K1757" s="8">
        <f t="shared" si="109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>
        <f t="shared" si="111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f t="shared" si="108"/>
        <v>42611.167465277773</v>
      </c>
      <c r="J1758">
        <v>1472443269</v>
      </c>
      <c r="K1758" s="8">
        <f t="shared" si="109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102.82909090909091</v>
      </c>
      <c r="R1758">
        <f t="shared" si="111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f t="shared" si="108"/>
        <v>42763.811805555553</v>
      </c>
      <c r="J1759">
        <v>1485631740</v>
      </c>
      <c r="K1759" s="8">
        <f t="shared" si="109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115.99999999999999</v>
      </c>
      <c r="R1759">
        <f t="shared" si="111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f t="shared" si="108"/>
        <v>42565.955925925926</v>
      </c>
      <c r="J1760">
        <v>1468536992</v>
      </c>
      <c r="K1760" s="8">
        <f t="shared" si="109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114.7</v>
      </c>
      <c r="R1760">
        <f t="shared" si="111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f t="shared" si="108"/>
        <v>42088.787372685183</v>
      </c>
      <c r="J1761">
        <v>1427309629</v>
      </c>
      <c r="K1761" s="8">
        <f t="shared" si="109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106.60000000000001</v>
      </c>
      <c r="R1761">
        <f t="shared" si="111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f t="shared" si="108"/>
        <v>42425.67260416667</v>
      </c>
      <c r="J1762">
        <v>1456416513</v>
      </c>
      <c r="K1762" s="8">
        <f t="shared" si="109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165.44</v>
      </c>
      <c r="R1762">
        <f t="shared" si="111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f t="shared" si="108"/>
        <v>42259.567824074074</v>
      </c>
      <c r="J1763">
        <v>1442065060</v>
      </c>
      <c r="K1763" s="8">
        <f t="shared" si="109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>
        <f t="shared" si="111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f t="shared" si="108"/>
        <v>42440.982002314813</v>
      </c>
      <c r="J1764">
        <v>1457739245</v>
      </c>
      <c r="K1764" s="8">
        <f t="shared" si="109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>
        <f t="shared" si="111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f t="shared" si="108"/>
        <v>42666.868518518517</v>
      </c>
      <c r="J1765">
        <v>1477255840</v>
      </c>
      <c r="K1765" s="8">
        <f t="shared" si="109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101.90833333333333</v>
      </c>
      <c r="R1765">
        <f t="shared" si="111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f t="shared" si="108"/>
        <v>41854.485868055555</v>
      </c>
      <c r="J1766">
        <v>1407065979</v>
      </c>
      <c r="K1766" s="8">
        <f t="shared" si="109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19.600000000000001</v>
      </c>
      <c r="R1766">
        <f t="shared" si="111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f t="shared" si="108"/>
        <v>41864.980462962965</v>
      </c>
      <c r="J1767">
        <v>1407972712</v>
      </c>
      <c r="K1767" s="8">
        <f t="shared" si="109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59.467839999999995</v>
      </c>
      <c r="R1767">
        <f t="shared" si="111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f t="shared" si="108"/>
        <v>41876.859814814816</v>
      </c>
      <c r="J1768">
        <v>1408999088</v>
      </c>
      <c r="K1768" s="8">
        <f t="shared" si="109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 t="e">
        <f t="shared" si="111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f t="shared" si="108"/>
        <v>41854.658379629633</v>
      </c>
      <c r="J1769">
        <v>1407080884</v>
      </c>
      <c r="K1769" s="8">
        <f t="shared" si="109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45.72</v>
      </c>
      <c r="R1769">
        <f t="shared" si="111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f t="shared" si="108"/>
        <v>41909.560694444444</v>
      </c>
      <c r="J1770">
        <v>1411824444</v>
      </c>
      <c r="K1770" s="8">
        <f t="shared" si="109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3.74</v>
      </c>
      <c r="R1770">
        <f t="shared" si="111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f t="shared" si="108"/>
        <v>42017.818969907406</v>
      </c>
      <c r="J1771">
        <v>1421177959</v>
      </c>
      <c r="K1771" s="8">
        <f t="shared" si="109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2.7025000000000001</v>
      </c>
      <c r="R1771">
        <f t="shared" si="111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f t="shared" si="108"/>
        <v>41926.780023148152</v>
      </c>
      <c r="J1772">
        <v>1413312194</v>
      </c>
      <c r="K1772" s="8">
        <f t="shared" si="109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56.51428571428572</v>
      </c>
      <c r="R1772">
        <f t="shared" si="111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f t="shared" si="108"/>
        <v>41935.979629629634</v>
      </c>
      <c r="J1773">
        <v>1414107040</v>
      </c>
      <c r="K1773" s="8">
        <f t="shared" si="109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21.30952380952381</v>
      </c>
      <c r="R1773">
        <f t="shared" si="111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f t="shared" si="108"/>
        <v>41826.718009259261</v>
      </c>
      <c r="J1774">
        <v>1404666836</v>
      </c>
      <c r="K1774" s="8">
        <f t="shared" si="109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15.6</v>
      </c>
      <c r="R1774">
        <f t="shared" si="111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f t="shared" si="108"/>
        <v>42023.760393518518</v>
      </c>
      <c r="J1775">
        <v>1421691298</v>
      </c>
      <c r="K1775" s="8">
        <f t="shared" si="109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6.2566666666666677</v>
      </c>
      <c r="R1775">
        <f t="shared" si="111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f t="shared" si="108"/>
        <v>41972.624305555553</v>
      </c>
      <c r="J1776">
        <v>1417273140</v>
      </c>
      <c r="K1776" s="8">
        <f t="shared" si="109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45.92</v>
      </c>
      <c r="R1776">
        <f t="shared" si="111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f t="shared" si="108"/>
        <v>41936.976388888892</v>
      </c>
      <c r="J1777">
        <v>1414193160</v>
      </c>
      <c r="K1777" s="8">
        <f t="shared" si="109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65.101538461538468</v>
      </c>
      <c r="R1777">
        <f t="shared" si="111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f t="shared" si="108"/>
        <v>41941.95684027778</v>
      </c>
      <c r="J1778">
        <v>1414623471</v>
      </c>
      <c r="K1778" s="8">
        <f t="shared" si="109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6.7</v>
      </c>
      <c r="R1778">
        <f t="shared" si="111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f t="shared" si="108"/>
        <v>42055.357094907406</v>
      </c>
      <c r="J1779">
        <v>1424421253</v>
      </c>
      <c r="K1779" s="8">
        <f t="shared" si="109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13.5625</v>
      </c>
      <c r="R1779">
        <f t="shared" si="111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f t="shared" si="108"/>
        <v>42090.821701388893</v>
      </c>
      <c r="J1780">
        <v>1427485395</v>
      </c>
      <c r="K1780" s="8">
        <f t="shared" si="109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1.9900000000000002</v>
      </c>
      <c r="R1780">
        <f t="shared" si="111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f t="shared" si="108"/>
        <v>42615.691898148143</v>
      </c>
      <c r="J1781">
        <v>1472834180</v>
      </c>
      <c r="K1781" s="8">
        <f t="shared" si="109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36.236363636363642</v>
      </c>
      <c r="R1781">
        <f t="shared" si="111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f t="shared" si="108"/>
        <v>42553.600810185191</v>
      </c>
      <c r="J1782">
        <v>1467469510</v>
      </c>
      <c r="K1782" s="8">
        <f t="shared" si="109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39.743333333333339</v>
      </c>
      <c r="R1782">
        <f t="shared" si="111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f t="shared" si="108"/>
        <v>42628.617418981477</v>
      </c>
      <c r="J1783">
        <v>1473950945</v>
      </c>
      <c r="K1783" s="8">
        <f t="shared" si="109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25.763636363636365</v>
      </c>
      <c r="R1783">
        <f t="shared" si="111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f t="shared" si="108"/>
        <v>42421.575104166666</v>
      </c>
      <c r="J1784">
        <v>1456062489</v>
      </c>
      <c r="K1784" s="8">
        <f t="shared" si="109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15.491428571428573</v>
      </c>
      <c r="R1784">
        <f t="shared" si="111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f t="shared" si="108"/>
        <v>42145.949976851851</v>
      </c>
      <c r="J1785">
        <v>1432248478</v>
      </c>
      <c r="K1785" s="8">
        <f t="shared" si="109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23.692499999999999</v>
      </c>
      <c r="R1785">
        <f t="shared" si="111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f t="shared" si="108"/>
        <v>42035.142361111109</v>
      </c>
      <c r="J1786">
        <v>1422674700</v>
      </c>
      <c r="K1786" s="8">
        <f t="shared" si="109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39.76</v>
      </c>
      <c r="R1786">
        <f t="shared" si="111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f t="shared" si="108"/>
        <v>41928</v>
      </c>
      <c r="J1787">
        <v>1413417600</v>
      </c>
      <c r="K1787" s="8">
        <f t="shared" si="109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20.220833333333331</v>
      </c>
      <c r="R1787">
        <f t="shared" si="111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f t="shared" si="108"/>
        <v>41988.550659722227</v>
      </c>
      <c r="J1788">
        <v>1418649177</v>
      </c>
      <c r="K1788" s="8">
        <f t="shared" si="109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47.631578947368418</v>
      </c>
      <c r="R1788">
        <f t="shared" si="111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f t="shared" si="108"/>
        <v>42098.613854166666</v>
      </c>
      <c r="J1789">
        <v>1428158637</v>
      </c>
      <c r="K1789" s="8">
        <f t="shared" si="109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15.329999999999998</v>
      </c>
      <c r="R1789">
        <f t="shared" si="111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f t="shared" si="108"/>
        <v>41943.94840277778</v>
      </c>
      <c r="J1790">
        <v>1414795542</v>
      </c>
      <c r="K1790" s="8">
        <f t="shared" si="109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1.3818181818181818</v>
      </c>
      <c r="R1790">
        <f t="shared" si="111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f t="shared" si="108"/>
        <v>42016.250034722223</v>
      </c>
      <c r="J1791">
        <v>1421042403</v>
      </c>
      <c r="K1791" s="8">
        <f t="shared" si="109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0.5</v>
      </c>
      <c r="R1791">
        <f t="shared" si="111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f t="shared" si="108"/>
        <v>42040.674513888895</v>
      </c>
      <c r="J1792">
        <v>1423152678</v>
      </c>
      <c r="K1792" s="8">
        <f t="shared" si="109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4.957575757575758</v>
      </c>
      <c r="R1792">
        <f t="shared" si="111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f t="shared" si="108"/>
        <v>42033.740335648152</v>
      </c>
      <c r="J1793">
        <v>1422553565</v>
      </c>
      <c r="K1793" s="8">
        <f t="shared" si="109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3.5666666666666664</v>
      </c>
      <c r="R1793">
        <f t="shared" si="111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f t="shared" si="108"/>
        <v>42226.290972222225</v>
      </c>
      <c r="J1794">
        <v>1439189940</v>
      </c>
      <c r="K1794" s="8">
        <f t="shared" si="109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61.124000000000002</v>
      </c>
      <c r="R1794">
        <f t="shared" si="111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f t="shared" ref="I1795:I1858" si="112">(((J1795/60)/60)/24)+DATE(1970,1,1)</f>
        <v>41970.933333333334</v>
      </c>
      <c r="J1795">
        <v>1417127040</v>
      </c>
      <c r="K1795" s="8">
        <f t="shared" ref="K1795:K1858" si="113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E1795/D1795*100</f>
        <v>1.3333333333333335</v>
      </c>
      <c r="R1795">
        <f t="shared" ref="R1795:R1858" si="115"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f t="shared" si="112"/>
        <v>42046.551180555558</v>
      </c>
      <c r="J1796">
        <v>1423660422</v>
      </c>
      <c r="K1796" s="8">
        <f t="shared" si="113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11.077777777777778</v>
      </c>
      <c r="R1796">
        <f t="shared" si="115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f t="shared" si="112"/>
        <v>42657.666666666672</v>
      </c>
      <c r="J1797">
        <v>1476460800</v>
      </c>
      <c r="K1797" s="8">
        <f t="shared" si="113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38.735714285714288</v>
      </c>
      <c r="R1797">
        <f t="shared" si="115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f t="shared" si="112"/>
        <v>42575.439421296294</v>
      </c>
      <c r="J1798">
        <v>1469356366</v>
      </c>
      <c r="K1798" s="8">
        <f t="shared" si="113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22.05263157894737</v>
      </c>
      <c r="R1798">
        <f t="shared" si="115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f t="shared" si="112"/>
        <v>42719.56931712963</v>
      </c>
      <c r="J1799">
        <v>1481809189</v>
      </c>
      <c r="K1799" s="8">
        <f t="shared" si="113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67.55</v>
      </c>
      <c r="R1799">
        <f t="shared" si="115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f t="shared" si="112"/>
        <v>42404.32677083333</v>
      </c>
      <c r="J1800">
        <v>1454572233</v>
      </c>
      <c r="K1800" s="8">
        <f t="shared" si="113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13.637499999999999</v>
      </c>
      <c r="R1800">
        <f t="shared" si="115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f t="shared" si="112"/>
        <v>41954.884351851855</v>
      </c>
      <c r="J1801">
        <v>1415740408</v>
      </c>
      <c r="K1801" s="8">
        <f t="shared" si="113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1.7457500000000001</v>
      </c>
      <c r="R1801">
        <f t="shared" si="115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f t="shared" si="112"/>
        <v>42653.606134259258</v>
      </c>
      <c r="J1802">
        <v>1476109970</v>
      </c>
      <c r="K1802" s="8">
        <f t="shared" si="113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20.44963251188932</v>
      </c>
      <c r="R1802">
        <f t="shared" si="115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f t="shared" si="112"/>
        <v>42353.506944444445</v>
      </c>
      <c r="J1803">
        <v>1450181400</v>
      </c>
      <c r="K1803" s="8">
        <f t="shared" si="113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13.852941176470587</v>
      </c>
      <c r="R1803">
        <f t="shared" si="115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f t="shared" si="112"/>
        <v>42182.915972222225</v>
      </c>
      <c r="J1804">
        <v>1435442340</v>
      </c>
      <c r="K1804" s="8">
        <f t="shared" si="113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48.485714285714288</v>
      </c>
      <c r="R1804">
        <f t="shared" si="115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f t="shared" si="112"/>
        <v>42049.071550925932</v>
      </c>
      <c r="J1805">
        <v>1423878182</v>
      </c>
      <c r="K1805" s="8">
        <f t="shared" si="113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30.8</v>
      </c>
      <c r="R1805">
        <f t="shared" si="115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f t="shared" si="112"/>
        <v>42322.719953703709</v>
      </c>
      <c r="J1806">
        <v>1447521404</v>
      </c>
      <c r="K1806" s="8">
        <f t="shared" si="113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35.174193548387095</v>
      </c>
      <c r="R1806">
        <f t="shared" si="115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f t="shared" si="112"/>
        <v>42279.75</v>
      </c>
      <c r="J1807">
        <v>1443808800</v>
      </c>
      <c r="K1807" s="8">
        <f t="shared" si="113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36.404444444444444</v>
      </c>
      <c r="R1807">
        <f t="shared" si="115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f t="shared" si="112"/>
        <v>41912.638298611113</v>
      </c>
      <c r="J1808">
        <v>1412090349</v>
      </c>
      <c r="K1808" s="8">
        <f t="shared" si="113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2.9550000000000001</v>
      </c>
      <c r="R1808">
        <f t="shared" si="115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f t="shared" si="112"/>
        <v>41910.068437499998</v>
      </c>
      <c r="J1809">
        <v>1411868313</v>
      </c>
      <c r="K1809" s="8">
        <f t="shared" si="113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11.06</v>
      </c>
      <c r="R1809">
        <f t="shared" si="115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f t="shared" si="112"/>
        <v>42777.680902777778</v>
      </c>
      <c r="J1810">
        <v>1486830030</v>
      </c>
      <c r="K1810" s="8">
        <f t="shared" si="113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41.407142857142858</v>
      </c>
      <c r="R1810">
        <f t="shared" si="115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f t="shared" si="112"/>
        <v>42064.907858796301</v>
      </c>
      <c r="J1811">
        <v>1425246439</v>
      </c>
      <c r="K1811" s="8">
        <f t="shared" si="113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10.857142857142858</v>
      </c>
      <c r="R1811">
        <f t="shared" si="115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f t="shared" si="112"/>
        <v>41872.91002314815</v>
      </c>
      <c r="J1812">
        <v>1408657826</v>
      </c>
      <c r="K1812" s="8">
        <f t="shared" si="113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3.3333333333333335</v>
      </c>
      <c r="R1812">
        <f t="shared" si="115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f t="shared" si="112"/>
        <v>41936.166666666664</v>
      </c>
      <c r="J1813">
        <v>1414123200</v>
      </c>
      <c r="K1813" s="8">
        <f t="shared" si="113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7.407407407407407E-2</v>
      </c>
      <c r="R1813">
        <f t="shared" si="115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f t="shared" si="112"/>
        <v>42554.318703703699</v>
      </c>
      <c r="J1814">
        <v>1467531536</v>
      </c>
      <c r="K1814" s="8">
        <f t="shared" si="113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13.307692307692307</v>
      </c>
      <c r="R1814">
        <f t="shared" si="115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f t="shared" si="112"/>
        <v>41859.889027777775</v>
      </c>
      <c r="J1815">
        <v>1407532812</v>
      </c>
      <c r="K1815" s="8">
        <f t="shared" si="113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 t="e">
        <f t="shared" si="115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f t="shared" si="112"/>
        <v>42063.314074074078</v>
      </c>
      <c r="J1816">
        <v>1425108736</v>
      </c>
      <c r="K1816" s="8">
        <f t="shared" si="113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49.183333333333337</v>
      </c>
      <c r="R1816">
        <f t="shared" si="115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f t="shared" si="112"/>
        <v>42186.906678240746</v>
      </c>
      <c r="J1817">
        <v>1435787137</v>
      </c>
      <c r="K1817" s="8">
        <f t="shared" si="113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 t="e">
        <f t="shared" si="115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f t="shared" si="112"/>
        <v>42576.791666666672</v>
      </c>
      <c r="J1818">
        <v>1469473200</v>
      </c>
      <c r="K1818" s="8">
        <f t="shared" si="113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2.036</v>
      </c>
      <c r="R1818">
        <f t="shared" si="115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f t="shared" si="112"/>
        <v>42765.290972222225</v>
      </c>
      <c r="J1819">
        <v>1485759540</v>
      </c>
      <c r="K1819" s="8">
        <f t="shared" si="113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52.327777777777776</v>
      </c>
      <c r="R1819">
        <f t="shared" si="115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f t="shared" si="112"/>
        <v>42097.192708333328</v>
      </c>
      <c r="J1820">
        <v>1428035850</v>
      </c>
      <c r="K1820" s="8">
        <f t="shared" si="113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 t="e">
        <f t="shared" si="115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f t="shared" si="112"/>
        <v>41850.752268518518</v>
      </c>
      <c r="J1821">
        <v>1406743396</v>
      </c>
      <c r="K1821" s="8">
        <f t="shared" si="113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2.083333333333333</v>
      </c>
      <c r="R1821">
        <f t="shared" si="115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f t="shared" si="112"/>
        <v>42095.042708333334</v>
      </c>
      <c r="J1822">
        <v>1427850090</v>
      </c>
      <c r="K1822" s="8">
        <f t="shared" si="113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6.565384615384616</v>
      </c>
      <c r="R1822">
        <f t="shared" si="115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f t="shared" si="112"/>
        <v>40971.319062499999</v>
      </c>
      <c r="J1823">
        <v>1330760367</v>
      </c>
      <c r="K1823" s="8">
        <f t="shared" si="113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134.88999999999999</v>
      </c>
      <c r="R1823">
        <f t="shared" si="115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f t="shared" si="112"/>
        <v>41670.792361111111</v>
      </c>
      <c r="J1824">
        <v>1391194860</v>
      </c>
      <c r="K1824" s="8">
        <f t="shared" si="113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f t="shared" si="112"/>
        <v>41206.684907407405</v>
      </c>
      <c r="J1825">
        <v>1351095976</v>
      </c>
      <c r="K1825" s="8">
        <f t="shared" si="113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115.85714285714286</v>
      </c>
      <c r="R1825">
        <f t="shared" si="115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f t="shared" si="112"/>
        <v>41647.088888888888</v>
      </c>
      <c r="J1826">
        <v>1389146880</v>
      </c>
      <c r="K1826" s="8">
        <f t="shared" si="113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100.06666666666666</v>
      </c>
      <c r="R1826">
        <f t="shared" si="115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f t="shared" si="112"/>
        <v>41466.83452546296</v>
      </c>
      <c r="J1827">
        <v>1373572903</v>
      </c>
      <c r="K1827" s="8">
        <f t="shared" si="113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105.05</v>
      </c>
      <c r="R1827">
        <f t="shared" si="115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f t="shared" si="112"/>
        <v>41687.923807870371</v>
      </c>
      <c r="J1828">
        <v>1392675017</v>
      </c>
      <c r="K1828" s="8">
        <f t="shared" si="113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>
        <f t="shared" si="115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f t="shared" si="112"/>
        <v>40605.325937499998</v>
      </c>
      <c r="J1829">
        <v>1299138561</v>
      </c>
      <c r="K1829" s="8">
        <f t="shared" si="113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100.66250000000001</v>
      </c>
      <c r="R1829">
        <f t="shared" si="115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f t="shared" si="112"/>
        <v>41768.916666666664</v>
      </c>
      <c r="J1830">
        <v>1399672800</v>
      </c>
      <c r="K1830" s="8">
        <f t="shared" si="113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100.16000000000001</v>
      </c>
      <c r="R1830">
        <f t="shared" si="115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f t="shared" si="112"/>
        <v>40564.916666666664</v>
      </c>
      <c r="J1831">
        <v>1295647200</v>
      </c>
      <c r="K1831" s="8">
        <f t="shared" si="113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166.68333333333334</v>
      </c>
      <c r="R1831">
        <f t="shared" si="115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f t="shared" si="112"/>
        <v>41694.684108796297</v>
      </c>
      <c r="J1832">
        <v>1393259107</v>
      </c>
      <c r="K1832" s="8">
        <f t="shared" si="113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101.53333333333335</v>
      </c>
      <c r="R1832">
        <f t="shared" si="115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f t="shared" si="112"/>
        <v>41041.996099537035</v>
      </c>
      <c r="J1833">
        <v>1336866863</v>
      </c>
      <c r="K1833" s="8">
        <f t="shared" si="113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>
        <f t="shared" si="115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f t="shared" si="112"/>
        <v>40606.539664351854</v>
      </c>
      <c r="J1834">
        <v>1299243427</v>
      </c>
      <c r="K1834" s="8">
        <f t="shared" si="113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142.85714285714286</v>
      </c>
      <c r="R1834">
        <f t="shared" si="115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f t="shared" si="112"/>
        <v>41335.332638888889</v>
      </c>
      <c r="J1835">
        <v>1362211140</v>
      </c>
      <c r="K1835" s="8">
        <f t="shared" si="113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262.5</v>
      </c>
      <c r="R1835">
        <f t="shared" si="115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f t="shared" si="112"/>
        <v>42028.964062500003</v>
      </c>
      <c r="J1836">
        <v>1422140895</v>
      </c>
      <c r="K1836" s="8">
        <f t="shared" si="113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118.05000000000001</v>
      </c>
      <c r="R1836">
        <f t="shared" si="115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f t="shared" si="112"/>
        <v>42460.660543981481</v>
      </c>
      <c r="J1837">
        <v>1459439471</v>
      </c>
      <c r="K1837" s="8">
        <f t="shared" si="113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>
        <f t="shared" si="115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f t="shared" si="112"/>
        <v>41322.809363425928</v>
      </c>
      <c r="J1838">
        <v>1361129129</v>
      </c>
      <c r="K1838" s="8">
        <f t="shared" si="113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200.34</v>
      </c>
      <c r="R1838">
        <f t="shared" si="115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f t="shared" si="112"/>
        <v>40986.006192129629</v>
      </c>
      <c r="J1839">
        <v>1332029335</v>
      </c>
      <c r="K1839" s="8">
        <f t="shared" si="113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306.83333333333331</v>
      </c>
      <c r="R1839">
        <f t="shared" si="115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f t="shared" si="112"/>
        <v>40817.125</v>
      </c>
      <c r="J1840">
        <v>1317438000</v>
      </c>
      <c r="K1840" s="8">
        <f t="shared" si="113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100.149</v>
      </c>
      <c r="R1840">
        <f t="shared" si="115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f t="shared" si="112"/>
        <v>42644.722013888888</v>
      </c>
      <c r="J1841">
        <v>1475342382</v>
      </c>
      <c r="K1841" s="8">
        <f t="shared" si="113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205.29999999999998</v>
      </c>
      <c r="R1841">
        <f t="shared" si="115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f t="shared" si="112"/>
        <v>41401.207638888889</v>
      </c>
      <c r="J1842">
        <v>1367902740</v>
      </c>
      <c r="K1842" s="8">
        <f t="shared" si="113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108.88888888888889</v>
      </c>
      <c r="R1842">
        <f t="shared" si="115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f t="shared" si="112"/>
        <v>41779.207638888889</v>
      </c>
      <c r="J1843">
        <v>1400561940</v>
      </c>
      <c r="K1843" s="8">
        <f t="shared" si="113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101.75</v>
      </c>
      <c r="R1843">
        <f t="shared" si="115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f t="shared" si="112"/>
        <v>42065.249305555553</v>
      </c>
      <c r="J1844">
        <v>1425275940</v>
      </c>
      <c r="K1844" s="8">
        <f t="shared" si="113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125.25</v>
      </c>
      <c r="R1844">
        <f t="shared" si="115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f t="shared" si="112"/>
        <v>40594.994837962964</v>
      </c>
      <c r="J1845">
        <v>1298245954</v>
      </c>
      <c r="K1845" s="8">
        <f t="shared" si="113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124.0061</v>
      </c>
      <c r="R1845">
        <f t="shared" si="115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f t="shared" si="112"/>
        <v>40705.125</v>
      </c>
      <c r="J1846">
        <v>1307761200</v>
      </c>
      <c r="K1846" s="8">
        <f t="shared" si="113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101.4</v>
      </c>
      <c r="R1846">
        <f t="shared" si="115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f t="shared" si="112"/>
        <v>42538.204861111109</v>
      </c>
      <c r="J1847">
        <v>1466139300</v>
      </c>
      <c r="K1847" s="8">
        <f t="shared" si="113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f t="shared" si="112"/>
        <v>41258.650196759263</v>
      </c>
      <c r="J1848">
        <v>1355585777</v>
      </c>
      <c r="K1848" s="8">
        <f t="shared" si="113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137.92666666666668</v>
      </c>
      <c r="R1848">
        <f t="shared" si="115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f t="shared" si="112"/>
        <v>42115.236481481479</v>
      </c>
      <c r="J1849">
        <v>1429594832</v>
      </c>
      <c r="K1849" s="8">
        <f t="shared" si="113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120.88000000000001</v>
      </c>
      <c r="R1849">
        <f t="shared" si="115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f t="shared" si="112"/>
        <v>40755.290972222225</v>
      </c>
      <c r="J1850">
        <v>1312095540</v>
      </c>
      <c r="K1850" s="8">
        <f t="shared" si="113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107.36666666666667</v>
      </c>
      <c r="R1850">
        <f t="shared" si="115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f t="shared" si="112"/>
        <v>41199.845590277779</v>
      </c>
      <c r="J1851">
        <v>1350505059</v>
      </c>
      <c r="K1851" s="8">
        <f t="shared" si="113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100.33333333333334</v>
      </c>
      <c r="R1851">
        <f t="shared" si="115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f t="shared" si="112"/>
        <v>41830.959490740745</v>
      </c>
      <c r="J1852">
        <v>1405033300</v>
      </c>
      <c r="K1852" s="8">
        <f t="shared" si="113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101.52222222222223</v>
      </c>
      <c r="R1852">
        <f t="shared" si="115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f t="shared" si="112"/>
        <v>41848.041666666664</v>
      </c>
      <c r="J1853">
        <v>1406509200</v>
      </c>
      <c r="K1853" s="8">
        <f t="shared" si="113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100.07692307692308</v>
      </c>
      <c r="R1853">
        <f t="shared" si="115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f t="shared" si="112"/>
        <v>42119</v>
      </c>
      <c r="J1854">
        <v>1429920000</v>
      </c>
      <c r="K1854" s="8">
        <f t="shared" si="113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116.96666666666667</v>
      </c>
      <c r="R1854">
        <f t="shared" si="115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f t="shared" si="112"/>
        <v>41227.102048611108</v>
      </c>
      <c r="J1855">
        <v>1352860017</v>
      </c>
      <c r="K1855" s="8">
        <f t="shared" si="113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101.875</v>
      </c>
      <c r="R1855">
        <f t="shared" si="115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f t="shared" si="112"/>
        <v>41418.021261574075</v>
      </c>
      <c r="J1856">
        <v>1369355437</v>
      </c>
      <c r="K1856" s="8">
        <f t="shared" si="113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102.12366666666665</v>
      </c>
      <c r="R1856">
        <f t="shared" si="115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f t="shared" si="112"/>
        <v>41645.538657407407</v>
      </c>
      <c r="J1857">
        <v>1389012940</v>
      </c>
      <c r="K1857" s="8">
        <f t="shared" si="113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154.05897142857143</v>
      </c>
      <c r="R1857">
        <f t="shared" si="115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f t="shared" si="112"/>
        <v>41838.854999999996</v>
      </c>
      <c r="J1858">
        <v>1405715472</v>
      </c>
      <c r="K1858" s="8">
        <f t="shared" si="113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101.25</v>
      </c>
      <c r="R1858">
        <f t="shared" si="115"/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f t="shared" ref="I1859:I1922" si="116">(((J1859/60)/60)/24)+DATE(1970,1,1)</f>
        <v>41894.76866898148</v>
      </c>
      <c r="J1859">
        <v>1410546413</v>
      </c>
      <c r="K1859" s="8">
        <f t="shared" ref="K1859:K1922" si="117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E1859/D1859*100</f>
        <v>100</v>
      </c>
      <c r="R1859">
        <f t="shared" ref="R1859:R1922" si="119"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f t="shared" si="116"/>
        <v>40893.242141203707</v>
      </c>
      <c r="J1860">
        <v>1324014521</v>
      </c>
      <c r="K1860" s="8">
        <f t="shared" si="117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108.74800874800874</v>
      </c>
      <c r="R1860">
        <f t="shared" si="119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f t="shared" si="116"/>
        <v>40808.770011574074</v>
      </c>
      <c r="J1861">
        <v>1316716129</v>
      </c>
      <c r="K1861" s="8">
        <f t="shared" si="117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131.83333333333334</v>
      </c>
      <c r="R1861">
        <f t="shared" si="119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f t="shared" si="116"/>
        <v>41676.709305555552</v>
      </c>
      <c r="J1862">
        <v>1391706084</v>
      </c>
      <c r="K1862" s="8">
        <f t="shared" si="117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133.46666666666667</v>
      </c>
      <c r="R1862">
        <f t="shared" si="119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f t="shared" si="116"/>
        <v>42030.300243055557</v>
      </c>
      <c r="J1863">
        <v>1422256341</v>
      </c>
      <c r="K1863" s="8">
        <f t="shared" si="117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 t="e">
        <f t="shared" si="119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f t="shared" si="116"/>
        <v>42802.3125</v>
      </c>
      <c r="J1864">
        <v>1488958200</v>
      </c>
      <c r="K1864" s="8">
        <f t="shared" si="117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8.0833333333333321</v>
      </c>
      <c r="R1864">
        <f t="shared" si="119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f t="shared" si="116"/>
        <v>41802.797280092593</v>
      </c>
      <c r="J1865">
        <v>1402600085</v>
      </c>
      <c r="K1865" s="8">
        <f t="shared" si="117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0.4</v>
      </c>
      <c r="R1865">
        <f t="shared" si="11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f t="shared" si="116"/>
        <v>41763.716435185182</v>
      </c>
      <c r="J1866">
        <v>1399223500</v>
      </c>
      <c r="K1866" s="8">
        <f t="shared" si="117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42.892307692307689</v>
      </c>
      <c r="R1866">
        <f t="shared" si="119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f t="shared" si="116"/>
        <v>42680.409108796302</v>
      </c>
      <c r="J1867">
        <v>1478425747</v>
      </c>
      <c r="K1867" s="8">
        <f t="shared" si="117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3.6363636363636364E-3</v>
      </c>
      <c r="R1867">
        <f t="shared" si="11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f t="shared" si="116"/>
        <v>42795.166666666672</v>
      </c>
      <c r="J1868">
        <v>1488340800</v>
      </c>
      <c r="K1868" s="8">
        <f t="shared" si="117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0.5</v>
      </c>
      <c r="R1868">
        <f t="shared" si="11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f t="shared" si="116"/>
        <v>42679.924907407403</v>
      </c>
      <c r="J1869">
        <v>1478383912</v>
      </c>
      <c r="K1869" s="8">
        <f t="shared" si="117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0.05</v>
      </c>
      <c r="R1869">
        <f t="shared" si="11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f t="shared" si="116"/>
        <v>42353.332638888889</v>
      </c>
      <c r="J1870">
        <v>1450166340</v>
      </c>
      <c r="K1870" s="8">
        <f t="shared" si="117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4.8680000000000003</v>
      </c>
      <c r="R1870">
        <f t="shared" si="119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f t="shared" si="116"/>
        <v>42739.002881944441</v>
      </c>
      <c r="J1871">
        <v>1483488249</v>
      </c>
      <c r="K1871" s="8">
        <f t="shared" si="117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 t="e">
        <f t="shared" si="119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f t="shared" si="116"/>
        <v>42400.178472222222</v>
      </c>
      <c r="J1872">
        <v>1454213820</v>
      </c>
      <c r="K1872" s="8">
        <f t="shared" si="117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10.314285714285715</v>
      </c>
      <c r="R1872">
        <f t="shared" si="119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f t="shared" si="116"/>
        <v>41963.825243055559</v>
      </c>
      <c r="J1873">
        <v>1416512901</v>
      </c>
      <c r="K1873" s="8">
        <f t="shared" si="117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71.784615384615378</v>
      </c>
      <c r="R1873">
        <f t="shared" si="119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f t="shared" si="116"/>
        <v>42185.129652777774</v>
      </c>
      <c r="J1874">
        <v>1435633602</v>
      </c>
      <c r="K1874" s="8">
        <f t="shared" si="117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1.06</v>
      </c>
      <c r="R1874">
        <f t="shared" si="119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f t="shared" si="116"/>
        <v>42193.697916666672</v>
      </c>
      <c r="J1875">
        <v>1436373900</v>
      </c>
      <c r="K1875" s="8">
        <f t="shared" si="117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0.44999999999999996</v>
      </c>
      <c r="R1875">
        <f t="shared" si="11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f t="shared" si="116"/>
        <v>42549.969131944439</v>
      </c>
      <c r="J1876">
        <v>1467155733</v>
      </c>
      <c r="K1876" s="8">
        <f t="shared" si="117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1.6250000000000001E-2</v>
      </c>
      <c r="R1876">
        <f t="shared" si="11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f t="shared" si="116"/>
        <v>42588.899398148147</v>
      </c>
      <c r="J1877">
        <v>1470519308</v>
      </c>
      <c r="K1877" s="8">
        <f t="shared" si="117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0.51</v>
      </c>
      <c r="R1877">
        <f t="shared" si="11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f t="shared" si="116"/>
        <v>41806.284780092588</v>
      </c>
      <c r="J1878">
        <v>1402901405</v>
      </c>
      <c r="K1878" s="8">
        <f t="shared" si="117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 t="e">
        <f t="shared" si="119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f t="shared" si="116"/>
        <v>42064.029224537036</v>
      </c>
      <c r="J1879">
        <v>1425170525</v>
      </c>
      <c r="K1879" s="8">
        <f t="shared" si="117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 t="e">
        <f t="shared" si="119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f t="shared" si="116"/>
        <v>41803.008738425924</v>
      </c>
      <c r="J1880">
        <v>1402618355</v>
      </c>
      <c r="K1880" s="8">
        <f t="shared" si="117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 t="e">
        <f t="shared" si="119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f t="shared" si="116"/>
        <v>42443.607974537037</v>
      </c>
      <c r="J1881">
        <v>1457966129</v>
      </c>
      <c r="K1881" s="8">
        <f t="shared" si="117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0.12</v>
      </c>
      <c r="R1881">
        <f t="shared" si="11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f t="shared" si="116"/>
        <v>42459.525231481486</v>
      </c>
      <c r="J1882">
        <v>1459341380</v>
      </c>
      <c r="K1882" s="8">
        <f t="shared" si="117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20.080000000000002</v>
      </c>
      <c r="R1882">
        <f t="shared" si="119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f t="shared" si="116"/>
        <v>42073.110983796301</v>
      </c>
      <c r="J1883">
        <v>1425955189</v>
      </c>
      <c r="K1883" s="8">
        <f t="shared" si="117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172.68449999999999</v>
      </c>
      <c r="R1883">
        <f t="shared" si="119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f t="shared" si="116"/>
        <v>41100.991666666669</v>
      </c>
      <c r="J1884">
        <v>1341964080</v>
      </c>
      <c r="K1884" s="8">
        <f t="shared" si="117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100.8955223880597</v>
      </c>
      <c r="R1884">
        <f t="shared" si="119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f t="shared" si="116"/>
        <v>41007.906342592592</v>
      </c>
      <c r="J1885">
        <v>1333921508</v>
      </c>
      <c r="K1885" s="8">
        <f t="shared" si="117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104.8048048048048</v>
      </c>
      <c r="R1885">
        <f t="shared" si="119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f t="shared" si="116"/>
        <v>41240.5</v>
      </c>
      <c r="J1886">
        <v>1354017600</v>
      </c>
      <c r="K1886" s="8">
        <f t="shared" si="117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135.1</v>
      </c>
      <c r="R1886">
        <f t="shared" si="119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f t="shared" si="116"/>
        <v>41131.916666666664</v>
      </c>
      <c r="J1887">
        <v>1344636000</v>
      </c>
      <c r="K1887" s="8">
        <f t="shared" si="117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116.32786885245903</v>
      </c>
      <c r="R1887">
        <f t="shared" si="119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f t="shared" si="116"/>
        <v>41955.94835648148</v>
      </c>
      <c r="J1888">
        <v>1415832338</v>
      </c>
      <c r="K1888" s="8">
        <f t="shared" si="117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102.08333333333333</v>
      </c>
      <c r="R1888">
        <f t="shared" si="119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f t="shared" si="116"/>
        <v>42341.895833333328</v>
      </c>
      <c r="J1889">
        <v>1449178200</v>
      </c>
      <c r="K1889" s="8">
        <f t="shared" si="117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111.16666666666666</v>
      </c>
      <c r="R1889">
        <f t="shared" si="119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f t="shared" si="116"/>
        <v>40330.207638888889</v>
      </c>
      <c r="J1890">
        <v>1275368340</v>
      </c>
      <c r="K1890" s="8">
        <f t="shared" si="117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166.08</v>
      </c>
      <c r="R1890">
        <f t="shared" si="119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f t="shared" si="116"/>
        <v>41344.751689814817</v>
      </c>
      <c r="J1891">
        <v>1363024946</v>
      </c>
      <c r="K1891" s="8">
        <f t="shared" si="117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106.60000000000001</v>
      </c>
      <c r="R1891">
        <f t="shared" si="119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f t="shared" si="116"/>
        <v>41258.786203703705</v>
      </c>
      <c r="J1892">
        <v>1355597528</v>
      </c>
      <c r="K1892" s="8">
        <f t="shared" si="117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144.58441666666667</v>
      </c>
      <c r="R1892">
        <f t="shared" si="119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f t="shared" si="116"/>
        <v>40381.25</v>
      </c>
      <c r="J1893">
        <v>1279778400</v>
      </c>
      <c r="K1893" s="8">
        <f t="shared" si="117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105.55000000000001</v>
      </c>
      <c r="R1893">
        <f t="shared" si="119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f t="shared" si="116"/>
        <v>40701.637511574074</v>
      </c>
      <c r="J1894">
        <v>1307459881</v>
      </c>
      <c r="K1894" s="8">
        <f t="shared" si="117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136.60000000000002</v>
      </c>
      <c r="R1894">
        <f t="shared" si="119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f t="shared" si="116"/>
        <v>40649.165972222225</v>
      </c>
      <c r="J1895">
        <v>1302926340</v>
      </c>
      <c r="K1895" s="8">
        <f t="shared" si="117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>
        <f t="shared" si="119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f t="shared" si="116"/>
        <v>40951.904895833337</v>
      </c>
      <c r="J1896">
        <v>1329082983</v>
      </c>
      <c r="K1896" s="8">
        <f t="shared" si="117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114.5</v>
      </c>
      <c r="R1896">
        <f t="shared" si="11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f t="shared" si="116"/>
        <v>42297.746782407412</v>
      </c>
      <c r="J1897">
        <v>1445363722</v>
      </c>
      <c r="K1897" s="8">
        <f t="shared" si="117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101.71957671957672</v>
      </c>
      <c r="R1897">
        <f t="shared" si="119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f t="shared" si="116"/>
        <v>41011.710243055553</v>
      </c>
      <c r="J1898">
        <v>1334250165</v>
      </c>
      <c r="K1898" s="8">
        <f t="shared" si="117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123.94678492239468</v>
      </c>
      <c r="R1898">
        <f t="shared" si="11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f t="shared" si="116"/>
        <v>41702.875</v>
      </c>
      <c r="J1899">
        <v>1393966800</v>
      </c>
      <c r="K1899" s="8">
        <f t="shared" si="117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102.45669291338582</v>
      </c>
      <c r="R1899">
        <f t="shared" si="119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f t="shared" si="116"/>
        <v>42401.75</v>
      </c>
      <c r="J1900">
        <v>1454349600</v>
      </c>
      <c r="K1900" s="8">
        <f t="shared" si="117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144.5</v>
      </c>
      <c r="R1900">
        <f t="shared" si="119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f t="shared" si="116"/>
        <v>42088.90006944444</v>
      </c>
      <c r="J1901">
        <v>1427319366</v>
      </c>
      <c r="K1901" s="8">
        <f t="shared" si="117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133.33333333333331</v>
      </c>
      <c r="R1901">
        <f t="shared" si="119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f t="shared" si="116"/>
        <v>41188.415972222225</v>
      </c>
      <c r="J1902">
        <v>1349517540</v>
      </c>
      <c r="K1902" s="8">
        <f t="shared" si="117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109.3644</v>
      </c>
      <c r="R1902">
        <f t="shared" si="11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f t="shared" si="116"/>
        <v>42146.541666666672</v>
      </c>
      <c r="J1903">
        <v>1432299600</v>
      </c>
      <c r="K1903" s="8">
        <f t="shared" si="117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2.6969696969696968</v>
      </c>
      <c r="R1903">
        <f t="shared" si="11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f t="shared" si="116"/>
        <v>42067.789895833332</v>
      </c>
      <c r="J1904">
        <v>1425495447</v>
      </c>
      <c r="K1904" s="8">
        <f t="shared" si="117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1.2</v>
      </c>
      <c r="R1904">
        <f t="shared" si="11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f t="shared" si="116"/>
        <v>42762.770729166667</v>
      </c>
      <c r="J1905">
        <v>1485541791</v>
      </c>
      <c r="K1905" s="8">
        <f t="shared" si="117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46.6</v>
      </c>
      <c r="R1905">
        <f t="shared" si="11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f t="shared" si="116"/>
        <v>42371.685428240744</v>
      </c>
      <c r="J1906">
        <v>1451752021</v>
      </c>
      <c r="K1906" s="8">
        <f t="shared" si="117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0.1</v>
      </c>
      <c r="R1906">
        <f t="shared" si="11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f t="shared" si="116"/>
        <v>41889.925856481481</v>
      </c>
      <c r="J1907">
        <v>1410127994</v>
      </c>
      <c r="K1907" s="8">
        <f t="shared" si="117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0.16800000000000001</v>
      </c>
      <c r="R1907">
        <f t="shared" si="11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f t="shared" si="116"/>
        <v>42544.671099537038</v>
      </c>
      <c r="J1908">
        <v>1466697983</v>
      </c>
      <c r="K1908" s="8">
        <f t="shared" si="117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42.76</v>
      </c>
      <c r="R1908">
        <f t="shared" si="11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f t="shared" si="116"/>
        <v>41782.587094907409</v>
      </c>
      <c r="J1909">
        <v>1400853925</v>
      </c>
      <c r="K1909" s="8">
        <f t="shared" si="117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0.28333333333333333</v>
      </c>
      <c r="R1909">
        <f t="shared" si="11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f t="shared" si="116"/>
        <v>42733.917824074073</v>
      </c>
      <c r="J1910">
        <v>1483048900</v>
      </c>
      <c r="K1910" s="8">
        <f t="shared" si="117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1.7319999999999998</v>
      </c>
      <c r="R1910">
        <f t="shared" si="11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f t="shared" si="116"/>
        <v>41935.429155092592</v>
      </c>
      <c r="J1911">
        <v>1414059479</v>
      </c>
      <c r="K1911" s="8">
        <f t="shared" si="117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14.111428571428572</v>
      </c>
      <c r="R1911">
        <f t="shared" si="11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f t="shared" si="116"/>
        <v>42308.947916666672</v>
      </c>
      <c r="J1912">
        <v>1446331500</v>
      </c>
      <c r="K1912" s="8">
        <f t="shared" si="117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39.395294117647055</v>
      </c>
      <c r="R1912">
        <f t="shared" si="11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f t="shared" si="116"/>
        <v>41860.033958333333</v>
      </c>
      <c r="J1913">
        <v>1407545334</v>
      </c>
      <c r="K1913" s="8">
        <f t="shared" si="117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2.3529411764705882E-2</v>
      </c>
      <c r="R1913">
        <f t="shared" si="11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f t="shared" si="116"/>
        <v>42159.226388888885</v>
      </c>
      <c r="J1914">
        <v>1433395560</v>
      </c>
      <c r="K1914" s="8">
        <f t="shared" si="117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59.3</v>
      </c>
      <c r="R1914">
        <f t="shared" si="119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f t="shared" si="116"/>
        <v>41920.511319444442</v>
      </c>
      <c r="J1915">
        <v>1412770578</v>
      </c>
      <c r="K1915" s="8">
        <f t="shared" si="117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1.3270833333333334</v>
      </c>
      <c r="R1915">
        <f t="shared" si="11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f t="shared" si="116"/>
        <v>41944.165972222225</v>
      </c>
      <c r="J1916">
        <v>1414814340</v>
      </c>
      <c r="K1916" s="8">
        <f t="shared" si="117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9.0090090090090094</v>
      </c>
      <c r="R1916">
        <f t="shared" si="11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f t="shared" si="116"/>
        <v>41884.04886574074</v>
      </c>
      <c r="J1917">
        <v>1409620222</v>
      </c>
      <c r="K1917" s="8">
        <f t="shared" si="117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1.6</v>
      </c>
      <c r="R1917">
        <f t="shared" si="11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f t="shared" si="116"/>
        <v>42681.758969907409</v>
      </c>
      <c r="J1918">
        <v>1478542375</v>
      </c>
      <c r="K1918" s="8">
        <f t="shared" si="117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0.51</v>
      </c>
      <c r="R1918">
        <f t="shared" si="11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f t="shared" si="116"/>
        <v>42776.270057870366</v>
      </c>
      <c r="J1919">
        <v>1486708133</v>
      </c>
      <c r="K1919" s="8">
        <f t="shared" si="117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52.570512820512818</v>
      </c>
      <c r="R1919">
        <f t="shared" si="119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f t="shared" si="116"/>
        <v>41863.789942129632</v>
      </c>
      <c r="J1920">
        <v>1407869851</v>
      </c>
      <c r="K1920" s="8">
        <f t="shared" si="117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1.04</v>
      </c>
      <c r="R1920">
        <f t="shared" si="119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f t="shared" si="116"/>
        <v>42143.875567129624</v>
      </c>
      <c r="J1921">
        <v>1432069249</v>
      </c>
      <c r="K1921" s="8">
        <f t="shared" si="117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47.4</v>
      </c>
      <c r="R1921">
        <f t="shared" si="119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f t="shared" si="116"/>
        <v>42298.958333333328</v>
      </c>
      <c r="J1922">
        <v>1445468400</v>
      </c>
      <c r="K1922" s="8">
        <f t="shared" si="117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43.03</v>
      </c>
      <c r="R1922">
        <f t="shared" si="119"/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f t="shared" ref="I1923:I1986" si="120">(((J1923/60)/60)/24)+DATE(1970,1,1)</f>
        <v>41104.221562500003</v>
      </c>
      <c r="J1923">
        <v>1342243143</v>
      </c>
      <c r="K1923" s="8">
        <f t="shared" ref="K1923:K1986" si="12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E1923/D1923*100</f>
        <v>136.80000000000001</v>
      </c>
      <c r="R1923">
        <f t="shared" ref="R1923:R1986" si="123"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f t="shared" si="120"/>
        <v>41620.255868055552</v>
      </c>
      <c r="J1924">
        <v>1386828507</v>
      </c>
      <c r="K1924" s="8">
        <f t="shared" si="12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115.55</v>
      </c>
      <c r="R1924">
        <f t="shared" si="123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f t="shared" si="120"/>
        <v>40813.207638888889</v>
      </c>
      <c r="J1925">
        <v>1317099540</v>
      </c>
      <c r="K1925" s="8">
        <f t="shared" si="12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240.79999999999998</v>
      </c>
      <c r="R1925">
        <f t="shared" si="123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f t="shared" si="120"/>
        <v>41654.814583333333</v>
      </c>
      <c r="J1926">
        <v>1389814380</v>
      </c>
      <c r="K1926" s="8">
        <f t="shared" si="12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114.39999999999999</v>
      </c>
      <c r="R1926">
        <f t="shared" si="123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f t="shared" si="120"/>
        <v>41558</v>
      </c>
      <c r="J1927">
        <v>1381449600</v>
      </c>
      <c r="K1927" s="8">
        <f t="shared" si="12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110.33333333333333</v>
      </c>
      <c r="R1927">
        <f t="shared" si="123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f t="shared" si="120"/>
        <v>40484.018055555556</v>
      </c>
      <c r="J1928">
        <v>1288657560</v>
      </c>
      <c r="K1928" s="8">
        <f t="shared" si="12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195.37933333333334</v>
      </c>
      <c r="R1928">
        <f t="shared" si="123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f t="shared" si="120"/>
        <v>40976.207638888889</v>
      </c>
      <c r="J1929">
        <v>1331182740</v>
      </c>
      <c r="K1929" s="8">
        <f t="shared" si="12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103.33333333333334</v>
      </c>
      <c r="R1929">
        <f t="shared" si="123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f t="shared" si="120"/>
        <v>41401.648078703707</v>
      </c>
      <c r="J1930">
        <v>1367940794</v>
      </c>
      <c r="K1930" s="8">
        <f t="shared" si="12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103.1372549019608</v>
      </c>
      <c r="R1930">
        <f t="shared" si="123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f t="shared" si="120"/>
        <v>40729.021597222221</v>
      </c>
      <c r="J1931">
        <v>1309825866</v>
      </c>
      <c r="K1931" s="8">
        <f t="shared" si="12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100.3125</v>
      </c>
      <c r="R1931">
        <f t="shared" si="123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f t="shared" si="120"/>
        <v>41462.558819444443</v>
      </c>
      <c r="J1932">
        <v>1373203482</v>
      </c>
      <c r="K1932" s="8">
        <f t="shared" si="12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>
        <f t="shared" si="123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f t="shared" si="120"/>
        <v>41051.145833333336</v>
      </c>
      <c r="J1933">
        <v>1337657400</v>
      </c>
      <c r="K1933" s="8">
        <f t="shared" si="12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120.601</v>
      </c>
      <c r="R1933">
        <f t="shared" si="123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f t="shared" si="120"/>
        <v>40932.809872685182</v>
      </c>
      <c r="J1934">
        <v>1327433173</v>
      </c>
      <c r="K1934" s="8">
        <f t="shared" si="12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106.99047619047619</v>
      </c>
      <c r="R1934">
        <f t="shared" si="123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f t="shared" si="120"/>
        <v>41909.130868055552</v>
      </c>
      <c r="J1935">
        <v>1411787307</v>
      </c>
      <c r="K1935" s="8">
        <f t="shared" si="12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172.43333333333334</v>
      </c>
      <c r="R1935">
        <f t="shared" si="123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f t="shared" si="120"/>
        <v>40902.208333333336</v>
      </c>
      <c r="J1936">
        <v>1324789200</v>
      </c>
      <c r="K1936" s="8">
        <f t="shared" si="12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123.61999999999999</v>
      </c>
      <c r="R1936">
        <f t="shared" si="123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f t="shared" si="120"/>
        <v>41811.207638888889</v>
      </c>
      <c r="J1937">
        <v>1403326740</v>
      </c>
      <c r="K1937" s="8">
        <f t="shared" si="12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108.4</v>
      </c>
      <c r="R1937">
        <f t="shared" si="123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f t="shared" si="120"/>
        <v>40883.249305555553</v>
      </c>
      <c r="J1938">
        <v>1323151140</v>
      </c>
      <c r="K1938" s="8">
        <f t="shared" si="12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116.52013333333333</v>
      </c>
      <c r="R1938">
        <f t="shared" si="123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f t="shared" si="120"/>
        <v>41075.165972222225</v>
      </c>
      <c r="J1939">
        <v>1339732740</v>
      </c>
      <c r="K1939" s="8">
        <f t="shared" si="12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187.245</v>
      </c>
      <c r="R1939">
        <f t="shared" si="123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f t="shared" si="120"/>
        <v>41457.208333333336</v>
      </c>
      <c r="J1940">
        <v>1372741200</v>
      </c>
      <c r="K1940" s="8">
        <f t="shared" si="12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115.93333333333334</v>
      </c>
      <c r="R1940">
        <f t="shared" si="123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f t="shared" si="120"/>
        <v>41343.943379629629</v>
      </c>
      <c r="J1941">
        <v>1362955108</v>
      </c>
      <c r="K1941" s="8">
        <f t="shared" si="12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110.7</v>
      </c>
      <c r="R1941">
        <f t="shared" si="123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f t="shared" si="120"/>
        <v>40709.165972222225</v>
      </c>
      <c r="J1942">
        <v>1308110340</v>
      </c>
      <c r="K1942" s="8">
        <f t="shared" si="12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170.92307692307693</v>
      </c>
      <c r="R1942">
        <f t="shared" si="123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f t="shared" si="120"/>
        <v>41774.290868055556</v>
      </c>
      <c r="J1943">
        <v>1400137131</v>
      </c>
      <c r="K1943" s="8">
        <f t="shared" si="12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126.11835600000001</v>
      </c>
      <c r="R1943">
        <f t="shared" si="123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f t="shared" si="120"/>
        <v>40728.828009259261</v>
      </c>
      <c r="J1944">
        <v>1309809140</v>
      </c>
      <c r="K1944" s="8">
        <f t="shared" si="12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138.44033333333334</v>
      </c>
      <c r="R1944">
        <f t="shared" si="123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f t="shared" si="120"/>
        <v>42593.269861111112</v>
      </c>
      <c r="J1945">
        <v>1470896916</v>
      </c>
      <c r="K1945" s="8">
        <f t="shared" si="12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1705.2499999999998</v>
      </c>
      <c r="R1945">
        <f t="shared" si="123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f t="shared" si="120"/>
        <v>41760.584374999999</v>
      </c>
      <c r="J1946">
        <v>1398952890</v>
      </c>
      <c r="K1946" s="8">
        <f t="shared" si="12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788.05550000000005</v>
      </c>
      <c r="R1946">
        <f t="shared" si="123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f t="shared" si="120"/>
        <v>42197.251828703709</v>
      </c>
      <c r="J1947">
        <v>1436680958</v>
      </c>
      <c r="K1947" s="8">
        <f t="shared" si="12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348.01799999999997</v>
      </c>
      <c r="R1947">
        <f t="shared" si="123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f t="shared" si="120"/>
        <v>41749.108344907407</v>
      </c>
      <c r="J1948">
        <v>1397961361</v>
      </c>
      <c r="K1948" s="8">
        <f t="shared" si="12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149.74666666666667</v>
      </c>
      <c r="R1948">
        <f t="shared" si="123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f t="shared" si="120"/>
        <v>40140.249305555553</v>
      </c>
      <c r="J1949">
        <v>1258955940</v>
      </c>
      <c r="K1949" s="8">
        <f t="shared" si="12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100.63375000000001</v>
      </c>
      <c r="R1949">
        <f t="shared" si="123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f t="shared" si="120"/>
        <v>42527.709722222222</v>
      </c>
      <c r="J1950">
        <v>1465232520</v>
      </c>
      <c r="K1950" s="8">
        <f t="shared" si="12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800.21100000000001</v>
      </c>
      <c r="R1950">
        <f t="shared" si="123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f t="shared" si="120"/>
        <v>41830.423043981478</v>
      </c>
      <c r="J1951">
        <v>1404986951</v>
      </c>
      <c r="K1951" s="8">
        <f t="shared" si="12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106.00260000000002</v>
      </c>
      <c r="R1951">
        <f t="shared" si="123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f t="shared" si="120"/>
        <v>40655.181400462963</v>
      </c>
      <c r="J1952">
        <v>1303446073</v>
      </c>
      <c r="K1952" s="8">
        <f t="shared" si="12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200.51866666666669</v>
      </c>
      <c r="R1952">
        <f t="shared" si="123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f t="shared" si="120"/>
        <v>42681.462233796294</v>
      </c>
      <c r="J1953">
        <v>1478516737</v>
      </c>
      <c r="K1953" s="8">
        <f t="shared" si="12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212.44399999999999</v>
      </c>
      <c r="R1953">
        <f t="shared" si="123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f t="shared" si="120"/>
        <v>41563.60665509259</v>
      </c>
      <c r="J1954">
        <v>1381934015</v>
      </c>
      <c r="K1954" s="8">
        <f t="shared" si="12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198.47237142857145</v>
      </c>
      <c r="R1954">
        <f t="shared" si="123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f t="shared" si="120"/>
        <v>40970.125</v>
      </c>
      <c r="J1955">
        <v>1330657200</v>
      </c>
      <c r="K1955" s="8">
        <f t="shared" si="12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225.94666666666666</v>
      </c>
      <c r="R1955">
        <f t="shared" si="123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f t="shared" si="120"/>
        <v>42441.208333333328</v>
      </c>
      <c r="J1956">
        <v>1457758800</v>
      </c>
      <c r="K1956" s="8">
        <f t="shared" si="12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698.94800000000009</v>
      </c>
      <c r="R1956">
        <f t="shared" si="123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f t="shared" si="120"/>
        <v>41052.791666666664</v>
      </c>
      <c r="J1957">
        <v>1337799600</v>
      </c>
      <c r="K1957" s="8">
        <f t="shared" si="12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398.59528571428569</v>
      </c>
      <c r="R1957">
        <f t="shared" si="123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f t="shared" si="120"/>
        <v>42112.882002314815</v>
      </c>
      <c r="J1958">
        <v>1429391405</v>
      </c>
      <c r="K1958" s="8">
        <f t="shared" si="12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294.0333333333333</v>
      </c>
      <c r="R1958">
        <f t="shared" si="123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f t="shared" si="120"/>
        <v>41209.098530092589</v>
      </c>
      <c r="J1959">
        <v>1351304513</v>
      </c>
      <c r="K1959" s="8">
        <f t="shared" si="12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167.50470000000001</v>
      </c>
      <c r="R1959">
        <f t="shared" si="123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f t="shared" si="120"/>
        <v>41356.94630787037</v>
      </c>
      <c r="J1960">
        <v>1364078561</v>
      </c>
      <c r="K1960" s="8">
        <f t="shared" si="12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1435.5717142857143</v>
      </c>
      <c r="R1960">
        <f t="shared" si="123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f t="shared" si="120"/>
        <v>41913</v>
      </c>
      <c r="J1961">
        <v>1412121600</v>
      </c>
      <c r="K1961" s="8">
        <f t="shared" si="12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156.73439999999999</v>
      </c>
      <c r="R1961">
        <f t="shared" si="123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f t="shared" si="120"/>
        <v>41994.362743055557</v>
      </c>
      <c r="J1962">
        <v>1419151341</v>
      </c>
      <c r="K1962" s="8">
        <f t="shared" si="12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117.90285714285716</v>
      </c>
      <c r="R1962">
        <f t="shared" si="123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f t="shared" si="120"/>
        <v>41188.165972222225</v>
      </c>
      <c r="J1963">
        <v>1349495940</v>
      </c>
      <c r="K1963" s="8">
        <f t="shared" si="12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1105.3811999999998</v>
      </c>
      <c r="R1963">
        <f t="shared" si="123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f t="shared" si="120"/>
        <v>41772.780509259261</v>
      </c>
      <c r="J1964">
        <v>1400006636</v>
      </c>
      <c r="K1964" s="8">
        <f t="shared" si="12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192.92499999999998</v>
      </c>
      <c r="R1964">
        <f t="shared" si="123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f t="shared" si="120"/>
        <v>41898.429791666669</v>
      </c>
      <c r="J1965">
        <v>1410862734</v>
      </c>
      <c r="K1965" s="8">
        <f t="shared" si="12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126.8842105263158</v>
      </c>
      <c r="R1965">
        <f t="shared" si="123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f t="shared" si="120"/>
        <v>42482.272824074069</v>
      </c>
      <c r="J1966">
        <v>1461306772</v>
      </c>
      <c r="K1966" s="8">
        <f t="shared" si="12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259.57748878923763</v>
      </c>
      <c r="R1966">
        <f t="shared" si="123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f t="shared" si="120"/>
        <v>40920.041666666664</v>
      </c>
      <c r="J1967">
        <v>1326330000</v>
      </c>
      <c r="K1967" s="8">
        <f t="shared" si="12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262.27999999999997</v>
      </c>
      <c r="R1967">
        <f t="shared" si="123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f t="shared" si="120"/>
        <v>41865.540486111109</v>
      </c>
      <c r="J1968">
        <v>1408021098</v>
      </c>
      <c r="K1968" s="8">
        <f t="shared" si="12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206.74309000000002</v>
      </c>
      <c r="R1968">
        <f t="shared" si="123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f t="shared" si="120"/>
        <v>41760.663530092592</v>
      </c>
      <c r="J1969">
        <v>1398959729</v>
      </c>
      <c r="K1969" s="8">
        <f t="shared" si="12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370.13</v>
      </c>
      <c r="R1969">
        <f t="shared" si="123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f t="shared" si="120"/>
        <v>42707.628645833334</v>
      </c>
      <c r="J1970">
        <v>1480777515</v>
      </c>
      <c r="K1970" s="8">
        <f t="shared" si="12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284.96600000000001</v>
      </c>
      <c r="R1970">
        <f t="shared" si="123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f t="shared" si="120"/>
        <v>42587.792453703703</v>
      </c>
      <c r="J1971">
        <v>1470423668</v>
      </c>
      <c r="K1971" s="8">
        <f t="shared" si="12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579.08000000000004</v>
      </c>
      <c r="R1971">
        <f t="shared" si="123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f t="shared" si="120"/>
        <v>41384.151631944449</v>
      </c>
      <c r="J1972">
        <v>1366429101</v>
      </c>
      <c r="K1972" s="8">
        <f t="shared" si="12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1131.8</v>
      </c>
      <c r="R1972">
        <f t="shared" si="123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f t="shared" si="120"/>
        <v>41593.166666666664</v>
      </c>
      <c r="J1973">
        <v>1384488000</v>
      </c>
      <c r="K1973" s="8">
        <f t="shared" si="12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263.02771750000005</v>
      </c>
      <c r="R1973">
        <f t="shared" si="123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f t="shared" si="120"/>
        <v>41231.053749999999</v>
      </c>
      <c r="J1974">
        <v>1353201444</v>
      </c>
      <c r="K1974" s="8">
        <f t="shared" si="12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674.48</v>
      </c>
      <c r="R1974">
        <f t="shared" si="123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f t="shared" si="120"/>
        <v>42588.291666666672</v>
      </c>
      <c r="J1975">
        <v>1470466800</v>
      </c>
      <c r="K1975" s="8">
        <f t="shared" si="12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256.83081313131316</v>
      </c>
      <c r="R1975">
        <f t="shared" si="123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f t="shared" si="120"/>
        <v>41505.334131944444</v>
      </c>
      <c r="J1976">
        <v>1376899269</v>
      </c>
      <c r="K1976" s="8">
        <f t="shared" si="12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375.49599999999998</v>
      </c>
      <c r="R1976">
        <f t="shared" si="123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f t="shared" si="120"/>
        <v>41343.755219907405</v>
      </c>
      <c r="J1977">
        <v>1362938851</v>
      </c>
      <c r="K1977" s="8">
        <f t="shared" si="12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208.70837499999996</v>
      </c>
      <c r="R1977">
        <f t="shared" si="123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f t="shared" si="120"/>
        <v>41468.899594907409</v>
      </c>
      <c r="J1978">
        <v>1373751325</v>
      </c>
      <c r="K1978" s="8">
        <f t="shared" si="12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346.6</v>
      </c>
      <c r="R1978">
        <f t="shared" si="123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f t="shared" si="120"/>
        <v>42357.332638888889</v>
      </c>
      <c r="J1979">
        <v>1450511940</v>
      </c>
      <c r="K1979" s="8">
        <f t="shared" si="12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402.33</v>
      </c>
      <c r="R1979">
        <f t="shared" si="123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f t="shared" si="120"/>
        <v>41072.291666666664</v>
      </c>
      <c r="J1980">
        <v>1339484400</v>
      </c>
      <c r="K1980" s="8">
        <f t="shared" si="12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1026.8451399999999</v>
      </c>
      <c r="R1980">
        <f t="shared" si="123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f t="shared" si="120"/>
        <v>42327.207638888889</v>
      </c>
      <c r="J1981">
        <v>1447909140</v>
      </c>
      <c r="K1981" s="8">
        <f t="shared" si="12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114.901155</v>
      </c>
      <c r="R1981">
        <f t="shared" si="123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f t="shared" si="120"/>
        <v>42463.500717592593</v>
      </c>
      <c r="J1982">
        <v>1459684862</v>
      </c>
      <c r="K1982" s="8">
        <f t="shared" si="12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354.82402000000002</v>
      </c>
      <c r="R1982">
        <f t="shared" si="123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f t="shared" si="120"/>
        <v>41829.725289351853</v>
      </c>
      <c r="J1983">
        <v>1404926665</v>
      </c>
      <c r="K1983" s="8">
        <f t="shared" si="12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5.08</v>
      </c>
      <c r="R1983">
        <f t="shared" si="123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f t="shared" si="120"/>
        <v>42708.628321759257</v>
      </c>
      <c r="J1984">
        <v>1480863887</v>
      </c>
      <c r="K1984" s="8">
        <f t="shared" si="12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 t="e">
        <f t="shared" si="123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f t="shared" si="120"/>
        <v>42615.291666666672</v>
      </c>
      <c r="J1985">
        <v>1472799600</v>
      </c>
      <c r="K1985" s="8">
        <f t="shared" si="12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4.3</v>
      </c>
      <c r="R1985">
        <f t="shared" si="123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f t="shared" si="120"/>
        <v>41973.831956018519</v>
      </c>
      <c r="J1986">
        <v>1417377481</v>
      </c>
      <c r="K1986" s="8">
        <f t="shared" si="12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21.146666666666665</v>
      </c>
      <c r="R1986">
        <f t="shared" si="123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f t="shared" ref="I1987:I2050" si="124">(((J1987/60)/60)/24)+DATE(1970,1,1)</f>
        <v>42584.958333333328</v>
      </c>
      <c r="J1987">
        <v>1470178800</v>
      </c>
      <c r="K1987" s="8">
        <f t="shared" ref="K1987:K2050" si="125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E1987/D1987*100</f>
        <v>3.1875</v>
      </c>
      <c r="R1987">
        <f t="shared" ref="R1987:R2050" si="127"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f t="shared" si="124"/>
        <v>42443.392164351855</v>
      </c>
      <c r="J1988">
        <v>1457947483</v>
      </c>
      <c r="K1988" s="8">
        <f t="shared" si="125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0.05</v>
      </c>
      <c r="R1988">
        <f t="shared" si="127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f t="shared" si="124"/>
        <v>42064.639768518522</v>
      </c>
      <c r="J1989">
        <v>1425223276</v>
      </c>
      <c r="K1989" s="8">
        <f t="shared" si="125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42.472727272727276</v>
      </c>
      <c r="R1989">
        <f t="shared" si="127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f t="shared" si="124"/>
        <v>42236.763217592597</v>
      </c>
      <c r="J1990">
        <v>1440094742</v>
      </c>
      <c r="K1990" s="8">
        <f t="shared" si="125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0.41666666666666669</v>
      </c>
      <c r="R1990">
        <f t="shared" si="127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f t="shared" si="124"/>
        <v>42715.680648148147</v>
      </c>
      <c r="J1991">
        <v>1481473208</v>
      </c>
      <c r="K1991" s="8">
        <f t="shared" si="125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>
        <f t="shared" si="127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f t="shared" si="124"/>
        <v>42413.195972222224</v>
      </c>
      <c r="J1992">
        <v>1455338532</v>
      </c>
      <c r="K1992" s="8">
        <f t="shared" si="125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16.966666666666665</v>
      </c>
      <c r="R1992">
        <f t="shared" si="127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f t="shared" si="124"/>
        <v>42188.89335648148</v>
      </c>
      <c r="J1993">
        <v>1435958786</v>
      </c>
      <c r="K1993" s="8">
        <f t="shared" si="125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7.0000000000000009</v>
      </c>
      <c r="R1993">
        <f t="shared" si="127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f t="shared" si="124"/>
        <v>42053.143414351856</v>
      </c>
      <c r="J1994">
        <v>1424229991</v>
      </c>
      <c r="K1994" s="8">
        <f t="shared" si="125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0.13333333333333333</v>
      </c>
      <c r="R1994">
        <f t="shared" si="127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f t="shared" si="124"/>
        <v>42359.58839120371</v>
      </c>
      <c r="J1995">
        <v>1450706837</v>
      </c>
      <c r="K1995" s="8">
        <f t="shared" si="125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 t="e">
        <f t="shared" si="127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f t="shared" si="124"/>
        <v>42711.047939814816</v>
      </c>
      <c r="J1996">
        <v>1481072942</v>
      </c>
      <c r="K1996" s="8">
        <f t="shared" si="125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 t="e">
        <f t="shared" si="127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f t="shared" si="124"/>
        <v>42201.902037037042</v>
      </c>
      <c r="J1997">
        <v>1437082736</v>
      </c>
      <c r="K1997" s="8">
        <f t="shared" si="125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7.8</v>
      </c>
      <c r="R1997">
        <f t="shared" si="127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f t="shared" si="124"/>
        <v>41830.819571759261</v>
      </c>
      <c r="J1998">
        <v>1405021211</v>
      </c>
      <c r="K1998" s="8">
        <f t="shared" si="125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 t="e">
        <f t="shared" si="127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f t="shared" si="124"/>
        <v>41877.930694444447</v>
      </c>
      <c r="J1999">
        <v>1409091612</v>
      </c>
      <c r="K1999" s="8">
        <f t="shared" si="125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 t="e">
        <f t="shared" si="127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f t="shared" si="124"/>
        <v>41852.118495370371</v>
      </c>
      <c r="J2000">
        <v>1406861438</v>
      </c>
      <c r="K2000" s="8">
        <f t="shared" si="125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26.200000000000003</v>
      </c>
      <c r="R2000">
        <f t="shared" si="127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f t="shared" si="124"/>
        <v>41956.524398148147</v>
      </c>
      <c r="J2001">
        <v>1415882108</v>
      </c>
      <c r="K2001" s="8">
        <f t="shared" si="125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0.76129032258064511</v>
      </c>
      <c r="R2001">
        <f t="shared" si="127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f t="shared" si="124"/>
        <v>42375.951539351852</v>
      </c>
      <c r="J2002">
        <v>1452120613</v>
      </c>
      <c r="K2002" s="8">
        <f t="shared" si="125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12.5</v>
      </c>
      <c r="R2002">
        <f t="shared" si="127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f t="shared" si="124"/>
        <v>42167.833333333328</v>
      </c>
      <c r="J2003">
        <v>1434139200</v>
      </c>
      <c r="K2003" s="8">
        <f t="shared" si="125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382.12909090909091</v>
      </c>
      <c r="R2003">
        <f t="shared" si="127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f t="shared" si="124"/>
        <v>42758.71230324074</v>
      </c>
      <c r="J2004">
        <v>1485191143</v>
      </c>
      <c r="K2004" s="8">
        <f t="shared" si="125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216.79422000000002</v>
      </c>
      <c r="R2004">
        <f t="shared" si="127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f t="shared" si="124"/>
        <v>40361.958333333336</v>
      </c>
      <c r="J2005">
        <v>1278111600</v>
      </c>
      <c r="K2005" s="8">
        <f t="shared" si="125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>
        <f t="shared" si="127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f t="shared" si="124"/>
        <v>41830.604895833334</v>
      </c>
      <c r="J2006">
        <v>1405002663</v>
      </c>
      <c r="K2006" s="8">
        <f t="shared" si="125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234.42048</v>
      </c>
      <c r="R2006">
        <f t="shared" si="127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f t="shared" si="124"/>
        <v>41563.165972222225</v>
      </c>
      <c r="J2007">
        <v>1381895940</v>
      </c>
      <c r="K2007" s="8">
        <f t="shared" si="125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123.68010000000001</v>
      </c>
      <c r="R2007">
        <f t="shared" si="127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f t="shared" si="124"/>
        <v>41976.542187500003</v>
      </c>
      <c r="J2008">
        <v>1417611645</v>
      </c>
      <c r="K2008" s="8">
        <f t="shared" si="125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247.84</v>
      </c>
      <c r="R2008">
        <f t="shared" si="127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f t="shared" si="124"/>
        <v>40414.166666666664</v>
      </c>
      <c r="J2009">
        <v>1282622400</v>
      </c>
      <c r="K2009" s="8">
        <f t="shared" si="125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115.7092</v>
      </c>
      <c r="R2009">
        <f t="shared" si="127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f t="shared" si="124"/>
        <v>40805.604421296295</v>
      </c>
      <c r="J2010">
        <v>1316442622</v>
      </c>
      <c r="K2010" s="8">
        <f t="shared" si="125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117.07484768810599</v>
      </c>
      <c r="R2010">
        <f t="shared" si="127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f t="shared" si="124"/>
        <v>42697.365081018521</v>
      </c>
      <c r="J2011">
        <v>1479890743</v>
      </c>
      <c r="K2011" s="8">
        <f t="shared" si="125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305.15800000000002</v>
      </c>
      <c r="R2011">
        <f t="shared" si="127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f t="shared" si="124"/>
        <v>42600.996423611112</v>
      </c>
      <c r="J2012">
        <v>1471564491</v>
      </c>
      <c r="K2012" s="8">
        <f t="shared" si="125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320.05299999999994</v>
      </c>
      <c r="R2012">
        <f t="shared" si="127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f t="shared" si="124"/>
        <v>42380.958333333328</v>
      </c>
      <c r="J2013">
        <v>1452553200</v>
      </c>
      <c r="K2013" s="8">
        <f t="shared" si="125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819.56399999999996</v>
      </c>
      <c r="R2013">
        <f t="shared" si="127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f t="shared" si="124"/>
        <v>42040.822233796294</v>
      </c>
      <c r="J2014">
        <v>1423165441</v>
      </c>
      <c r="K2014" s="8">
        <f t="shared" si="125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234.90000000000003</v>
      </c>
      <c r="R2014">
        <f t="shared" si="127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f t="shared" si="124"/>
        <v>42559.960810185185</v>
      </c>
      <c r="J2015">
        <v>1468019014</v>
      </c>
      <c r="K2015" s="8">
        <f t="shared" si="125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494.91374999999999</v>
      </c>
      <c r="R2015">
        <f t="shared" si="127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f t="shared" si="124"/>
        <v>41358.172905092593</v>
      </c>
      <c r="J2016">
        <v>1364184539</v>
      </c>
      <c r="K2016" s="8">
        <f t="shared" si="125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7813.7822333333334</v>
      </c>
      <c r="R2016">
        <f t="shared" si="127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f t="shared" si="124"/>
        <v>40795.876886574071</v>
      </c>
      <c r="J2017">
        <v>1315602163</v>
      </c>
      <c r="K2017" s="8">
        <f t="shared" si="125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113.00013888888888</v>
      </c>
      <c r="R2017">
        <f t="shared" si="127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f t="shared" si="124"/>
        <v>41342.88077546296</v>
      </c>
      <c r="J2018">
        <v>1362863299</v>
      </c>
      <c r="K2018" s="8">
        <f t="shared" si="125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921.54219999999998</v>
      </c>
      <c r="R2018">
        <f t="shared" si="127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f t="shared" si="124"/>
        <v>40992.166666666664</v>
      </c>
      <c r="J2019">
        <v>1332561600</v>
      </c>
      <c r="K2019" s="8">
        <f t="shared" si="125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125.10239999999999</v>
      </c>
      <c r="R2019">
        <f t="shared" si="127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f t="shared" si="124"/>
        <v>42229.365844907406</v>
      </c>
      <c r="J2020">
        <v>1439455609</v>
      </c>
      <c r="K2020" s="8">
        <f t="shared" si="125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102.24343076923077</v>
      </c>
      <c r="R2020">
        <f t="shared" si="127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f t="shared" si="124"/>
        <v>42635.70857638889</v>
      </c>
      <c r="J2021">
        <v>1474563621</v>
      </c>
      <c r="K2021" s="8">
        <f t="shared" si="125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484.90975000000003</v>
      </c>
      <c r="R2021">
        <f t="shared" si="127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f t="shared" si="124"/>
        <v>41773.961111111108</v>
      </c>
      <c r="J2022">
        <v>1400108640</v>
      </c>
      <c r="K2022" s="8">
        <f t="shared" si="125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192.33333333333334</v>
      </c>
      <c r="R2022">
        <f t="shared" si="127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f t="shared" si="124"/>
        <v>41906.070567129631</v>
      </c>
      <c r="J2023">
        <v>1411522897</v>
      </c>
      <c r="K2023" s="8">
        <f t="shared" si="125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281.10000000000002</v>
      </c>
      <c r="R2023">
        <f t="shared" si="127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f t="shared" si="124"/>
        <v>42532.569120370375</v>
      </c>
      <c r="J2024">
        <v>1465652372</v>
      </c>
      <c r="K2024" s="8">
        <f t="shared" si="125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125.13700000000001</v>
      </c>
      <c r="R2024">
        <f t="shared" si="127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f t="shared" si="124"/>
        <v>42166.420752314814</v>
      </c>
      <c r="J2025">
        <v>1434017153</v>
      </c>
      <c r="K2025" s="8">
        <f t="shared" si="125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161.459</v>
      </c>
      <c r="R2025">
        <f t="shared" si="127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f t="shared" si="124"/>
        <v>41134.125</v>
      </c>
      <c r="J2026">
        <v>1344826800</v>
      </c>
      <c r="K2026" s="8">
        <f t="shared" si="125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585.35</v>
      </c>
      <c r="R2026">
        <f t="shared" si="127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f t="shared" si="124"/>
        <v>42166.184560185182</v>
      </c>
      <c r="J2027">
        <v>1433996746</v>
      </c>
      <c r="K2027" s="8">
        <f t="shared" si="125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201.14999999999998</v>
      </c>
      <c r="R2027">
        <f t="shared" si="127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f t="shared" si="124"/>
        <v>41750.165972222225</v>
      </c>
      <c r="J2028">
        <v>1398052740</v>
      </c>
      <c r="K2028" s="8">
        <f t="shared" si="125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133.48307999999997</v>
      </c>
      <c r="R2028">
        <f t="shared" si="127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f t="shared" si="124"/>
        <v>42093.772210648152</v>
      </c>
      <c r="J2029">
        <v>1427740319</v>
      </c>
      <c r="K2029" s="8">
        <f t="shared" si="125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120.24900000000001</v>
      </c>
      <c r="R2029">
        <f t="shared" si="127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f t="shared" si="124"/>
        <v>40252.913194444445</v>
      </c>
      <c r="J2030">
        <v>1268690100</v>
      </c>
      <c r="K2030" s="8">
        <f t="shared" si="125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126.16666666666667</v>
      </c>
      <c r="R2030">
        <f t="shared" si="127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f t="shared" si="124"/>
        <v>41878.021770833337</v>
      </c>
      <c r="J2031">
        <v>1409099481</v>
      </c>
      <c r="K2031" s="8">
        <f t="shared" si="125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361.2</v>
      </c>
      <c r="R2031">
        <f t="shared" si="127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f t="shared" si="124"/>
        <v>41242.996481481481</v>
      </c>
      <c r="J2032">
        <v>1354233296</v>
      </c>
      <c r="K2032" s="8">
        <f t="shared" si="125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226.239013671875</v>
      </c>
      <c r="R2032">
        <f t="shared" si="127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f t="shared" si="124"/>
        <v>42013.041666666672</v>
      </c>
      <c r="J2033">
        <v>1420765200</v>
      </c>
      <c r="K2033" s="8">
        <f t="shared" si="125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120.35</v>
      </c>
      <c r="R2033">
        <f t="shared" si="127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f t="shared" si="124"/>
        <v>42719.208333333328</v>
      </c>
      <c r="J2034">
        <v>1481778000</v>
      </c>
      <c r="K2034" s="8">
        <f t="shared" si="125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304.18799999999999</v>
      </c>
      <c r="R2034">
        <f t="shared" si="127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f t="shared" si="124"/>
        <v>41755.082384259258</v>
      </c>
      <c r="J2035">
        <v>1398477518</v>
      </c>
      <c r="K2035" s="8">
        <f t="shared" si="125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178.67599999999999</v>
      </c>
      <c r="R2035">
        <f t="shared" si="127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f t="shared" si="124"/>
        <v>42131.290277777778</v>
      </c>
      <c r="J2036">
        <v>1430981880</v>
      </c>
      <c r="K2036" s="8">
        <f t="shared" si="125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386.81998717948721</v>
      </c>
      <c r="R2036">
        <f t="shared" si="127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f t="shared" si="124"/>
        <v>42357.041666666672</v>
      </c>
      <c r="J2037">
        <v>1450486800</v>
      </c>
      <c r="K2037" s="8">
        <f t="shared" si="125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211.03642500000004</v>
      </c>
      <c r="R2037">
        <f t="shared" si="127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f t="shared" si="124"/>
        <v>41768.864803240744</v>
      </c>
      <c r="J2038">
        <v>1399668319</v>
      </c>
      <c r="K2038" s="8">
        <f t="shared" si="125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131.66833333333335</v>
      </c>
      <c r="R2038">
        <f t="shared" si="127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f t="shared" si="124"/>
        <v>41638.251770833333</v>
      </c>
      <c r="J2039">
        <v>1388383353</v>
      </c>
      <c r="K2039" s="8">
        <f t="shared" si="125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300.47639999999996</v>
      </c>
      <c r="R2039">
        <f t="shared" si="127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f t="shared" si="124"/>
        <v>41456.75</v>
      </c>
      <c r="J2040">
        <v>1372701600</v>
      </c>
      <c r="K2040" s="8">
        <f t="shared" si="125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420.51249999999999</v>
      </c>
      <c r="R2040">
        <f t="shared" si="127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f t="shared" si="124"/>
        <v>42705.207638888889</v>
      </c>
      <c r="J2041">
        <v>1480568340</v>
      </c>
      <c r="K2041" s="8">
        <f t="shared" si="125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136.21680000000001</v>
      </c>
      <c r="R2041">
        <f t="shared" si="127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f t="shared" si="124"/>
        <v>41593.968784722223</v>
      </c>
      <c r="J2042">
        <v>1384557303</v>
      </c>
      <c r="K2042" s="8">
        <f t="shared" si="125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248.17133333333334</v>
      </c>
      <c r="R2042">
        <f t="shared" si="127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f t="shared" si="124"/>
        <v>42684.567442129628</v>
      </c>
      <c r="J2043">
        <v>1478785027</v>
      </c>
      <c r="K2043" s="8">
        <f t="shared" si="125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181.86315789473684</v>
      </c>
      <c r="R2043">
        <f t="shared" si="127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f t="shared" si="124"/>
        <v>42391.708032407405</v>
      </c>
      <c r="J2044">
        <v>1453481974</v>
      </c>
      <c r="K2044" s="8">
        <f t="shared" si="125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123.53</v>
      </c>
      <c r="R2044">
        <f t="shared" si="127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f t="shared" si="124"/>
        <v>42715.207638888889</v>
      </c>
      <c r="J2045">
        <v>1481432340</v>
      </c>
      <c r="K2045" s="8">
        <f t="shared" si="125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506.20938628158842</v>
      </c>
      <c r="R2045">
        <f t="shared" si="127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f t="shared" si="124"/>
        <v>42168.684189814812</v>
      </c>
      <c r="J2046">
        <v>1434212714</v>
      </c>
      <c r="K2046" s="8">
        <f t="shared" si="125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108.21333333333334</v>
      </c>
      <c r="R2046">
        <f t="shared" si="127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f t="shared" si="124"/>
        <v>41099.088506944441</v>
      </c>
      <c r="J2047">
        <v>1341799647</v>
      </c>
      <c r="K2047" s="8">
        <f t="shared" si="125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819.18387755102037</v>
      </c>
      <c r="R2047">
        <f t="shared" si="127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f t="shared" si="124"/>
        <v>41417.171805555554</v>
      </c>
      <c r="J2048">
        <v>1369282044</v>
      </c>
      <c r="K2048" s="8">
        <f t="shared" si="125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121.10000000000001</v>
      </c>
      <c r="R2048">
        <f t="shared" si="127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f t="shared" si="124"/>
        <v>42111</v>
      </c>
      <c r="J2049">
        <v>1429228800</v>
      </c>
      <c r="K2049" s="8">
        <f t="shared" si="125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102.99897959183673</v>
      </c>
      <c r="R2049">
        <f t="shared" si="127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f t="shared" si="124"/>
        <v>41417.651516203703</v>
      </c>
      <c r="J2050">
        <v>1369323491</v>
      </c>
      <c r="K2050" s="8">
        <f t="shared" si="125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148.33229411764705</v>
      </c>
      <c r="R2050">
        <f t="shared" si="127"/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f t="shared" ref="I2051:I2114" si="128">(((J2051/60)/60)/24)+DATE(1970,1,1)</f>
        <v>41610.957638888889</v>
      </c>
      <c r="J2051">
        <v>1386025140</v>
      </c>
      <c r="K2051" s="8">
        <f t="shared" ref="K2051:K2114" si="129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E2051/D2051*100</f>
        <v>120.19070000000001</v>
      </c>
      <c r="R2051">
        <f t="shared" ref="R2051:R2114" si="131"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f t="shared" si="128"/>
        <v>42155.071504629625</v>
      </c>
      <c r="J2052">
        <v>1433036578</v>
      </c>
      <c r="K2052" s="8">
        <f t="shared" si="129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473.27000000000004</v>
      </c>
      <c r="R2052">
        <f t="shared" si="131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f t="shared" si="128"/>
        <v>41634.022418981483</v>
      </c>
      <c r="J2053">
        <v>1388017937</v>
      </c>
      <c r="K2053" s="8">
        <f t="shared" si="129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130.36250000000001</v>
      </c>
      <c r="R2053">
        <f t="shared" si="131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f t="shared" si="128"/>
        <v>42420.08394675926</v>
      </c>
      <c r="J2054">
        <v>1455933653</v>
      </c>
      <c r="K2054" s="8">
        <f t="shared" si="129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353.048</v>
      </c>
      <c r="R2054">
        <f t="shared" si="131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f t="shared" si="128"/>
        <v>42333.659155092595</v>
      </c>
      <c r="J2055">
        <v>1448466551</v>
      </c>
      <c r="K2055" s="8">
        <f t="shared" si="129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101.02</v>
      </c>
      <c r="R2055">
        <f t="shared" si="131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f t="shared" si="128"/>
        <v>41761.520949074074</v>
      </c>
      <c r="J2056">
        <v>1399033810</v>
      </c>
      <c r="K2056" s="8">
        <f t="shared" si="129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113.59142857142857</v>
      </c>
      <c r="R2056">
        <f t="shared" si="131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f t="shared" si="128"/>
        <v>41976.166666666672</v>
      </c>
      <c r="J2057">
        <v>1417579200</v>
      </c>
      <c r="K2057" s="8">
        <f t="shared" si="129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167.41666666666666</v>
      </c>
      <c r="R2057">
        <f t="shared" si="131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f t="shared" si="128"/>
        <v>41381.76090277778</v>
      </c>
      <c r="J2058">
        <v>1366222542</v>
      </c>
      <c r="K2058" s="8">
        <f t="shared" si="129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153.452</v>
      </c>
      <c r="R2058">
        <f t="shared" si="131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f t="shared" si="128"/>
        <v>42426.494583333333</v>
      </c>
      <c r="J2059">
        <v>1456487532</v>
      </c>
      <c r="K2059" s="8">
        <f t="shared" si="129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202.23220000000001</v>
      </c>
      <c r="R2059">
        <f t="shared" si="131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f t="shared" si="128"/>
        <v>42065.833333333328</v>
      </c>
      <c r="J2060">
        <v>1425326400</v>
      </c>
      <c r="K2060" s="8">
        <f t="shared" si="129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168.28125</v>
      </c>
      <c r="R2060">
        <f t="shared" si="131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f t="shared" si="128"/>
        <v>42400.915972222225</v>
      </c>
      <c r="J2061">
        <v>1454277540</v>
      </c>
      <c r="K2061" s="8">
        <f t="shared" si="129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143.45666666666668</v>
      </c>
      <c r="R2061">
        <f t="shared" si="131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f t="shared" si="128"/>
        <v>41843.642939814818</v>
      </c>
      <c r="J2062">
        <v>1406129150</v>
      </c>
      <c r="K2062" s="8">
        <f t="shared" si="129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196.4</v>
      </c>
      <c r="R2062">
        <f t="shared" si="131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f t="shared" si="128"/>
        <v>42735.764513888891</v>
      </c>
      <c r="J2063">
        <v>1483208454</v>
      </c>
      <c r="K2063" s="8">
        <f t="shared" si="129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107.91999999999999</v>
      </c>
      <c r="R2063">
        <f t="shared" si="131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f t="shared" si="128"/>
        <v>42453.341412037036</v>
      </c>
      <c r="J2064">
        <v>1458807098</v>
      </c>
      <c r="K2064" s="8">
        <f t="shared" si="129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114.97699999999999</v>
      </c>
      <c r="R2064">
        <f t="shared" si="131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f t="shared" si="128"/>
        <v>42505.73265046296</v>
      </c>
      <c r="J2065">
        <v>1463333701</v>
      </c>
      <c r="K2065" s="8">
        <f t="shared" si="129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148.04999999999998</v>
      </c>
      <c r="R2065">
        <f t="shared" si="131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f t="shared" si="128"/>
        <v>41425.5</v>
      </c>
      <c r="J2066">
        <v>1370001600</v>
      </c>
      <c r="K2066" s="8">
        <f t="shared" si="129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191.16676082790633</v>
      </c>
      <c r="R2066">
        <f t="shared" si="131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f t="shared" si="128"/>
        <v>41633.333668981482</v>
      </c>
      <c r="J2067">
        <v>1387958429</v>
      </c>
      <c r="K2067" s="8">
        <f t="shared" si="129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199.215125</v>
      </c>
      <c r="R2067">
        <f t="shared" si="131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f t="shared" si="128"/>
        <v>41874.771793981483</v>
      </c>
      <c r="J2068">
        <v>1408818683</v>
      </c>
      <c r="K2068" s="8">
        <f t="shared" si="129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218.6</v>
      </c>
      <c r="R2068">
        <f t="shared" si="131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f t="shared" si="128"/>
        <v>42148.853888888887</v>
      </c>
      <c r="J2069">
        <v>1432499376</v>
      </c>
      <c r="K2069" s="8">
        <f t="shared" si="129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126.86868686868686</v>
      </c>
      <c r="R2069">
        <f t="shared" si="131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f t="shared" si="128"/>
        <v>42663.841608796298</v>
      </c>
      <c r="J2070">
        <v>1476994315</v>
      </c>
      <c r="K2070" s="8">
        <f t="shared" si="129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105.22388000000001</v>
      </c>
      <c r="R2070">
        <f t="shared" si="131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f t="shared" si="128"/>
        <v>42371.972118055557</v>
      </c>
      <c r="J2071">
        <v>1451776791</v>
      </c>
      <c r="K2071" s="8">
        <f t="shared" si="129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128.40666000000002</v>
      </c>
      <c r="R2071">
        <f t="shared" si="131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f t="shared" si="128"/>
        <v>42549.6565162037</v>
      </c>
      <c r="J2072">
        <v>1467128723</v>
      </c>
      <c r="K2072" s="8">
        <f t="shared" si="129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317.3272</v>
      </c>
      <c r="R2072">
        <f t="shared" si="131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f t="shared" si="128"/>
        <v>42645.278749999998</v>
      </c>
      <c r="J2073">
        <v>1475390484</v>
      </c>
      <c r="K2073" s="8">
        <f t="shared" si="129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280.73</v>
      </c>
      <c r="R2073">
        <f t="shared" si="131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f t="shared" si="128"/>
        <v>42497.581388888888</v>
      </c>
      <c r="J2074">
        <v>1462629432</v>
      </c>
      <c r="K2074" s="8">
        <f t="shared" si="129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110.73146853146854</v>
      </c>
      <c r="R2074">
        <f t="shared" si="131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f t="shared" si="128"/>
        <v>42132.668032407411</v>
      </c>
      <c r="J2075">
        <v>1431100918</v>
      </c>
      <c r="K2075" s="8">
        <f t="shared" si="129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152.60429999999999</v>
      </c>
      <c r="R2075">
        <f t="shared" si="131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f t="shared" si="128"/>
        <v>42496.826180555552</v>
      </c>
      <c r="J2076">
        <v>1462564182</v>
      </c>
      <c r="K2076" s="8">
        <f t="shared" si="129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102.49999999999999</v>
      </c>
      <c r="R2076">
        <f t="shared" si="131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f t="shared" si="128"/>
        <v>41480.681574074071</v>
      </c>
      <c r="J2077">
        <v>1374769288</v>
      </c>
      <c r="K2077" s="8">
        <f t="shared" si="129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1678.3738373837384</v>
      </c>
      <c r="R2077">
        <f t="shared" si="131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f t="shared" si="128"/>
        <v>41843.880659722221</v>
      </c>
      <c r="J2078">
        <v>1406149689</v>
      </c>
      <c r="K2078" s="8">
        <f t="shared" si="129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543.349156424581</v>
      </c>
      <c r="R2078">
        <f t="shared" si="131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f t="shared" si="128"/>
        <v>42160.875</v>
      </c>
      <c r="J2079">
        <v>1433538000</v>
      </c>
      <c r="K2079" s="8">
        <f t="shared" si="129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115.50800000000001</v>
      </c>
      <c r="R2079">
        <f t="shared" si="131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f t="shared" si="128"/>
        <v>42722.771493055552</v>
      </c>
      <c r="J2080">
        <v>1482085857</v>
      </c>
      <c r="K2080" s="8">
        <f t="shared" si="129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131.20499999999998</v>
      </c>
      <c r="R2080">
        <f t="shared" si="131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f t="shared" si="128"/>
        <v>42180.791666666672</v>
      </c>
      <c r="J2081">
        <v>1435258800</v>
      </c>
      <c r="K2081" s="8">
        <f t="shared" si="129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288.17</v>
      </c>
      <c r="R2081">
        <f t="shared" si="131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f t="shared" si="128"/>
        <v>42319.998842592591</v>
      </c>
      <c r="J2082">
        <v>1447286300</v>
      </c>
      <c r="K2082" s="8">
        <f t="shared" si="129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507.8</v>
      </c>
      <c r="R2082">
        <f t="shared" si="131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f t="shared" si="128"/>
        <v>41045.207638888889</v>
      </c>
      <c r="J2083">
        <v>1337144340</v>
      </c>
      <c r="K2083" s="8">
        <f t="shared" si="129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114.57142857142857</v>
      </c>
      <c r="R2083">
        <f t="shared" si="131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f t="shared" si="128"/>
        <v>40871.161990740737</v>
      </c>
      <c r="J2084">
        <v>1322106796</v>
      </c>
      <c r="K2084" s="8">
        <f t="shared" si="129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110.73333333333333</v>
      </c>
      <c r="R2084">
        <f t="shared" si="131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f t="shared" si="128"/>
        <v>41064.72216435185</v>
      </c>
      <c r="J2085">
        <v>1338830395</v>
      </c>
      <c r="K2085" s="8">
        <f t="shared" si="129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113.33333333333333</v>
      </c>
      <c r="R2085">
        <f t="shared" si="131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f t="shared" si="128"/>
        <v>41763.290972222225</v>
      </c>
      <c r="J2086">
        <v>1399186740</v>
      </c>
      <c r="K2086" s="8">
        <f t="shared" si="129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108.33333333333333</v>
      </c>
      <c r="R2086">
        <f t="shared" si="131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f t="shared" si="128"/>
        <v>41105.835497685184</v>
      </c>
      <c r="J2087">
        <v>1342382587</v>
      </c>
      <c r="K2087" s="8">
        <f t="shared" si="129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123.53333333333335</v>
      </c>
      <c r="R2087">
        <f t="shared" si="131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f t="shared" si="128"/>
        <v>40891.207638888889</v>
      </c>
      <c r="J2088">
        <v>1323838740</v>
      </c>
      <c r="K2088" s="8">
        <f t="shared" si="129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100.69999999999999</v>
      </c>
      <c r="R2088">
        <f t="shared" si="131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f t="shared" si="128"/>
        <v>40794.204375000001</v>
      </c>
      <c r="J2089">
        <v>1315457658</v>
      </c>
      <c r="K2089" s="8">
        <f t="shared" si="129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103.53333333333335</v>
      </c>
      <c r="R2089">
        <f t="shared" si="131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f t="shared" si="128"/>
        <v>40432.165972222225</v>
      </c>
      <c r="J2090">
        <v>1284177540</v>
      </c>
      <c r="K2090" s="8">
        <f t="shared" si="129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115.51066666666668</v>
      </c>
      <c r="R2090">
        <f t="shared" si="131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f t="shared" si="128"/>
        <v>41488.076319444444</v>
      </c>
      <c r="J2091">
        <v>1375408194</v>
      </c>
      <c r="K2091" s="8">
        <f t="shared" si="129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120.4004</v>
      </c>
      <c r="R2091">
        <f t="shared" si="131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f t="shared" si="128"/>
        <v>41329.381423611114</v>
      </c>
      <c r="J2092">
        <v>1361696955</v>
      </c>
      <c r="K2092" s="8">
        <f t="shared" si="129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115.040375</v>
      </c>
      <c r="R2092">
        <f t="shared" si="131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f t="shared" si="128"/>
        <v>40603.833333333336</v>
      </c>
      <c r="J2093">
        <v>1299009600</v>
      </c>
      <c r="K2093" s="8">
        <f t="shared" si="129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120.46777777777777</v>
      </c>
      <c r="R2093">
        <f t="shared" si="131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f t="shared" si="128"/>
        <v>40823.707546296297</v>
      </c>
      <c r="J2094">
        <v>1318006732</v>
      </c>
      <c r="K2094" s="8">
        <f t="shared" si="129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101.28333333333333</v>
      </c>
      <c r="R2094">
        <f t="shared" si="131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f t="shared" si="128"/>
        <v>41265.896203703705</v>
      </c>
      <c r="J2095">
        <v>1356211832</v>
      </c>
      <c r="K2095" s="8">
        <f t="shared" si="129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102.46666666666667</v>
      </c>
      <c r="R2095">
        <f t="shared" si="131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f t="shared" si="128"/>
        <v>40973.125</v>
      </c>
      <c r="J2096">
        <v>1330916400</v>
      </c>
      <c r="K2096" s="8">
        <f t="shared" si="129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120.54285714285714</v>
      </c>
      <c r="R2096">
        <f t="shared" si="131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f t="shared" si="128"/>
        <v>40818.733483796292</v>
      </c>
      <c r="J2097">
        <v>1317576973</v>
      </c>
      <c r="K2097" s="8">
        <f t="shared" si="129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f t="shared" si="128"/>
        <v>41208.165972222225</v>
      </c>
      <c r="J2098">
        <v>1351223940</v>
      </c>
      <c r="K2098" s="8">
        <f t="shared" si="129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101.66666666666666</v>
      </c>
      <c r="R2098">
        <f t="shared" si="131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f t="shared" si="128"/>
        <v>40878.626562500001</v>
      </c>
      <c r="J2099">
        <v>1322751735</v>
      </c>
      <c r="K2099" s="8">
        <f t="shared" si="129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f t="shared" si="128"/>
        <v>40976.11383101852</v>
      </c>
      <c r="J2100">
        <v>1331174635</v>
      </c>
      <c r="K2100" s="8">
        <f t="shared" si="129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100.33333333333334</v>
      </c>
      <c r="R2100">
        <f t="shared" si="131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f t="shared" si="128"/>
        <v>42187.152777777781</v>
      </c>
      <c r="J2101">
        <v>1435808400</v>
      </c>
      <c r="K2101" s="8">
        <f t="shared" si="129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132.36666666666667</v>
      </c>
      <c r="R2101">
        <f t="shared" si="131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f t="shared" si="128"/>
        <v>41090.165972222225</v>
      </c>
      <c r="J2102">
        <v>1341028740</v>
      </c>
      <c r="K2102" s="8">
        <f t="shared" si="129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136.66666666666666</v>
      </c>
      <c r="R2102">
        <f t="shared" si="131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f t="shared" si="128"/>
        <v>40952.149467592593</v>
      </c>
      <c r="J2103">
        <v>1329104114</v>
      </c>
      <c r="K2103" s="8">
        <f t="shared" si="129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113.25</v>
      </c>
      <c r="R2103">
        <f t="shared" si="131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f t="shared" si="128"/>
        <v>40668.868611111109</v>
      </c>
      <c r="J2104">
        <v>1304628648</v>
      </c>
      <c r="K2104" s="8">
        <f t="shared" si="129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>
        <f t="shared" si="131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f t="shared" si="128"/>
        <v>41222.7966087963</v>
      </c>
      <c r="J2105">
        <v>1352488027</v>
      </c>
      <c r="K2105" s="8">
        <f t="shared" si="129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146.12318374694613</v>
      </c>
      <c r="R2105">
        <f t="shared" si="131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f t="shared" si="128"/>
        <v>41425</v>
      </c>
      <c r="J2106">
        <v>1369958400</v>
      </c>
      <c r="K2106" s="8">
        <f t="shared" si="129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129.5</v>
      </c>
      <c r="R2106">
        <f t="shared" si="131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f t="shared" si="128"/>
        <v>41964.166666666672</v>
      </c>
      <c r="J2107">
        <v>1416542400</v>
      </c>
      <c r="K2107" s="8">
        <f t="shared" si="129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>
        <f t="shared" si="131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f t="shared" si="128"/>
        <v>41300.21497685185</v>
      </c>
      <c r="J2108">
        <v>1359176974</v>
      </c>
      <c r="K2108" s="8">
        <f t="shared" si="129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107.04545454545456</v>
      </c>
      <c r="R2108">
        <f t="shared" si="131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f t="shared" si="128"/>
        <v>41955.752233796295</v>
      </c>
      <c r="J2109">
        <v>1415815393</v>
      </c>
      <c r="K2109" s="8">
        <f t="shared" si="129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107.73299999999999</v>
      </c>
      <c r="R2109">
        <f t="shared" si="131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f t="shared" si="128"/>
        <v>41162.163194444445</v>
      </c>
      <c r="J2110">
        <v>1347249300</v>
      </c>
      <c r="K2110" s="8">
        <f t="shared" si="129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107.31250000000001</v>
      </c>
      <c r="R2110">
        <f t="shared" si="131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f t="shared" si="128"/>
        <v>42190.708530092597</v>
      </c>
      <c r="J2111">
        <v>1436115617</v>
      </c>
      <c r="K2111" s="8">
        <f t="shared" si="129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106.52500000000001</v>
      </c>
      <c r="R2111">
        <f t="shared" si="131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f t="shared" si="128"/>
        <v>41787.207638888889</v>
      </c>
      <c r="J2112">
        <v>1401253140</v>
      </c>
      <c r="K2112" s="8">
        <f t="shared" si="129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100.35000000000001</v>
      </c>
      <c r="R2112">
        <f t="shared" si="131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f t="shared" si="128"/>
        <v>40770.041666666664</v>
      </c>
      <c r="J2113">
        <v>1313370000</v>
      </c>
      <c r="K2113" s="8">
        <f t="shared" si="129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106.5</v>
      </c>
      <c r="R2113">
        <f t="shared" si="131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f t="shared" si="128"/>
        <v>41379.928159722222</v>
      </c>
      <c r="J2114">
        <v>1366064193</v>
      </c>
      <c r="K2114" s="8">
        <f t="shared" si="129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f t="shared" ref="I2115:I2178" si="132">(((J2115/60)/60)/24)+DATE(1970,1,1)</f>
        <v>41905.86546296296</v>
      </c>
      <c r="J2115">
        <v>1411505176</v>
      </c>
      <c r="K2115" s="8">
        <f t="shared" ref="K2115:K2178" si="133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E2115/D2115*100</f>
        <v>104.85714285714285</v>
      </c>
      <c r="R2115">
        <f t="shared" ref="R2115:R2178" si="135"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f t="shared" si="132"/>
        <v>40521.207638888889</v>
      </c>
      <c r="J2116">
        <v>1291870740</v>
      </c>
      <c r="K2116" s="8">
        <f t="shared" si="133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104.69999999999999</v>
      </c>
      <c r="R2116">
        <f t="shared" si="135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f t="shared" si="132"/>
        <v>40594.081030092595</v>
      </c>
      <c r="J2117">
        <v>1298167001</v>
      </c>
      <c r="K2117" s="8">
        <f t="shared" si="133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225.66666666666669</v>
      </c>
      <c r="R2117">
        <f t="shared" si="135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f t="shared" si="132"/>
        <v>41184.777812500004</v>
      </c>
      <c r="J2118">
        <v>1349203203</v>
      </c>
      <c r="K2118" s="8">
        <f t="shared" si="133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100.90416666666667</v>
      </c>
      <c r="R2118">
        <f t="shared" si="135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f t="shared" si="132"/>
        <v>42304.207638888889</v>
      </c>
      <c r="J2119">
        <v>1445921940</v>
      </c>
      <c r="K2119" s="8">
        <f t="shared" si="133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147.75</v>
      </c>
      <c r="R2119">
        <f t="shared" si="135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f t="shared" si="132"/>
        <v>40748.839537037034</v>
      </c>
      <c r="J2120">
        <v>1311538136</v>
      </c>
      <c r="K2120" s="8">
        <f t="shared" si="133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134.61099999999999</v>
      </c>
      <c r="R2120">
        <f t="shared" si="135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f t="shared" si="132"/>
        <v>41137.130150462966</v>
      </c>
      <c r="J2121">
        <v>1345086445</v>
      </c>
      <c r="K2121" s="8">
        <f t="shared" si="133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100.75</v>
      </c>
      <c r="R2121">
        <f t="shared" si="135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f t="shared" si="132"/>
        <v>41640.964537037034</v>
      </c>
      <c r="J2122">
        <v>1388617736</v>
      </c>
      <c r="K2122" s="8">
        <f t="shared" si="133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100.880375</v>
      </c>
      <c r="R2122">
        <f t="shared" si="135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f t="shared" si="132"/>
        <v>42746.7424537037</v>
      </c>
      <c r="J2123">
        <v>1484156948</v>
      </c>
      <c r="K2123" s="8">
        <f t="shared" si="133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0.56800000000000006</v>
      </c>
      <c r="R2123">
        <f t="shared" si="135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f t="shared" si="132"/>
        <v>42742.300567129627</v>
      </c>
      <c r="J2124">
        <v>1483773169</v>
      </c>
      <c r="K2124" s="8">
        <f t="shared" si="133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0.38750000000000001</v>
      </c>
      <c r="R2124">
        <f t="shared" si="135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f t="shared" si="132"/>
        <v>40252.290972222225</v>
      </c>
      <c r="J2125">
        <v>1268636340</v>
      </c>
      <c r="K2125" s="8">
        <f t="shared" si="133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>
        <f t="shared" si="135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f t="shared" si="132"/>
        <v>40512.208333333336</v>
      </c>
      <c r="J2126">
        <v>1291093200</v>
      </c>
      <c r="K2126" s="8">
        <f t="shared" si="133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10.454545454545453</v>
      </c>
      <c r="R2126">
        <f t="shared" si="135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f t="shared" si="132"/>
        <v>42221.023530092592</v>
      </c>
      <c r="J2127">
        <v>1438734833</v>
      </c>
      <c r="K2127" s="8">
        <f t="shared" si="133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1.4200000000000002</v>
      </c>
      <c r="R2127">
        <f t="shared" si="135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f t="shared" si="132"/>
        <v>41981.973229166666</v>
      </c>
      <c r="J2128">
        <v>1418080887</v>
      </c>
      <c r="K2128" s="8">
        <f t="shared" si="133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0.05</v>
      </c>
      <c r="R2128">
        <f t="shared" si="135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f t="shared" si="132"/>
        <v>42075.463692129633</v>
      </c>
      <c r="J2129">
        <v>1426158463</v>
      </c>
      <c r="K2129" s="8">
        <f t="shared" si="133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28.842857142857142</v>
      </c>
      <c r="R2129">
        <f t="shared" si="135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f t="shared" si="132"/>
        <v>41903.772789351853</v>
      </c>
      <c r="J2130">
        <v>1411324369</v>
      </c>
      <c r="K2130" s="8">
        <f t="shared" si="133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0.16666666666666669</v>
      </c>
      <c r="R2130">
        <f t="shared" si="135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f t="shared" si="132"/>
        <v>42439.024305555555</v>
      </c>
      <c r="J2131">
        <v>1457570100</v>
      </c>
      <c r="K2131" s="8">
        <f t="shared" si="133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11.799999999999999</v>
      </c>
      <c r="R2131">
        <f t="shared" si="135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f t="shared" si="132"/>
        <v>41867.086377314816</v>
      </c>
      <c r="J2132">
        <v>1408154663</v>
      </c>
      <c r="K2132" s="8">
        <f t="shared" si="133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0.20238095238095236</v>
      </c>
      <c r="R2132">
        <f t="shared" si="135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f t="shared" si="132"/>
        <v>42197.207071759258</v>
      </c>
      <c r="J2133">
        <v>1436677091</v>
      </c>
      <c r="K2133" s="8">
        <f t="shared" si="133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>
        <f t="shared" si="135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f t="shared" si="132"/>
        <v>41673.487175925926</v>
      </c>
      <c r="J2134">
        <v>1391427692</v>
      </c>
      <c r="K2134" s="8">
        <f t="shared" si="133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2.1129899999999995</v>
      </c>
      <c r="R2134">
        <f t="shared" si="135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f t="shared" si="132"/>
        <v>40657.290972222225</v>
      </c>
      <c r="J2135">
        <v>1303628340</v>
      </c>
      <c r="K2135" s="8">
        <f t="shared" si="133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1.6</v>
      </c>
      <c r="R2135">
        <f t="shared" si="135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f t="shared" si="132"/>
        <v>41391.886469907404</v>
      </c>
      <c r="J2136">
        <v>1367097391</v>
      </c>
      <c r="K2136" s="8">
        <f t="shared" si="133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1.7333333333333332</v>
      </c>
      <c r="R2136">
        <f t="shared" si="135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f t="shared" si="132"/>
        <v>41186.963344907403</v>
      </c>
      <c r="J2137">
        <v>1349392033</v>
      </c>
      <c r="K2137" s="8">
        <f t="shared" si="133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9.56</v>
      </c>
      <c r="R2137">
        <f t="shared" si="135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f t="shared" si="132"/>
        <v>41566.509097222224</v>
      </c>
      <c r="J2138">
        <v>1382184786</v>
      </c>
      <c r="K2138" s="8">
        <f t="shared" si="133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5.9612499999999999E-2</v>
      </c>
      <c r="R2138">
        <f t="shared" si="135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f t="shared" si="132"/>
        <v>41978.771168981482</v>
      </c>
      <c r="J2139">
        <v>1417804229</v>
      </c>
      <c r="K2139" s="8">
        <f t="shared" si="133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28.405999999999999</v>
      </c>
      <c r="R2139">
        <f t="shared" si="135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f t="shared" si="132"/>
        <v>41587.054849537039</v>
      </c>
      <c r="J2140">
        <v>1383959939</v>
      </c>
      <c r="K2140" s="8">
        <f t="shared" si="133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12.8</v>
      </c>
      <c r="R2140">
        <f t="shared" si="135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f t="shared" si="132"/>
        <v>42677.750092592592</v>
      </c>
      <c r="J2141">
        <v>1478196008</v>
      </c>
      <c r="K2141" s="8">
        <f t="shared" si="133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5.42</v>
      </c>
      <c r="R2141">
        <f t="shared" si="135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f t="shared" si="132"/>
        <v>41285.833611111113</v>
      </c>
      <c r="J2142">
        <v>1357934424</v>
      </c>
      <c r="K2142" s="8">
        <f t="shared" si="133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0.11199999999999999</v>
      </c>
      <c r="R2142">
        <f t="shared" si="135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f t="shared" si="132"/>
        <v>41957.277303240742</v>
      </c>
      <c r="J2143">
        <v>1415947159</v>
      </c>
      <c r="K2143" s="8">
        <f t="shared" si="133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 t="e">
        <f t="shared" si="135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f t="shared" si="132"/>
        <v>42368.701504629629</v>
      </c>
      <c r="J2144">
        <v>1451494210</v>
      </c>
      <c r="K2144" s="8">
        <f t="shared" si="133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5.7238095238095239</v>
      </c>
      <c r="R2144">
        <f t="shared" si="135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f t="shared" si="132"/>
        <v>40380.791666666664</v>
      </c>
      <c r="J2145">
        <v>1279738800</v>
      </c>
      <c r="K2145" s="8">
        <f t="shared" si="133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11.25</v>
      </c>
      <c r="R2145">
        <f t="shared" si="135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f t="shared" si="132"/>
        <v>41531.546759259261</v>
      </c>
      <c r="J2146">
        <v>1379164040</v>
      </c>
      <c r="K2146" s="8">
        <f t="shared" si="133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1.7098591549295776</v>
      </c>
      <c r="R2146">
        <f t="shared" si="135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f t="shared" si="132"/>
        <v>41605.279097222221</v>
      </c>
      <c r="J2147">
        <v>1385534514</v>
      </c>
      <c r="K2147" s="8">
        <f t="shared" si="133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30.433333333333334</v>
      </c>
      <c r="R2147">
        <f t="shared" si="135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f t="shared" si="132"/>
        <v>42411.679513888885</v>
      </c>
      <c r="J2148">
        <v>1455207510</v>
      </c>
      <c r="K2148" s="8">
        <f t="shared" si="133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0.02</v>
      </c>
      <c r="R2148">
        <f t="shared" si="135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f t="shared" si="132"/>
        <v>41959.337361111116</v>
      </c>
      <c r="J2149">
        <v>1416125148</v>
      </c>
      <c r="K2149" s="8">
        <f t="shared" si="133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0.69641025641025645</v>
      </c>
      <c r="R2149">
        <f t="shared" si="135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f t="shared" si="132"/>
        <v>42096.691921296297</v>
      </c>
      <c r="J2150">
        <v>1427992582</v>
      </c>
      <c r="K2150" s="8">
        <f t="shared" si="133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>
        <f t="shared" si="135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f t="shared" si="132"/>
        <v>40390</v>
      </c>
      <c r="J2151">
        <v>1280534400</v>
      </c>
      <c r="K2151" s="8">
        <f t="shared" si="133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 t="e">
        <f t="shared" si="135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f t="shared" si="132"/>
        <v>42564.284710648149</v>
      </c>
      <c r="J2152">
        <v>1468392599</v>
      </c>
      <c r="K2152" s="8">
        <f t="shared" si="133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0.80999999999999994</v>
      </c>
      <c r="R2152">
        <f t="shared" si="135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f t="shared" si="132"/>
        <v>42550.847384259265</v>
      </c>
      <c r="J2153">
        <v>1467231614</v>
      </c>
      <c r="K2153" s="8">
        <f t="shared" si="133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0.26222222222222225</v>
      </c>
      <c r="R2153">
        <f t="shared" si="135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f t="shared" si="132"/>
        <v>41713.790613425925</v>
      </c>
      <c r="J2154">
        <v>1394909909</v>
      </c>
      <c r="K2154" s="8">
        <f t="shared" si="133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0.16666666666666669</v>
      </c>
      <c r="R2154">
        <f t="shared" si="135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f t="shared" si="132"/>
        <v>42014.332638888889</v>
      </c>
      <c r="J2155">
        <v>1420876740</v>
      </c>
      <c r="K2155" s="8">
        <f t="shared" si="133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9.124454880912446E-3</v>
      </c>
      <c r="R2155">
        <f t="shared" si="135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f t="shared" si="132"/>
        <v>41667.632256944446</v>
      </c>
      <c r="J2156">
        <v>1390921827</v>
      </c>
      <c r="K2156" s="8">
        <f t="shared" si="133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0.8</v>
      </c>
      <c r="R2156">
        <f t="shared" si="135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f t="shared" si="132"/>
        <v>42460.70584490741</v>
      </c>
      <c r="J2157">
        <v>1459443385</v>
      </c>
      <c r="K2157" s="8">
        <f t="shared" si="133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2.2999999999999998</v>
      </c>
      <c r="R2157">
        <f t="shared" si="135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f t="shared" si="132"/>
        <v>41533.85423611111</v>
      </c>
      <c r="J2158">
        <v>1379363406</v>
      </c>
      <c r="K2158" s="8">
        <f t="shared" si="133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2.6660714285714282</v>
      </c>
      <c r="R2158">
        <f t="shared" si="135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f t="shared" si="132"/>
        <v>42727.332638888889</v>
      </c>
      <c r="J2159">
        <v>1482479940</v>
      </c>
      <c r="K2159" s="8">
        <f t="shared" si="133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28.192</v>
      </c>
      <c r="R2159">
        <f t="shared" si="135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f t="shared" si="132"/>
        <v>41309.853865740741</v>
      </c>
      <c r="J2160">
        <v>1360009774</v>
      </c>
      <c r="K2160" s="8">
        <f t="shared" si="133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6.5900366666666672</v>
      </c>
      <c r="R2160">
        <f t="shared" si="135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f t="shared" si="132"/>
        <v>40740.731180555551</v>
      </c>
      <c r="J2161">
        <v>1310837574</v>
      </c>
      <c r="K2161" s="8">
        <f t="shared" si="133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0.72222222222222221</v>
      </c>
      <c r="R2161">
        <f t="shared" si="135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f t="shared" si="132"/>
        <v>41048.711863425924</v>
      </c>
      <c r="J2162">
        <v>1337447105</v>
      </c>
      <c r="K2162" s="8">
        <f t="shared" si="133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0.85000000000000009</v>
      </c>
      <c r="R2162">
        <f t="shared" si="135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f t="shared" si="132"/>
        <v>42270.852534722217</v>
      </c>
      <c r="J2163">
        <v>1443040059</v>
      </c>
      <c r="K2163" s="8">
        <f t="shared" si="133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115.75</v>
      </c>
      <c r="R2163">
        <f t="shared" si="135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f t="shared" si="132"/>
        <v>41844.766099537039</v>
      </c>
      <c r="J2164">
        <v>1406226191</v>
      </c>
      <c r="K2164" s="8">
        <f t="shared" si="133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112.26666666666667</v>
      </c>
      <c r="R2164">
        <f t="shared" si="135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f t="shared" si="132"/>
        <v>42163.159722222219</v>
      </c>
      <c r="J2165">
        <v>1433735400</v>
      </c>
      <c r="K2165" s="8">
        <f t="shared" si="133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132.20000000000002</v>
      </c>
      <c r="R2165">
        <f t="shared" si="135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f t="shared" si="132"/>
        <v>42546.165972222225</v>
      </c>
      <c r="J2166">
        <v>1466827140</v>
      </c>
      <c r="K2166" s="8">
        <f t="shared" si="133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102.63636363636364</v>
      </c>
      <c r="R2166">
        <f t="shared" si="135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f t="shared" si="132"/>
        <v>42468.625405092593</v>
      </c>
      <c r="J2167">
        <v>1460127635</v>
      </c>
      <c r="K2167" s="8">
        <f t="shared" si="133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138.64000000000001</v>
      </c>
      <c r="R2167">
        <f t="shared" si="135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f t="shared" si="132"/>
        <v>41978.879837962959</v>
      </c>
      <c r="J2168">
        <v>1417813618</v>
      </c>
      <c r="K2168" s="8">
        <f t="shared" si="133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146.6</v>
      </c>
      <c r="R2168">
        <f t="shared" si="135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f t="shared" si="132"/>
        <v>41167.066400462965</v>
      </c>
      <c r="J2169">
        <v>1347672937</v>
      </c>
      <c r="K2169" s="8">
        <f t="shared" si="133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>
        <f t="shared" si="135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f t="shared" si="132"/>
        <v>42776.208333333328</v>
      </c>
      <c r="J2170">
        <v>1486702800</v>
      </c>
      <c r="K2170" s="8">
        <f t="shared" si="133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121.5816111111111</v>
      </c>
      <c r="R2170">
        <f t="shared" si="135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f t="shared" si="132"/>
        <v>42796.700821759259</v>
      </c>
      <c r="J2171">
        <v>1488473351</v>
      </c>
      <c r="K2171" s="8">
        <f t="shared" si="133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f t="shared" si="132"/>
        <v>42238.750254629631</v>
      </c>
      <c r="J2172">
        <v>1440266422</v>
      </c>
      <c r="K2172" s="8">
        <f t="shared" si="133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180.85714285714286</v>
      </c>
      <c r="R2172">
        <f t="shared" si="135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f t="shared" si="132"/>
        <v>42177.208333333328</v>
      </c>
      <c r="J2173">
        <v>1434949200</v>
      </c>
      <c r="K2173" s="8">
        <f t="shared" si="133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106.075</v>
      </c>
      <c r="R2173">
        <f t="shared" si="135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f t="shared" si="132"/>
        <v>42112.580092592587</v>
      </c>
      <c r="J2174">
        <v>1429365320</v>
      </c>
      <c r="K2174" s="8">
        <f t="shared" si="133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f t="shared" si="132"/>
        <v>41527.165972222225</v>
      </c>
      <c r="J2175">
        <v>1378785540</v>
      </c>
      <c r="K2175" s="8">
        <f t="shared" si="133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126.92857142857143</v>
      </c>
      <c r="R2175">
        <f t="shared" si="135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f t="shared" si="132"/>
        <v>42495.542905092589</v>
      </c>
      <c r="J2176">
        <v>1462453307</v>
      </c>
      <c r="K2176" s="8">
        <f t="shared" si="133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102.97499999999999</v>
      </c>
      <c r="R2176">
        <f t="shared" si="135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f t="shared" si="132"/>
        <v>42572.009097222224</v>
      </c>
      <c r="J2177">
        <v>1469059986</v>
      </c>
      <c r="K2177" s="8">
        <f t="shared" si="133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>
        <f t="shared" si="135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f t="shared" si="132"/>
        <v>42126.633206018523</v>
      </c>
      <c r="J2178">
        <v>1430579509</v>
      </c>
      <c r="K2178" s="8">
        <f t="shared" si="133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126.02</v>
      </c>
      <c r="R2178">
        <f t="shared" si="135"/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f t="shared" ref="I2179:I2242" si="136">(((J2179/60)/60)/24)+DATE(1970,1,1)</f>
        <v>42527.250775462962</v>
      </c>
      <c r="J2179">
        <v>1465192867</v>
      </c>
      <c r="K2179" s="8">
        <f t="shared" ref="K2179:K2242" si="137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E2179/D2179*100</f>
        <v>100.12</v>
      </c>
      <c r="R2179">
        <f t="shared" ref="R2179:R2242" si="139"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f t="shared" si="136"/>
        <v>42753.63653935185</v>
      </c>
      <c r="J2180">
        <v>1484752597</v>
      </c>
      <c r="K2180" s="8">
        <f t="shared" si="137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138.64000000000001</v>
      </c>
      <c r="R2180">
        <f t="shared" si="139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f t="shared" si="136"/>
        <v>42105.171203703707</v>
      </c>
      <c r="J2181">
        <v>1428725192</v>
      </c>
      <c r="K2181" s="8">
        <f t="shared" si="137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161.4</v>
      </c>
      <c r="R2181">
        <f t="shared" si="139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f t="shared" si="136"/>
        <v>42321.711435185185</v>
      </c>
      <c r="J2182">
        <v>1447434268</v>
      </c>
      <c r="K2182" s="8">
        <f t="shared" si="137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107.18419999999999</v>
      </c>
      <c r="R2182">
        <f t="shared" si="139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f t="shared" si="136"/>
        <v>42787.005243055552</v>
      </c>
      <c r="J2183">
        <v>1487635653</v>
      </c>
      <c r="K2183" s="8">
        <f t="shared" si="137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153.1</v>
      </c>
      <c r="R2183">
        <f t="shared" si="139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f t="shared" si="136"/>
        <v>41914.900752314818</v>
      </c>
      <c r="J2184">
        <v>1412285825</v>
      </c>
      <c r="K2184" s="8">
        <f t="shared" si="137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524.16666666666663</v>
      </c>
      <c r="R2184">
        <f t="shared" si="139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f t="shared" si="136"/>
        <v>42775.208333333328</v>
      </c>
      <c r="J2185">
        <v>1486616400</v>
      </c>
      <c r="K2185" s="8">
        <f t="shared" si="137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489.27777777777777</v>
      </c>
      <c r="R2185">
        <f t="shared" si="139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f t="shared" si="136"/>
        <v>42394.666666666672</v>
      </c>
      <c r="J2186">
        <v>1453737600</v>
      </c>
      <c r="K2186" s="8">
        <f t="shared" si="137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284.74</v>
      </c>
      <c r="R2186">
        <f t="shared" si="139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f t="shared" si="136"/>
        <v>41359.349988425929</v>
      </c>
      <c r="J2187">
        <v>1364286239</v>
      </c>
      <c r="K2187" s="8">
        <f t="shared" si="137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1856.97</v>
      </c>
      <c r="R2187">
        <f t="shared" si="139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f t="shared" si="136"/>
        <v>42620.083333333328</v>
      </c>
      <c r="J2188">
        <v>1473213600</v>
      </c>
      <c r="K2188" s="8">
        <f t="shared" si="137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109.67499999999998</v>
      </c>
      <c r="R2188">
        <f t="shared" si="139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f t="shared" si="136"/>
        <v>42097.165972222225</v>
      </c>
      <c r="J2189">
        <v>1428033540</v>
      </c>
      <c r="K2189" s="8">
        <f t="shared" si="137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1014.6425</v>
      </c>
      <c r="R2189">
        <f t="shared" si="139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f t="shared" si="136"/>
        <v>42668.708333333328</v>
      </c>
      <c r="J2190">
        <v>1477414800</v>
      </c>
      <c r="K2190" s="8">
        <f t="shared" si="137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412.17692027666544</v>
      </c>
      <c r="R2190">
        <f t="shared" si="139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f t="shared" si="136"/>
        <v>42481.916666666672</v>
      </c>
      <c r="J2191">
        <v>1461276000</v>
      </c>
      <c r="K2191" s="8">
        <f t="shared" si="137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503.25</v>
      </c>
      <c r="R2191">
        <f t="shared" si="139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f t="shared" si="136"/>
        <v>42452.290972222225</v>
      </c>
      <c r="J2192">
        <v>1458716340</v>
      </c>
      <c r="K2192" s="8">
        <f t="shared" si="137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184.61052631578946</v>
      </c>
      <c r="R2192">
        <f t="shared" si="139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f t="shared" si="136"/>
        <v>42780.833645833336</v>
      </c>
      <c r="J2193">
        <v>1487102427</v>
      </c>
      <c r="K2193" s="8">
        <f t="shared" si="137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119.73333333333333</v>
      </c>
      <c r="R2193">
        <f t="shared" si="13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f t="shared" si="136"/>
        <v>42719.958333333328</v>
      </c>
      <c r="J2194">
        <v>1481842800</v>
      </c>
      <c r="K2194" s="8">
        <f t="shared" si="137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1081.2401666666667</v>
      </c>
      <c r="R2194">
        <f t="shared" si="139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f t="shared" si="136"/>
        <v>42695.207638888889</v>
      </c>
      <c r="J2195">
        <v>1479704340</v>
      </c>
      <c r="K2195" s="8">
        <f t="shared" si="137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452.37333333333333</v>
      </c>
      <c r="R2195">
        <f t="shared" si="139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f t="shared" si="136"/>
        <v>42455.716319444444</v>
      </c>
      <c r="J2196">
        <v>1459012290</v>
      </c>
      <c r="K2196" s="8">
        <f t="shared" si="137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537.37</v>
      </c>
      <c r="R2196">
        <f t="shared" si="139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f t="shared" si="136"/>
        <v>42227.771990740745</v>
      </c>
      <c r="J2197">
        <v>1439317900</v>
      </c>
      <c r="K2197" s="8">
        <f t="shared" si="137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120.32608695652173</v>
      </c>
      <c r="R2197">
        <f t="shared" si="139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f t="shared" si="136"/>
        <v>42706.291666666672</v>
      </c>
      <c r="J2198">
        <v>1480662000</v>
      </c>
      <c r="K2198" s="8">
        <f t="shared" si="137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113.83571428571429</v>
      </c>
      <c r="R2198">
        <f t="shared" si="139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f t="shared" si="136"/>
        <v>42063.584016203706</v>
      </c>
      <c r="J2199">
        <v>1425132059</v>
      </c>
      <c r="K2199" s="8">
        <f t="shared" si="137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951.03109999999992</v>
      </c>
      <c r="R2199">
        <f t="shared" si="139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f t="shared" si="136"/>
        <v>42322.555555555555</v>
      </c>
      <c r="J2200">
        <v>1447507200</v>
      </c>
      <c r="K2200" s="8">
        <f t="shared" si="137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132.89249999999998</v>
      </c>
      <c r="R2200">
        <f t="shared" si="139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f t="shared" si="136"/>
        <v>42292.416643518518</v>
      </c>
      <c r="J2201">
        <v>1444903198</v>
      </c>
      <c r="K2201" s="8">
        <f t="shared" si="137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146.97777777777779</v>
      </c>
      <c r="R2201">
        <f t="shared" si="139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f t="shared" si="136"/>
        <v>42191.125</v>
      </c>
      <c r="J2202">
        <v>1436151600</v>
      </c>
      <c r="K2202" s="8">
        <f t="shared" si="137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542.15</v>
      </c>
      <c r="R2202">
        <f t="shared" si="139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f t="shared" si="136"/>
        <v>41290.846817129634</v>
      </c>
      <c r="J2203">
        <v>1358367565</v>
      </c>
      <c r="K2203" s="8">
        <f t="shared" si="137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382.71818181818185</v>
      </c>
      <c r="R2203">
        <f t="shared" si="139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f t="shared" si="136"/>
        <v>41214.849166666667</v>
      </c>
      <c r="J2204">
        <v>1351801368</v>
      </c>
      <c r="K2204" s="8">
        <f t="shared" si="137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704.18124999999998</v>
      </c>
      <c r="R2204">
        <f t="shared" si="139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f t="shared" si="136"/>
        <v>42271.85974537037</v>
      </c>
      <c r="J2205">
        <v>1443127082</v>
      </c>
      <c r="K2205" s="8">
        <f t="shared" si="137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109.55</v>
      </c>
      <c r="R2205">
        <f t="shared" si="13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f t="shared" si="136"/>
        <v>41342.311562499999</v>
      </c>
      <c r="J2206">
        <v>1362814119</v>
      </c>
      <c r="K2206" s="8">
        <f t="shared" si="137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132.86666666666667</v>
      </c>
      <c r="R2206">
        <f t="shared" si="139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f t="shared" si="136"/>
        <v>41061.82163194444</v>
      </c>
      <c r="J2207">
        <v>1338579789</v>
      </c>
      <c r="K2207" s="8">
        <f t="shared" si="137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>
        <f t="shared" si="139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f t="shared" si="136"/>
        <v>41015.257222222222</v>
      </c>
      <c r="J2208">
        <v>1334556624</v>
      </c>
      <c r="K2208" s="8">
        <f t="shared" si="137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102.72727272727273</v>
      </c>
      <c r="R2208">
        <f t="shared" si="139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f t="shared" si="136"/>
        <v>41594.235798611109</v>
      </c>
      <c r="J2209">
        <v>1384580373</v>
      </c>
      <c r="K2209" s="8">
        <f t="shared" si="137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f t="shared" si="136"/>
        <v>41006.166666666664</v>
      </c>
      <c r="J2210">
        <v>1333771200</v>
      </c>
      <c r="K2210" s="8">
        <f t="shared" si="137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101.6</v>
      </c>
      <c r="R2210">
        <f t="shared" si="139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f t="shared" si="136"/>
        <v>41743.958333333336</v>
      </c>
      <c r="J2211">
        <v>1397516400</v>
      </c>
      <c r="K2211" s="8">
        <f t="shared" si="137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150.80000000000001</v>
      </c>
      <c r="R2211">
        <f t="shared" si="139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f t="shared" si="136"/>
        <v>41013.73333333333</v>
      </c>
      <c r="J2212">
        <v>1334424960</v>
      </c>
      <c r="K2212" s="8">
        <f t="shared" si="137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111.425</v>
      </c>
      <c r="R2212">
        <f t="shared" si="139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f t="shared" si="136"/>
        <v>41739.290972222225</v>
      </c>
      <c r="J2213">
        <v>1397113140</v>
      </c>
      <c r="K2213" s="8">
        <f t="shared" si="137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195.6</v>
      </c>
      <c r="R2213">
        <f t="shared" si="13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f t="shared" si="136"/>
        <v>41582.041666666664</v>
      </c>
      <c r="J2214">
        <v>1383526800</v>
      </c>
      <c r="K2214" s="8">
        <f t="shared" si="137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114.38333333333333</v>
      </c>
      <c r="R2214">
        <f t="shared" si="139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f t="shared" si="136"/>
        <v>42139.826145833329</v>
      </c>
      <c r="J2215">
        <v>1431719379</v>
      </c>
      <c r="K2215" s="8">
        <f t="shared" si="137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>
        <f t="shared" si="13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f t="shared" si="136"/>
        <v>41676.792222222226</v>
      </c>
      <c r="J2216">
        <v>1391713248</v>
      </c>
      <c r="K2216" s="8">
        <f t="shared" si="137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292.50166666666667</v>
      </c>
      <c r="R2216">
        <f t="shared" si="139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f t="shared" si="136"/>
        <v>40981.290972222225</v>
      </c>
      <c r="J2217">
        <v>1331621940</v>
      </c>
      <c r="K2217" s="8">
        <f t="shared" si="137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156.36363636363637</v>
      </c>
      <c r="R2217">
        <f t="shared" si="139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f t="shared" si="136"/>
        <v>42208.751678240747</v>
      </c>
      <c r="J2218">
        <v>1437674545</v>
      </c>
      <c r="K2218" s="8">
        <f t="shared" si="137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105.66666666666666</v>
      </c>
      <c r="R2218">
        <f t="shared" si="139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f t="shared" si="136"/>
        <v>42310.333333333328</v>
      </c>
      <c r="J2219">
        <v>1446451200</v>
      </c>
      <c r="K2219" s="8">
        <f t="shared" si="137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101.19047619047619</v>
      </c>
      <c r="R2219">
        <f t="shared" si="139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f t="shared" si="136"/>
        <v>41150</v>
      </c>
      <c r="J2220">
        <v>1346198400</v>
      </c>
      <c r="K2220" s="8">
        <f t="shared" si="137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122.833</v>
      </c>
      <c r="R2220">
        <f t="shared" si="139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f t="shared" si="136"/>
        <v>42235.718888888892</v>
      </c>
      <c r="J2221">
        <v>1440004512</v>
      </c>
      <c r="K2221" s="8">
        <f t="shared" si="137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101.49999999999999</v>
      </c>
      <c r="R2221">
        <f t="shared" si="139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f t="shared" si="136"/>
        <v>41482.060601851852</v>
      </c>
      <c r="J2222">
        <v>1374888436</v>
      </c>
      <c r="K2222" s="8">
        <f t="shared" si="137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101.14285714285714</v>
      </c>
      <c r="R2222">
        <f t="shared" si="139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f t="shared" si="136"/>
        <v>42483</v>
      </c>
      <c r="J2223">
        <v>1461369600</v>
      </c>
      <c r="K2223" s="8">
        <f t="shared" si="137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108.11999999999999</v>
      </c>
      <c r="R2223">
        <f t="shared" si="139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f t="shared" si="136"/>
        <v>40936.787581018521</v>
      </c>
      <c r="J2224">
        <v>1327776847</v>
      </c>
      <c r="K2224" s="8">
        <f t="shared" si="137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162.6</v>
      </c>
      <c r="R2224">
        <f t="shared" si="13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f t="shared" si="136"/>
        <v>42182.640833333338</v>
      </c>
      <c r="J2225">
        <v>1435418568</v>
      </c>
      <c r="K2225" s="8">
        <f t="shared" si="137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105.80000000000001</v>
      </c>
      <c r="R2225">
        <f t="shared" si="13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f t="shared" si="136"/>
        <v>42672.791666666672</v>
      </c>
      <c r="J2226">
        <v>1477767600</v>
      </c>
      <c r="K2226" s="8">
        <f t="shared" si="137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243.15000000000003</v>
      </c>
      <c r="R2226">
        <f t="shared" si="139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f t="shared" si="136"/>
        <v>41903.79184027778</v>
      </c>
      <c r="J2227">
        <v>1411326015</v>
      </c>
      <c r="K2227" s="8">
        <f t="shared" si="137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944.83338095238094</v>
      </c>
      <c r="R2227">
        <f t="shared" si="139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f t="shared" si="136"/>
        <v>42412.207638888889</v>
      </c>
      <c r="J2228">
        <v>1455253140</v>
      </c>
      <c r="K2228" s="8">
        <f t="shared" si="137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108.46283333333334</v>
      </c>
      <c r="R2228">
        <f t="shared" si="139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f t="shared" si="136"/>
        <v>41591.849016203705</v>
      </c>
      <c r="J2229">
        <v>1384374155</v>
      </c>
      <c r="K2229" s="8">
        <f t="shared" si="137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157.37692307692308</v>
      </c>
      <c r="R2229">
        <f t="shared" si="139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f t="shared" si="136"/>
        <v>42232.278194444443</v>
      </c>
      <c r="J2230">
        <v>1439707236</v>
      </c>
      <c r="K2230" s="8">
        <f t="shared" si="137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1174.49</v>
      </c>
      <c r="R2230">
        <f t="shared" si="139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f t="shared" si="136"/>
        <v>41520.166666666664</v>
      </c>
      <c r="J2231">
        <v>1378180800</v>
      </c>
      <c r="K2231" s="8">
        <f t="shared" si="137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171.04755366949576</v>
      </c>
      <c r="R2231">
        <f t="shared" si="139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f t="shared" si="136"/>
        <v>41754.881099537037</v>
      </c>
      <c r="J2232">
        <v>1398460127</v>
      </c>
      <c r="K2232" s="8">
        <f t="shared" si="137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125.95294117647057</v>
      </c>
      <c r="R2232">
        <f t="shared" si="139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f t="shared" si="136"/>
        <v>41450.208333333336</v>
      </c>
      <c r="J2233">
        <v>1372136400</v>
      </c>
      <c r="K2233" s="8">
        <f t="shared" si="137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1212.1296000000002</v>
      </c>
      <c r="R2233">
        <f t="shared" si="139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f t="shared" si="136"/>
        <v>41839.125</v>
      </c>
      <c r="J2234">
        <v>1405738800</v>
      </c>
      <c r="K2234" s="8">
        <f t="shared" si="137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495.8</v>
      </c>
      <c r="R2234">
        <f t="shared" si="139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f t="shared" si="136"/>
        <v>42352</v>
      </c>
      <c r="J2235">
        <v>1450051200</v>
      </c>
      <c r="K2235" s="8">
        <f t="shared" si="137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332.03999999999996</v>
      </c>
      <c r="R2235">
        <f t="shared" si="139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f t="shared" si="136"/>
        <v>42740.824618055558</v>
      </c>
      <c r="J2236">
        <v>1483645647</v>
      </c>
      <c r="K2236" s="8">
        <f t="shared" si="137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>
        <f t="shared" si="139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f t="shared" si="136"/>
        <v>42091.980451388896</v>
      </c>
      <c r="J2237">
        <v>1427585511</v>
      </c>
      <c r="K2237" s="8">
        <f t="shared" si="137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153.3153846153846</v>
      </c>
      <c r="R2237">
        <f t="shared" si="139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f t="shared" si="136"/>
        <v>42401.617164351846</v>
      </c>
      <c r="J2238">
        <v>1454338123</v>
      </c>
      <c r="K2238" s="8">
        <f t="shared" si="137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537.10714285714289</v>
      </c>
      <c r="R2238">
        <f t="shared" si="139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f t="shared" si="136"/>
        <v>41955.332638888889</v>
      </c>
      <c r="J2239">
        <v>1415779140</v>
      </c>
      <c r="K2239" s="8">
        <f t="shared" si="137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352.92777777777775</v>
      </c>
      <c r="R2239">
        <f t="shared" si="139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f t="shared" si="136"/>
        <v>42804.621712962966</v>
      </c>
      <c r="J2240">
        <v>1489157716</v>
      </c>
      <c r="K2240" s="8">
        <f t="shared" si="137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137.4</v>
      </c>
      <c r="R2240">
        <f t="shared" si="139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f t="shared" si="136"/>
        <v>41609.168055555558</v>
      </c>
      <c r="J2241">
        <v>1385870520</v>
      </c>
      <c r="K2241" s="8">
        <f t="shared" si="137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128.02668</v>
      </c>
      <c r="R2241">
        <f t="shared" si="139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f t="shared" si="136"/>
        <v>42482.825740740736</v>
      </c>
      <c r="J2242">
        <v>1461354544</v>
      </c>
      <c r="K2242" s="8">
        <f t="shared" si="137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270.68</v>
      </c>
      <c r="R2242">
        <f t="shared" si="139"/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f t="shared" ref="I2243:I2306" si="140">(((J2243/60)/60)/24)+DATE(1970,1,1)</f>
        <v>42796.827546296292</v>
      </c>
      <c r="J2243">
        <v>1488484300</v>
      </c>
      <c r="K2243" s="8">
        <f t="shared" ref="K2243:K2306" si="141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E2243/D2243*100</f>
        <v>806.4</v>
      </c>
      <c r="R2243">
        <f t="shared" ref="R2243:R2306" si="143"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f t="shared" si="140"/>
        <v>41605.126388888886</v>
      </c>
      <c r="J2244">
        <v>1385521320</v>
      </c>
      <c r="K2244" s="8">
        <f t="shared" si="141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1360.0976000000001</v>
      </c>
      <c r="R2244">
        <f t="shared" si="143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f t="shared" si="140"/>
        <v>42807.125</v>
      </c>
      <c r="J2245">
        <v>1489374000</v>
      </c>
      <c r="K2245" s="8">
        <f t="shared" si="141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>
        <f t="shared" si="143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f t="shared" si="140"/>
        <v>42659.854166666672</v>
      </c>
      <c r="J2246">
        <v>1476649800</v>
      </c>
      <c r="K2246" s="8">
        <f t="shared" si="141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377.02</v>
      </c>
      <c r="R2246">
        <f t="shared" si="143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f t="shared" si="140"/>
        <v>41691.75</v>
      </c>
      <c r="J2247">
        <v>1393005600</v>
      </c>
      <c r="K2247" s="8">
        <f t="shared" si="141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2647.0250000000001</v>
      </c>
      <c r="R2247">
        <f t="shared" si="143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f t="shared" si="140"/>
        <v>42251.79178240741</v>
      </c>
      <c r="J2248">
        <v>1441393210</v>
      </c>
      <c r="K2248" s="8">
        <f t="shared" si="141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100.12</v>
      </c>
      <c r="R2248">
        <f t="shared" si="143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f t="shared" si="140"/>
        <v>42214.666261574079</v>
      </c>
      <c r="J2249">
        <v>1438185565</v>
      </c>
      <c r="K2249" s="8">
        <f t="shared" si="141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104.45405405405405</v>
      </c>
      <c r="R2249">
        <f t="shared" si="143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f t="shared" si="140"/>
        <v>42718.875902777778</v>
      </c>
      <c r="J2250">
        <v>1481749278</v>
      </c>
      <c r="K2250" s="8">
        <f t="shared" si="141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107.21428571428571</v>
      </c>
      <c r="R2250">
        <f t="shared" si="143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f t="shared" si="140"/>
        <v>41366.661631944444</v>
      </c>
      <c r="J2251">
        <v>1364917965</v>
      </c>
      <c r="K2251" s="8">
        <f t="shared" si="141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168.77142857142857</v>
      </c>
      <c r="R2251">
        <f t="shared" si="143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f t="shared" si="140"/>
        <v>42707.0471412037</v>
      </c>
      <c r="J2252">
        <v>1480727273</v>
      </c>
      <c r="K2252" s="8">
        <f t="shared" si="141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975.11200000000008</v>
      </c>
      <c r="R2252">
        <f t="shared" si="143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f t="shared" si="140"/>
        <v>41867.34579861111</v>
      </c>
      <c r="J2253">
        <v>1408177077</v>
      </c>
      <c r="K2253" s="8">
        <f t="shared" si="141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134.44929411764704</v>
      </c>
      <c r="R2253">
        <f t="shared" si="143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f t="shared" si="140"/>
        <v>42588.327986111108</v>
      </c>
      <c r="J2254">
        <v>1470469938</v>
      </c>
      <c r="K2254" s="8">
        <f t="shared" si="141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272.27777777777777</v>
      </c>
      <c r="R2254">
        <f t="shared" si="143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f t="shared" si="140"/>
        <v>42326.672997685186</v>
      </c>
      <c r="J2255">
        <v>1447862947</v>
      </c>
      <c r="K2255" s="8">
        <f t="shared" si="141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112.6875</v>
      </c>
      <c r="R2255">
        <f t="shared" si="143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f t="shared" si="140"/>
        <v>42759.647777777776</v>
      </c>
      <c r="J2256">
        <v>1485271968</v>
      </c>
      <c r="K2256" s="8">
        <f t="shared" si="141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459.8</v>
      </c>
      <c r="R2256">
        <f t="shared" si="143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f t="shared" si="140"/>
        <v>42497.951979166668</v>
      </c>
      <c r="J2257">
        <v>1462661451</v>
      </c>
      <c r="K2257" s="8">
        <f t="shared" si="141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286.65822784810126</v>
      </c>
      <c r="R2257">
        <f t="shared" si="143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f t="shared" si="140"/>
        <v>42696.451921296291</v>
      </c>
      <c r="J2258">
        <v>1479811846</v>
      </c>
      <c r="K2258" s="8">
        <f t="shared" si="141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222.70833333333334</v>
      </c>
      <c r="R2258">
        <f t="shared" si="143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f t="shared" si="140"/>
        <v>42540.958333333328</v>
      </c>
      <c r="J2259">
        <v>1466377200</v>
      </c>
      <c r="K2259" s="8">
        <f t="shared" si="141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636.14</v>
      </c>
      <c r="R2259">
        <f t="shared" si="143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f t="shared" si="140"/>
        <v>42166.75100694444</v>
      </c>
      <c r="J2260">
        <v>1434045687</v>
      </c>
      <c r="K2260" s="8">
        <f t="shared" si="141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146.5</v>
      </c>
      <c r="R2260">
        <f t="shared" si="143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f t="shared" si="140"/>
        <v>42712.804814814815</v>
      </c>
      <c r="J2261">
        <v>1481224736</v>
      </c>
      <c r="K2261" s="8">
        <f t="shared" si="141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1867.1</v>
      </c>
      <c r="R2261">
        <f t="shared" si="143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f t="shared" si="140"/>
        <v>41724.975115740745</v>
      </c>
      <c r="J2262">
        <v>1395876250</v>
      </c>
      <c r="K2262" s="8">
        <f t="shared" si="141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326.92</v>
      </c>
      <c r="R2262">
        <f t="shared" si="143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f t="shared" si="140"/>
        <v>42780.724768518514</v>
      </c>
      <c r="J2263">
        <v>1487093020</v>
      </c>
      <c r="K2263" s="8">
        <f t="shared" si="141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779.5</v>
      </c>
      <c r="R2263">
        <f t="shared" si="143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f t="shared" si="140"/>
        <v>41961</v>
      </c>
      <c r="J2264">
        <v>1416268800</v>
      </c>
      <c r="K2264" s="8">
        <f t="shared" si="141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154.15151515151516</v>
      </c>
      <c r="R2264">
        <f t="shared" si="143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f t="shared" si="140"/>
        <v>42035.832326388889</v>
      </c>
      <c r="J2265">
        <v>1422734313</v>
      </c>
      <c r="K2265" s="8">
        <f t="shared" si="141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115.54666666666667</v>
      </c>
      <c r="R2265">
        <f t="shared" si="143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f t="shared" si="140"/>
        <v>42513.125</v>
      </c>
      <c r="J2266">
        <v>1463972400</v>
      </c>
      <c r="K2266" s="8">
        <f t="shared" si="141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180.03333333333333</v>
      </c>
      <c r="R2266">
        <f t="shared" si="143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f t="shared" si="140"/>
        <v>42696.853090277778</v>
      </c>
      <c r="J2267">
        <v>1479846507</v>
      </c>
      <c r="K2267" s="8">
        <f t="shared" si="141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298.5</v>
      </c>
      <c r="R2267">
        <f t="shared" si="143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f t="shared" si="140"/>
        <v>42487.083333333328</v>
      </c>
      <c r="J2268">
        <v>1461722400</v>
      </c>
      <c r="K2268" s="8">
        <f t="shared" si="141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320.26666666666665</v>
      </c>
      <c r="R2268">
        <f t="shared" si="143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f t="shared" si="140"/>
        <v>41994.041666666672</v>
      </c>
      <c r="J2269">
        <v>1419123600</v>
      </c>
      <c r="K2269" s="8">
        <f t="shared" si="141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380.52499999999998</v>
      </c>
      <c r="R2269">
        <f t="shared" si="143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f t="shared" si="140"/>
        <v>42806.082349537035</v>
      </c>
      <c r="J2270">
        <v>1489283915</v>
      </c>
      <c r="K2270" s="8">
        <f t="shared" si="141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102.60000000000001</v>
      </c>
      <c r="R2270">
        <f t="shared" si="143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f t="shared" si="140"/>
        <v>42801.208333333328</v>
      </c>
      <c r="J2271">
        <v>1488862800</v>
      </c>
      <c r="K2271" s="8">
        <f t="shared" si="141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1801.64</v>
      </c>
      <c r="R2271">
        <f t="shared" si="143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f t="shared" si="140"/>
        <v>42745.915972222225</v>
      </c>
      <c r="J2272">
        <v>1484085540</v>
      </c>
      <c r="K2272" s="8">
        <f t="shared" si="141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720.24800000000005</v>
      </c>
      <c r="R2272">
        <f t="shared" si="143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f t="shared" si="140"/>
        <v>42714.000046296293</v>
      </c>
      <c r="J2273">
        <v>1481328004</v>
      </c>
      <c r="K2273" s="8">
        <f t="shared" si="141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283.09000000000003</v>
      </c>
      <c r="R2273">
        <f t="shared" si="143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f t="shared" si="140"/>
        <v>42345.699490740735</v>
      </c>
      <c r="J2274">
        <v>1449506836</v>
      </c>
      <c r="K2274" s="8">
        <f t="shared" si="141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1356.6000000000001</v>
      </c>
      <c r="R2274">
        <f t="shared" si="143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f t="shared" si="140"/>
        <v>42806.507430555561</v>
      </c>
      <c r="J2275">
        <v>1489320642</v>
      </c>
      <c r="K2275" s="8">
        <f t="shared" si="141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220.35999999999999</v>
      </c>
      <c r="R2275">
        <f t="shared" si="143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f t="shared" si="140"/>
        <v>41693.500659722224</v>
      </c>
      <c r="J2276">
        <v>1393156857</v>
      </c>
      <c r="K2276" s="8">
        <f t="shared" si="141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119.6</v>
      </c>
      <c r="R2276">
        <f t="shared" si="143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f t="shared" si="140"/>
        <v>41995.616655092599</v>
      </c>
      <c r="J2277">
        <v>1419259679</v>
      </c>
      <c r="K2277" s="8">
        <f t="shared" si="141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407.76923076923077</v>
      </c>
      <c r="R2277">
        <f t="shared" si="143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f t="shared" si="140"/>
        <v>41644.651493055557</v>
      </c>
      <c r="J2278">
        <v>1388936289</v>
      </c>
      <c r="K2278" s="8">
        <f t="shared" si="141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105.81826105905425</v>
      </c>
      <c r="R2278">
        <f t="shared" si="143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f t="shared" si="140"/>
        <v>40966.678506944445</v>
      </c>
      <c r="J2279">
        <v>1330359423</v>
      </c>
      <c r="K2279" s="8">
        <f t="shared" si="141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141.08235294117648</v>
      </c>
      <c r="R2279">
        <f t="shared" si="143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f t="shared" si="140"/>
        <v>42372.957638888889</v>
      </c>
      <c r="J2280">
        <v>1451861940</v>
      </c>
      <c r="K2280" s="8">
        <f t="shared" si="141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270.7</v>
      </c>
      <c r="R2280">
        <f t="shared" si="143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f t="shared" si="140"/>
        <v>42039.166666666672</v>
      </c>
      <c r="J2281">
        <v>1423022400</v>
      </c>
      <c r="K2281" s="8">
        <f t="shared" si="141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153.80000000000001</v>
      </c>
      <c r="R2281">
        <f t="shared" si="143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f t="shared" si="140"/>
        <v>42264.624895833331</v>
      </c>
      <c r="J2282">
        <v>1442501991</v>
      </c>
      <c r="K2282" s="8">
        <f t="shared" si="141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403.57653061224488</v>
      </c>
      <c r="R2282">
        <f t="shared" si="143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f t="shared" si="140"/>
        <v>40749.284722222219</v>
      </c>
      <c r="J2283">
        <v>1311576600</v>
      </c>
      <c r="K2283" s="8">
        <f t="shared" si="141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>
        <f t="shared" si="143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f t="shared" si="140"/>
        <v>42383.17460648148</v>
      </c>
      <c r="J2284">
        <v>1452744686</v>
      </c>
      <c r="K2284" s="8">
        <f t="shared" si="141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185.33333333333331</v>
      </c>
      <c r="R2284">
        <f t="shared" si="143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f t="shared" si="140"/>
        <v>41038.083379629628</v>
      </c>
      <c r="J2285">
        <v>1336528804</v>
      </c>
      <c r="K2285" s="8">
        <f t="shared" si="141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100.85533333333332</v>
      </c>
      <c r="R2285">
        <f t="shared" si="143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f t="shared" si="140"/>
        <v>40614.166666666664</v>
      </c>
      <c r="J2286">
        <v>1299902400</v>
      </c>
      <c r="K2286" s="8">
        <f t="shared" si="141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106.22116666666668</v>
      </c>
      <c r="R2286">
        <f t="shared" si="143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f t="shared" si="140"/>
        <v>41089.185682870368</v>
      </c>
      <c r="J2287">
        <v>1340944043</v>
      </c>
      <c r="K2287" s="8">
        <f t="shared" si="141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121.36666666666667</v>
      </c>
      <c r="R2287">
        <f t="shared" si="143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f t="shared" si="140"/>
        <v>41523.165972222225</v>
      </c>
      <c r="J2288">
        <v>1378439940</v>
      </c>
      <c r="K2288" s="8">
        <f t="shared" si="141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100.06666666666666</v>
      </c>
      <c r="R2288">
        <f t="shared" si="143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f t="shared" si="140"/>
        <v>41813.667361111111</v>
      </c>
      <c r="J2289">
        <v>1403539260</v>
      </c>
      <c r="K2289" s="8">
        <f t="shared" si="141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119.97755555555555</v>
      </c>
      <c r="R2289">
        <f t="shared" si="143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f t="shared" si="140"/>
        <v>41086.75</v>
      </c>
      <c r="J2290">
        <v>1340733600</v>
      </c>
      <c r="K2290" s="8">
        <f t="shared" si="141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100.1</v>
      </c>
      <c r="R2290">
        <f t="shared" si="143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f t="shared" si="140"/>
        <v>41614.973611111112</v>
      </c>
      <c r="J2291">
        <v>1386372120</v>
      </c>
      <c r="K2291" s="8">
        <f t="shared" si="141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107.4</v>
      </c>
      <c r="R2291">
        <f t="shared" si="143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f t="shared" si="140"/>
        <v>40148.708333333336</v>
      </c>
      <c r="J2292">
        <v>1259686800</v>
      </c>
      <c r="K2292" s="8">
        <f t="shared" si="141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104.06666666666666</v>
      </c>
      <c r="R2292">
        <f t="shared" si="143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f t="shared" si="140"/>
        <v>41022.166666666664</v>
      </c>
      <c r="J2293">
        <v>1335153600</v>
      </c>
      <c r="K2293" s="8">
        <f t="shared" si="141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172.8</v>
      </c>
      <c r="R2293">
        <f t="shared" si="143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f t="shared" si="140"/>
        <v>41017.697638888887</v>
      </c>
      <c r="J2294">
        <v>1334767476</v>
      </c>
      <c r="K2294" s="8">
        <f t="shared" si="141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107.2505</v>
      </c>
      <c r="R2294">
        <f t="shared" si="143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f t="shared" si="140"/>
        <v>41177.165972222225</v>
      </c>
      <c r="J2295">
        <v>1348545540</v>
      </c>
      <c r="K2295" s="8">
        <f t="shared" si="141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108.23529411764706</v>
      </c>
      <c r="R2295">
        <f t="shared" si="143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f t="shared" si="140"/>
        <v>41294.72314814815</v>
      </c>
      <c r="J2296">
        <v>1358702480</v>
      </c>
      <c r="K2296" s="8">
        <f t="shared" si="141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146.08079999999998</v>
      </c>
      <c r="R2296">
        <f t="shared" si="143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f t="shared" si="140"/>
        <v>41300.954351851848</v>
      </c>
      <c r="J2297">
        <v>1359240856</v>
      </c>
      <c r="K2297" s="8">
        <f t="shared" si="141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125.25</v>
      </c>
      <c r="R2297">
        <f t="shared" si="143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f t="shared" si="140"/>
        <v>40962.731782407405</v>
      </c>
      <c r="J2298">
        <v>1330018426</v>
      </c>
      <c r="K2298" s="8">
        <f t="shared" si="141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149.07142857142856</v>
      </c>
      <c r="R2298">
        <f t="shared" si="143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f t="shared" si="140"/>
        <v>40982.165972222225</v>
      </c>
      <c r="J2299">
        <v>1331697540</v>
      </c>
      <c r="K2299" s="8">
        <f t="shared" si="141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100.6</v>
      </c>
      <c r="R2299">
        <f t="shared" si="143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f t="shared" si="140"/>
        <v>41724.798993055556</v>
      </c>
      <c r="J2300">
        <v>1395861033</v>
      </c>
      <c r="K2300" s="8">
        <f t="shared" si="141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105.07333333333332</v>
      </c>
      <c r="R2300">
        <f t="shared" si="143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f t="shared" si="140"/>
        <v>40580.032511574071</v>
      </c>
      <c r="J2301">
        <v>1296953209</v>
      </c>
      <c r="K2301" s="8">
        <f t="shared" si="141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350.16666666666663</v>
      </c>
      <c r="R2301">
        <f t="shared" si="143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f t="shared" si="140"/>
        <v>41088.727037037039</v>
      </c>
      <c r="J2302">
        <v>1340904416</v>
      </c>
      <c r="K2302" s="8">
        <f t="shared" si="141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101.25</v>
      </c>
      <c r="R2302">
        <f t="shared" si="143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f t="shared" si="140"/>
        <v>41446.146944444445</v>
      </c>
      <c r="J2303">
        <v>1371785496</v>
      </c>
      <c r="K2303" s="8">
        <f t="shared" si="141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133.6044</v>
      </c>
      <c r="R2303">
        <f t="shared" si="143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f t="shared" si="140"/>
        <v>41639.291666666664</v>
      </c>
      <c r="J2304">
        <v>1388473200</v>
      </c>
      <c r="K2304" s="8">
        <f t="shared" si="141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170.65217391304347</v>
      </c>
      <c r="R2304">
        <f t="shared" si="143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f t="shared" si="140"/>
        <v>40890.152731481481</v>
      </c>
      <c r="J2305">
        <v>1323747596</v>
      </c>
      <c r="K2305" s="8">
        <f t="shared" si="141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109.35829457364341</v>
      </c>
      <c r="R2305">
        <f t="shared" si="143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f t="shared" si="140"/>
        <v>40544.207638888889</v>
      </c>
      <c r="J2306">
        <v>1293857940</v>
      </c>
      <c r="K2306" s="8">
        <f t="shared" si="141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100.70033333333335</v>
      </c>
      <c r="R2306">
        <f t="shared" si="143"/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f t="shared" ref="I2307:I2370" si="144">(((J2307/60)/60)/24)+DATE(1970,1,1)</f>
        <v>41859.75</v>
      </c>
      <c r="J2307">
        <v>1407520800</v>
      </c>
      <c r="K2307" s="8">
        <f t="shared" ref="K2307:K2370" si="145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E2307/D2307*100</f>
        <v>101.22777777777779</v>
      </c>
      <c r="R2307">
        <f t="shared" ref="R2307:R2370" si="147"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f t="shared" si="144"/>
        <v>40978.16815972222</v>
      </c>
      <c r="J2308">
        <v>1331352129</v>
      </c>
      <c r="K2308" s="8">
        <f t="shared" si="145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106.75857142857143</v>
      </c>
      <c r="R2308">
        <f t="shared" si="147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f t="shared" si="144"/>
        <v>41034.802407407406</v>
      </c>
      <c r="J2309">
        <v>1336245328</v>
      </c>
      <c r="K2309" s="8">
        <f t="shared" si="145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106.65777537961894</v>
      </c>
      <c r="R2309">
        <f t="shared" si="147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f t="shared" si="144"/>
        <v>41880.041666666664</v>
      </c>
      <c r="J2310">
        <v>1409274000</v>
      </c>
      <c r="K2310" s="8">
        <f t="shared" si="145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101.30622</v>
      </c>
      <c r="R2310">
        <f t="shared" si="147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f t="shared" si="144"/>
        <v>41342.987696759257</v>
      </c>
      <c r="J2311">
        <v>1362872537</v>
      </c>
      <c r="K2311" s="8">
        <f t="shared" si="145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106.67450000000001</v>
      </c>
      <c r="R2311">
        <f t="shared" si="147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f t="shared" si="144"/>
        <v>41354.752488425926</v>
      </c>
      <c r="J2312">
        <v>1363889015</v>
      </c>
      <c r="K2312" s="8">
        <f t="shared" si="145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428.83978378378379</v>
      </c>
      <c r="R2312">
        <f t="shared" si="147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f t="shared" si="144"/>
        <v>41766.004502314812</v>
      </c>
      <c r="J2313">
        <v>1399421189</v>
      </c>
      <c r="K2313" s="8">
        <f t="shared" si="145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104.11111111111111</v>
      </c>
      <c r="R2313">
        <f t="shared" si="147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f t="shared" si="144"/>
        <v>41747.958333333336</v>
      </c>
      <c r="J2314">
        <v>1397862000</v>
      </c>
      <c r="K2314" s="8">
        <f t="shared" si="145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107.86666666666666</v>
      </c>
      <c r="R2314">
        <f t="shared" si="147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f t="shared" si="144"/>
        <v>41032.958634259259</v>
      </c>
      <c r="J2315">
        <v>1336086026</v>
      </c>
      <c r="K2315" s="8">
        <f t="shared" si="145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175.84040000000002</v>
      </c>
      <c r="R2315">
        <f t="shared" si="147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f t="shared" si="144"/>
        <v>41067.551585648151</v>
      </c>
      <c r="J2316">
        <v>1339074857</v>
      </c>
      <c r="K2316" s="8">
        <f t="shared" si="145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156.97</v>
      </c>
      <c r="R2316">
        <f t="shared" si="147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f t="shared" si="144"/>
        <v>41034.72619212963</v>
      </c>
      <c r="J2317">
        <v>1336238743</v>
      </c>
      <c r="K2317" s="8">
        <f t="shared" si="145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102.60000000000001</v>
      </c>
      <c r="R2317">
        <f t="shared" si="147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f t="shared" si="144"/>
        <v>40156.76666666667</v>
      </c>
      <c r="J2318">
        <v>1260383040</v>
      </c>
      <c r="K2318" s="8">
        <f t="shared" si="145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104.04266666666666</v>
      </c>
      <c r="R2318">
        <f t="shared" si="147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f t="shared" si="144"/>
        <v>40224.208333333336</v>
      </c>
      <c r="J2319">
        <v>1266210000</v>
      </c>
      <c r="K2319" s="8">
        <f t="shared" si="145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>
        <f t="shared" si="147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f t="shared" si="144"/>
        <v>40082.165972222225</v>
      </c>
      <c r="J2320">
        <v>1253937540</v>
      </c>
      <c r="K2320" s="8">
        <f t="shared" si="145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121.05999999999999</v>
      </c>
      <c r="R2320">
        <f t="shared" si="147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f t="shared" si="144"/>
        <v>41623.082002314812</v>
      </c>
      <c r="J2321">
        <v>1387072685</v>
      </c>
      <c r="K2321" s="8">
        <f t="shared" si="145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107.69999999999999</v>
      </c>
      <c r="R2321">
        <f t="shared" si="147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f t="shared" si="144"/>
        <v>41731.775462962964</v>
      </c>
      <c r="J2322">
        <v>1396463800</v>
      </c>
      <c r="K2322" s="8">
        <f t="shared" si="145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108.66</v>
      </c>
      <c r="R2322">
        <f t="shared" si="147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f t="shared" si="144"/>
        <v>42829.21876157407</v>
      </c>
      <c r="J2323">
        <v>1491282901</v>
      </c>
      <c r="K2323" s="8">
        <f t="shared" si="145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39.120962394619681</v>
      </c>
      <c r="R2323">
        <f t="shared" si="147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f t="shared" si="144"/>
        <v>42834.853807870371</v>
      </c>
      <c r="J2324">
        <v>1491769769</v>
      </c>
      <c r="K2324" s="8">
        <f t="shared" si="145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3.1481481481481479</v>
      </c>
      <c r="R2324">
        <f t="shared" si="147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f t="shared" si="144"/>
        <v>42814.755173611105</v>
      </c>
      <c r="J2325">
        <v>1490033247</v>
      </c>
      <c r="K2325" s="8">
        <f t="shared" si="145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>
        <f t="shared" si="147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f t="shared" si="144"/>
        <v>42820.843576388885</v>
      </c>
      <c r="J2326">
        <v>1490559285</v>
      </c>
      <c r="K2326" s="8">
        <f t="shared" si="145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20.733333333333334</v>
      </c>
      <c r="R2326">
        <f t="shared" si="147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f t="shared" si="144"/>
        <v>42823.980682870373</v>
      </c>
      <c r="J2327">
        <v>1490830331</v>
      </c>
      <c r="K2327" s="8">
        <f t="shared" si="145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>
        <f t="shared" si="147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f t="shared" si="144"/>
        <v>42855.708333333328</v>
      </c>
      <c r="J2328">
        <v>1493571600</v>
      </c>
      <c r="K2328" s="8">
        <f t="shared" si="145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0.72</v>
      </c>
      <c r="R2328">
        <f t="shared" si="147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f t="shared" si="144"/>
        <v>41877.917129629634</v>
      </c>
      <c r="J2329">
        <v>1409090440</v>
      </c>
      <c r="K2329" s="8">
        <f t="shared" si="145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526.09431428571429</v>
      </c>
      <c r="R2329">
        <f t="shared" si="147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f t="shared" si="144"/>
        <v>42169.781678240746</v>
      </c>
      <c r="J2330">
        <v>1434307537</v>
      </c>
      <c r="K2330" s="8">
        <f t="shared" si="145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254.45000000000002</v>
      </c>
      <c r="R2330">
        <f t="shared" si="147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f t="shared" si="144"/>
        <v>41837.624374999999</v>
      </c>
      <c r="J2331">
        <v>1405609146</v>
      </c>
      <c r="K2331" s="8">
        <f t="shared" si="145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105.91999999999999</v>
      </c>
      <c r="R2331">
        <f t="shared" si="147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f t="shared" si="144"/>
        <v>42363</v>
      </c>
      <c r="J2332">
        <v>1451001600</v>
      </c>
      <c r="K2332" s="8">
        <f t="shared" si="145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102.42285714285715</v>
      </c>
      <c r="R2332">
        <f t="shared" si="147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f t="shared" si="144"/>
        <v>41869.005671296298</v>
      </c>
      <c r="J2333">
        <v>1408320490</v>
      </c>
      <c r="K2333" s="8">
        <f t="shared" si="145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144.31375</v>
      </c>
      <c r="R2333">
        <f t="shared" si="147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f t="shared" si="144"/>
        <v>42041.628136574072</v>
      </c>
      <c r="J2334">
        <v>1423235071</v>
      </c>
      <c r="K2334" s="8">
        <f t="shared" si="145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106.30800000000001</v>
      </c>
      <c r="R2334">
        <f t="shared" si="147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f t="shared" si="144"/>
        <v>41788.743055555555</v>
      </c>
      <c r="J2335">
        <v>1401385800</v>
      </c>
      <c r="K2335" s="8">
        <f t="shared" si="145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212.16666666666666</v>
      </c>
      <c r="R2335">
        <f t="shared" si="147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f t="shared" si="144"/>
        <v>41948.731944444444</v>
      </c>
      <c r="J2336">
        <v>1415208840</v>
      </c>
      <c r="K2336" s="8">
        <f t="shared" si="145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101.95</v>
      </c>
      <c r="R2336">
        <f t="shared" si="147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f t="shared" si="144"/>
        <v>41801.572256944448</v>
      </c>
      <c r="J2337">
        <v>1402494243</v>
      </c>
      <c r="K2337" s="8">
        <f t="shared" si="145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102.27200000000001</v>
      </c>
      <c r="R2337">
        <f t="shared" si="147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f t="shared" si="144"/>
        <v>41706.924710648149</v>
      </c>
      <c r="J2338">
        <v>1394316695</v>
      </c>
      <c r="K2338" s="8">
        <f t="shared" si="145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520.73254999999995</v>
      </c>
      <c r="R2338">
        <f t="shared" si="147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f t="shared" si="144"/>
        <v>41816.640543981484</v>
      </c>
      <c r="J2339">
        <v>1403796143</v>
      </c>
      <c r="K2339" s="8">
        <f t="shared" si="145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110.65833333333333</v>
      </c>
      <c r="R2339">
        <f t="shared" si="147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f t="shared" si="144"/>
        <v>41819.896805555552</v>
      </c>
      <c r="J2340">
        <v>1404077484</v>
      </c>
      <c r="K2340" s="8">
        <f t="shared" si="145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101.14333333333335</v>
      </c>
      <c r="R2340">
        <f t="shared" si="147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f t="shared" si="144"/>
        <v>42723.332638888889</v>
      </c>
      <c r="J2341">
        <v>1482134340</v>
      </c>
      <c r="K2341" s="8">
        <f t="shared" si="145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294.20799999999997</v>
      </c>
      <c r="R2341">
        <f t="shared" si="147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f t="shared" si="144"/>
        <v>42673.642800925925</v>
      </c>
      <c r="J2342">
        <v>1477841138</v>
      </c>
      <c r="K2342" s="8">
        <f t="shared" si="145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105.77749999999999</v>
      </c>
      <c r="R2342">
        <f t="shared" si="147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f t="shared" si="144"/>
        <v>42197.813703703709</v>
      </c>
      <c r="J2343">
        <v>1436729504</v>
      </c>
      <c r="K2343" s="8">
        <f t="shared" si="145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 t="e">
        <f t="shared" si="147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f t="shared" si="144"/>
        <v>41918.208333333336</v>
      </c>
      <c r="J2344">
        <v>1412571600</v>
      </c>
      <c r="K2344" s="8">
        <f t="shared" si="145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 t="e">
        <f t="shared" si="147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f t="shared" si="144"/>
        <v>42377.82430555555</v>
      </c>
      <c r="J2345">
        <v>1452282420</v>
      </c>
      <c r="K2345" s="8">
        <f t="shared" si="145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>
        <f t="shared" si="147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f t="shared" si="144"/>
        <v>42545.727650462963</v>
      </c>
      <c r="J2346">
        <v>1466789269</v>
      </c>
      <c r="K2346" s="8">
        <f t="shared" si="145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0.1</v>
      </c>
      <c r="R2346">
        <f t="shared" si="147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f t="shared" si="144"/>
        <v>42094.985416666663</v>
      </c>
      <c r="J2347">
        <v>1427845140</v>
      </c>
      <c r="K2347" s="8">
        <f t="shared" si="145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 t="e">
        <f t="shared" si="147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f t="shared" si="144"/>
        <v>42660.79896990741</v>
      </c>
      <c r="J2348">
        <v>1476731431</v>
      </c>
      <c r="K2348" s="8">
        <f t="shared" si="145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6.5000000000000002E-2</v>
      </c>
      <c r="R2348">
        <f t="shared" si="147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f t="shared" si="144"/>
        <v>42607.607361111113</v>
      </c>
      <c r="J2349">
        <v>1472135676</v>
      </c>
      <c r="K2349" s="8">
        <f t="shared" si="145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1.5</v>
      </c>
      <c r="R2349">
        <f t="shared" si="147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f t="shared" si="144"/>
        <v>42420.932152777779</v>
      </c>
      <c r="J2350">
        <v>1456006938</v>
      </c>
      <c r="K2350" s="8">
        <f t="shared" si="145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0.38571428571428573</v>
      </c>
      <c r="R2350">
        <f t="shared" si="147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f t="shared" si="144"/>
        <v>42227.775787037041</v>
      </c>
      <c r="J2351">
        <v>1439318228</v>
      </c>
      <c r="K2351" s="8">
        <f t="shared" si="145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 t="e">
        <f t="shared" si="147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f t="shared" si="144"/>
        <v>42738.842245370368</v>
      </c>
      <c r="J2352">
        <v>1483474370</v>
      </c>
      <c r="K2352" s="8">
        <f t="shared" si="145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 t="e">
        <f t="shared" si="147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f t="shared" si="144"/>
        <v>42124.101145833338</v>
      </c>
      <c r="J2353">
        <v>1430360739</v>
      </c>
      <c r="K2353" s="8">
        <f t="shared" si="145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0.5714285714285714</v>
      </c>
      <c r="R2353">
        <f t="shared" si="147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f t="shared" si="144"/>
        <v>42161.633703703701</v>
      </c>
      <c r="J2354">
        <v>1433603552</v>
      </c>
      <c r="K2354" s="8">
        <f t="shared" si="145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 t="e">
        <f t="shared" si="147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f t="shared" si="144"/>
        <v>42115.676180555558</v>
      </c>
      <c r="J2355">
        <v>1429632822</v>
      </c>
      <c r="K2355" s="8">
        <f t="shared" si="145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 t="e">
        <f t="shared" si="147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f t="shared" si="144"/>
        <v>42014.722916666666</v>
      </c>
      <c r="J2356">
        <v>1420910460</v>
      </c>
      <c r="K2356" s="8">
        <f t="shared" si="145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7.1428571428571425E-2</v>
      </c>
      <c r="R2356">
        <f t="shared" si="147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f t="shared" si="144"/>
        <v>42126.918240740735</v>
      </c>
      <c r="J2357">
        <v>1430604136</v>
      </c>
      <c r="K2357" s="8">
        <f t="shared" si="145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0.6875</v>
      </c>
      <c r="R2357">
        <f t="shared" si="147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f t="shared" si="144"/>
        <v>42160.78361111111</v>
      </c>
      <c r="J2358">
        <v>1433530104</v>
      </c>
      <c r="K2358" s="8">
        <f t="shared" si="145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 t="e">
        <f t="shared" si="147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f t="shared" si="144"/>
        <v>42294.620115740734</v>
      </c>
      <c r="J2359">
        <v>1445093578</v>
      </c>
      <c r="K2359" s="8">
        <f t="shared" si="145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 t="e">
        <f t="shared" si="147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f t="shared" si="144"/>
        <v>42035.027083333334</v>
      </c>
      <c r="J2360">
        <v>1422664740</v>
      </c>
      <c r="K2360" s="8">
        <f t="shared" si="145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 t="e">
        <f t="shared" si="147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f t="shared" si="144"/>
        <v>42219.649583333332</v>
      </c>
      <c r="J2361">
        <v>1438616124</v>
      </c>
      <c r="K2361" s="8">
        <f t="shared" si="145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14.680000000000001</v>
      </c>
      <c r="R2361">
        <f t="shared" si="147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f t="shared" si="144"/>
        <v>42407.70694444445</v>
      </c>
      <c r="J2362">
        <v>1454864280</v>
      </c>
      <c r="K2362" s="8">
        <f t="shared" si="145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0.04</v>
      </c>
      <c r="R2362">
        <f t="shared" si="147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f t="shared" si="144"/>
        <v>42490.916666666672</v>
      </c>
      <c r="J2363">
        <v>1462053600</v>
      </c>
      <c r="K2363" s="8">
        <f t="shared" si="145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 t="e">
        <f t="shared" si="147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f t="shared" si="144"/>
        <v>41984.688310185185</v>
      </c>
      <c r="J2364">
        <v>1418315470</v>
      </c>
      <c r="K2364" s="8">
        <f t="shared" si="145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28.571428571428569</v>
      </c>
      <c r="R2364">
        <f t="shared" si="147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f t="shared" si="144"/>
        <v>42367.011574074073</v>
      </c>
      <c r="J2365">
        <v>1451348200</v>
      </c>
      <c r="K2365" s="8">
        <f t="shared" si="145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 t="e">
        <f t="shared" si="147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f t="shared" si="144"/>
        <v>42303.934675925921</v>
      </c>
      <c r="J2366">
        <v>1445898356</v>
      </c>
      <c r="K2366" s="8">
        <f t="shared" si="145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 t="e">
        <f t="shared" si="147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f t="shared" si="144"/>
        <v>42386.958333333328</v>
      </c>
      <c r="J2367">
        <v>1453071600</v>
      </c>
      <c r="K2367" s="8">
        <f t="shared" si="145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 t="e">
        <f t="shared" si="147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f t="shared" si="144"/>
        <v>42298.531631944439</v>
      </c>
      <c r="J2368">
        <v>1445431533</v>
      </c>
      <c r="K2368" s="8">
        <f t="shared" si="145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10.52</v>
      </c>
      <c r="R2368">
        <f t="shared" si="147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f t="shared" si="144"/>
        <v>42485.928425925929</v>
      </c>
      <c r="J2369">
        <v>1461622616</v>
      </c>
      <c r="K2369" s="8">
        <f t="shared" si="145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1.34</v>
      </c>
      <c r="R2369">
        <f t="shared" si="147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f t="shared" si="144"/>
        <v>42108.680150462969</v>
      </c>
      <c r="J2370">
        <v>1429028365</v>
      </c>
      <c r="K2370" s="8">
        <f t="shared" si="145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0.25</v>
      </c>
      <c r="R2370">
        <f t="shared" si="147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f t="shared" ref="I2371:I2434" si="148">(((J2371/60)/60)/24)+DATE(1970,1,1)</f>
        <v>42410.812627314815</v>
      </c>
      <c r="J2371">
        <v>1455132611</v>
      </c>
      <c r="K2371" s="8">
        <f t="shared" ref="K2371:K2434" si="149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E2371/D2371*100</f>
        <v>0</v>
      </c>
      <c r="R2371" t="e">
        <f t="shared" ref="R2371:R2434" si="151"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f t="shared" si="148"/>
        <v>41991.18913194444</v>
      </c>
      <c r="J2372">
        <v>1418877141</v>
      </c>
      <c r="K2372" s="8">
        <f t="shared" si="149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0.32800000000000001</v>
      </c>
      <c r="R2372">
        <f t="shared" si="151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f t="shared" si="148"/>
        <v>42180.777731481481</v>
      </c>
      <c r="J2373">
        <v>1435257596</v>
      </c>
      <c r="K2373" s="8">
        <f t="shared" si="149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 t="e">
        <f t="shared" si="151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f t="shared" si="148"/>
        <v>42118.069108796291</v>
      </c>
      <c r="J2374">
        <v>1429839571</v>
      </c>
      <c r="K2374" s="8">
        <f t="shared" si="149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3.2727272727272729</v>
      </c>
      <c r="R2374">
        <f t="shared" si="151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f t="shared" si="148"/>
        <v>42245.662314814821</v>
      </c>
      <c r="J2375">
        <v>1440863624</v>
      </c>
      <c r="K2375" s="8">
        <f t="shared" si="149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5.8823529411764705E-3</v>
      </c>
      <c r="R2375">
        <f t="shared" si="151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f t="shared" si="148"/>
        <v>42047.843287037031</v>
      </c>
      <c r="J2376">
        <v>1423772060</v>
      </c>
      <c r="K2376" s="8">
        <f t="shared" si="149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4.5454545454545456E-2</v>
      </c>
      <c r="R2376">
        <f t="shared" si="151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f t="shared" si="148"/>
        <v>42622.836076388892</v>
      </c>
      <c r="J2377">
        <v>1473451437</v>
      </c>
      <c r="K2377" s="8">
        <f t="shared" si="149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 t="e">
        <f t="shared" si="151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f t="shared" si="148"/>
        <v>42348.925532407404</v>
      </c>
      <c r="J2378">
        <v>1449785566</v>
      </c>
      <c r="K2378" s="8">
        <f t="shared" si="149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10.877666666666666</v>
      </c>
      <c r="R2378">
        <f t="shared" si="151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f t="shared" si="148"/>
        <v>42699.911840277782</v>
      </c>
      <c r="J2379">
        <v>1480110783</v>
      </c>
      <c r="K2379" s="8">
        <f t="shared" si="149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 t="e">
        <f t="shared" si="151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f t="shared" si="148"/>
        <v>42242.013078703705</v>
      </c>
      <c r="J2380">
        <v>1440548330</v>
      </c>
      <c r="K2380" s="8">
        <f t="shared" si="149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 t="e">
        <f t="shared" si="151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f t="shared" si="148"/>
        <v>42282.016388888893</v>
      </c>
      <c r="J2381">
        <v>1444004616</v>
      </c>
      <c r="K2381" s="8">
        <f t="shared" si="149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 t="e">
        <f t="shared" si="151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f t="shared" si="148"/>
        <v>42278.793310185181</v>
      </c>
      <c r="J2382">
        <v>1443726142</v>
      </c>
      <c r="K2382" s="8">
        <f t="shared" si="149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0.36666666666666664</v>
      </c>
      <c r="R2382">
        <f t="shared" si="151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f t="shared" si="148"/>
        <v>42104.935740740737</v>
      </c>
      <c r="J2383">
        <v>1428704848</v>
      </c>
      <c r="K2383" s="8">
        <f t="shared" si="149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1.8193398957730169</v>
      </c>
      <c r="R2383">
        <f t="shared" si="151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f t="shared" si="148"/>
        <v>42220.187534722223</v>
      </c>
      <c r="J2384">
        <v>1438662603</v>
      </c>
      <c r="K2384" s="8">
        <f t="shared" si="149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2.5</v>
      </c>
      <c r="R2384">
        <f t="shared" si="151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f t="shared" si="148"/>
        <v>42057.056793981479</v>
      </c>
      <c r="J2385">
        <v>1424568107</v>
      </c>
      <c r="K2385" s="8">
        <f t="shared" si="149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4.3499999999999996</v>
      </c>
      <c r="R2385">
        <f t="shared" si="151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f t="shared" si="148"/>
        <v>41957.109293981484</v>
      </c>
      <c r="J2386">
        <v>1415932643</v>
      </c>
      <c r="K2386" s="8">
        <f t="shared" si="149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0.8</v>
      </c>
      <c r="R2386">
        <f t="shared" si="151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f t="shared" si="148"/>
        <v>42221.70175925926</v>
      </c>
      <c r="J2387">
        <v>1438793432</v>
      </c>
      <c r="K2387" s="8">
        <f t="shared" si="149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1.2123076923076923</v>
      </c>
      <c r="R2387">
        <f t="shared" si="151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f t="shared" si="148"/>
        <v>42014.838240740741</v>
      </c>
      <c r="J2388">
        <v>1420920424</v>
      </c>
      <c r="K2388" s="8">
        <f t="shared" si="149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 t="e">
        <f t="shared" si="151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f t="shared" si="148"/>
        <v>42573.626620370371</v>
      </c>
      <c r="J2389">
        <v>1469199740</v>
      </c>
      <c r="K2389" s="8">
        <f t="shared" si="149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0.68399999999999994</v>
      </c>
      <c r="R2389">
        <f t="shared" si="151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f t="shared" si="148"/>
        <v>42019.811805555553</v>
      </c>
      <c r="J2390">
        <v>1421350140</v>
      </c>
      <c r="K2390" s="8">
        <f t="shared" si="149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1.2513513513513512</v>
      </c>
      <c r="R2390">
        <f t="shared" si="151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f t="shared" si="148"/>
        <v>42210.915972222225</v>
      </c>
      <c r="J2391">
        <v>1437861540</v>
      </c>
      <c r="K2391" s="8">
        <f t="shared" si="149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0.1875</v>
      </c>
      <c r="R2391">
        <f t="shared" si="151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f t="shared" si="148"/>
        <v>42008.262314814812</v>
      </c>
      <c r="J2392">
        <v>1420352264</v>
      </c>
      <c r="K2392" s="8">
        <f t="shared" si="149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 t="e">
        <f t="shared" si="151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f t="shared" si="148"/>
        <v>42094.752824074079</v>
      </c>
      <c r="J2393">
        <v>1427825044</v>
      </c>
      <c r="K2393" s="8">
        <f t="shared" si="149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0.125</v>
      </c>
      <c r="R2393">
        <f t="shared" si="151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f t="shared" si="148"/>
        <v>42306.120636574073</v>
      </c>
      <c r="J2394">
        <v>1446087223</v>
      </c>
      <c r="K2394" s="8">
        <f t="shared" si="149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 t="e">
        <f t="shared" si="151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f t="shared" si="148"/>
        <v>42224.648344907408</v>
      </c>
      <c r="J2395">
        <v>1439048017</v>
      </c>
      <c r="K2395" s="8">
        <f t="shared" si="149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0.05</v>
      </c>
      <c r="R2395">
        <f t="shared" si="151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f t="shared" si="148"/>
        <v>42061.362187499995</v>
      </c>
      <c r="J2396">
        <v>1424940093</v>
      </c>
      <c r="K2396" s="8">
        <f t="shared" si="149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0.06</v>
      </c>
      <c r="R2396">
        <f t="shared" si="151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f t="shared" si="148"/>
        <v>42745.372916666667</v>
      </c>
      <c r="J2397">
        <v>1484038620</v>
      </c>
      <c r="K2397" s="8">
        <f t="shared" si="149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 t="e">
        <f t="shared" si="151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f t="shared" si="148"/>
        <v>42292.849050925928</v>
      </c>
      <c r="J2398">
        <v>1444940558</v>
      </c>
      <c r="K2398" s="8">
        <f t="shared" si="149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0.2</v>
      </c>
      <c r="R2398">
        <f t="shared" si="151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f t="shared" si="148"/>
        <v>42006.88490740741</v>
      </c>
      <c r="J2399">
        <v>1420233256</v>
      </c>
      <c r="K2399" s="8">
        <f t="shared" si="149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 t="e">
        <f t="shared" si="151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f t="shared" si="148"/>
        <v>42187.916481481487</v>
      </c>
      <c r="J2400">
        <v>1435874384</v>
      </c>
      <c r="K2400" s="8">
        <f t="shared" si="149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 t="e">
        <f t="shared" si="151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f t="shared" si="148"/>
        <v>41991.853078703702</v>
      </c>
      <c r="J2401">
        <v>1418934506</v>
      </c>
      <c r="K2401" s="8">
        <f t="shared" si="149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 t="e">
        <f t="shared" si="151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f t="shared" si="148"/>
        <v>42474.268101851849</v>
      </c>
      <c r="J2402">
        <v>1460615164</v>
      </c>
      <c r="K2402" s="8">
        <f t="shared" si="149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 t="e">
        <f t="shared" si="151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f t="shared" si="148"/>
        <v>42434.822870370372</v>
      </c>
      <c r="J2403">
        <v>1457207096</v>
      </c>
      <c r="K2403" s="8">
        <f t="shared" si="149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0.71785714285714286</v>
      </c>
      <c r="R2403">
        <f t="shared" si="151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f t="shared" si="148"/>
        <v>42137.679756944446</v>
      </c>
      <c r="J2404">
        <v>1431533931</v>
      </c>
      <c r="K2404" s="8">
        <f t="shared" si="149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0.43333333333333329</v>
      </c>
      <c r="R2404">
        <f t="shared" si="151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f t="shared" si="148"/>
        <v>42459.840949074074</v>
      </c>
      <c r="J2405">
        <v>1459368658</v>
      </c>
      <c r="K2405" s="8">
        <f t="shared" si="149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16.833333333333332</v>
      </c>
      <c r="R2405">
        <f t="shared" si="151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f t="shared" si="148"/>
        <v>42372.03943287037</v>
      </c>
      <c r="J2406">
        <v>1451782607</v>
      </c>
      <c r="K2406" s="8">
        <f t="shared" si="149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 t="e">
        <f t="shared" si="151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f t="shared" si="148"/>
        <v>42616.585358796292</v>
      </c>
      <c r="J2407">
        <v>1472911375</v>
      </c>
      <c r="K2407" s="8">
        <f t="shared" si="149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22.52</v>
      </c>
      <c r="R2407">
        <f t="shared" si="151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f t="shared" si="148"/>
        <v>42023.110995370371</v>
      </c>
      <c r="J2408">
        <v>1421635190</v>
      </c>
      <c r="K2408" s="8">
        <f t="shared" si="149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41.384615384615387</v>
      </c>
      <c r="R2408">
        <f t="shared" si="151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f t="shared" si="148"/>
        <v>42105.25</v>
      </c>
      <c r="J2409">
        <v>1428732000</v>
      </c>
      <c r="K2409" s="8">
        <f t="shared" si="149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25.259090909090908</v>
      </c>
      <c r="R2409">
        <f t="shared" si="151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f t="shared" si="148"/>
        <v>41949.182372685187</v>
      </c>
      <c r="J2410">
        <v>1415247757</v>
      </c>
      <c r="K2410" s="8">
        <f t="shared" si="149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0.2</v>
      </c>
      <c r="R2410">
        <f t="shared" si="151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f t="shared" si="148"/>
        <v>42234.875868055555</v>
      </c>
      <c r="J2411">
        <v>1439931675</v>
      </c>
      <c r="K2411" s="8">
        <f t="shared" si="149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1.8399999999999999</v>
      </c>
      <c r="R2411">
        <f t="shared" si="151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f t="shared" si="148"/>
        <v>42254.408275462964</v>
      </c>
      <c r="J2412">
        <v>1441619275</v>
      </c>
      <c r="K2412" s="8">
        <f t="shared" si="149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 t="e">
        <f t="shared" si="151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f t="shared" si="148"/>
        <v>42241.732430555552</v>
      </c>
      <c r="J2413">
        <v>1440524082</v>
      </c>
      <c r="K2413" s="8">
        <f t="shared" si="149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0.60399999999999998</v>
      </c>
      <c r="R2413">
        <f t="shared" si="151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f t="shared" si="148"/>
        <v>42700.778622685189</v>
      </c>
      <c r="J2414">
        <v>1480185673</v>
      </c>
      <c r="K2414" s="8">
        <f t="shared" si="149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 t="e">
        <f t="shared" si="151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f t="shared" si="148"/>
        <v>41790.979166666664</v>
      </c>
      <c r="J2415">
        <v>1401579000</v>
      </c>
      <c r="K2415" s="8">
        <f t="shared" si="149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0.83333333333333337</v>
      </c>
      <c r="R2415">
        <f t="shared" si="151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f t="shared" si="148"/>
        <v>42238.165972222225</v>
      </c>
      <c r="J2416">
        <v>1440215940</v>
      </c>
      <c r="K2416" s="8">
        <f t="shared" si="149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3.0666666666666664</v>
      </c>
      <c r="R2416">
        <f t="shared" si="151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f t="shared" si="148"/>
        <v>42566.862800925926</v>
      </c>
      <c r="J2417">
        <v>1468615346</v>
      </c>
      <c r="K2417" s="8">
        <f t="shared" si="149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0.55833333333333335</v>
      </c>
      <c r="R2417">
        <f t="shared" si="151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f t="shared" si="148"/>
        <v>42077.625</v>
      </c>
      <c r="J2418">
        <v>1426345200</v>
      </c>
      <c r="K2418" s="8">
        <f t="shared" si="149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2.5000000000000001E-2</v>
      </c>
      <c r="R2418">
        <f t="shared" si="151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f t="shared" si="148"/>
        <v>41861.884108796294</v>
      </c>
      <c r="J2419">
        <v>1407705187</v>
      </c>
      <c r="K2419" s="8">
        <f t="shared" si="149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 t="e">
        <f t="shared" si="151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f t="shared" si="148"/>
        <v>42087.815324074079</v>
      </c>
      <c r="J2420">
        <v>1427225644</v>
      </c>
      <c r="K2420" s="8">
        <f t="shared" si="149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0.02</v>
      </c>
      <c r="R2420">
        <f t="shared" si="151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f t="shared" si="148"/>
        <v>42053.738298611104</v>
      </c>
      <c r="J2421">
        <v>1424281389</v>
      </c>
      <c r="K2421" s="8">
        <f t="shared" si="149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 t="e">
        <f t="shared" si="151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f t="shared" si="148"/>
        <v>41953.070543981477</v>
      </c>
      <c r="J2422">
        <v>1415583695</v>
      </c>
      <c r="K2422" s="8">
        <f t="shared" si="149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14.825133372851216</v>
      </c>
      <c r="R2422">
        <f t="shared" si="151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f t="shared" si="148"/>
        <v>42056.687453703707</v>
      </c>
      <c r="J2423">
        <v>1424536196</v>
      </c>
      <c r="K2423" s="8">
        <f t="shared" si="149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1.6666666666666666E-2</v>
      </c>
      <c r="R2423">
        <f t="shared" si="15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f t="shared" si="148"/>
        <v>42074.683287037042</v>
      </c>
      <c r="J2424">
        <v>1426091036</v>
      </c>
      <c r="K2424" s="8">
        <f t="shared" si="149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0.2</v>
      </c>
      <c r="R2424">
        <f t="shared" si="15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f t="shared" si="148"/>
        <v>42004.704745370371</v>
      </c>
      <c r="J2425">
        <v>1420044890</v>
      </c>
      <c r="K2425" s="8">
        <f t="shared" si="149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1.3333333333333334E-2</v>
      </c>
      <c r="R2425">
        <f t="shared" si="15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f t="shared" si="148"/>
        <v>41939.892453703702</v>
      </c>
      <c r="J2426">
        <v>1414445108</v>
      </c>
      <c r="K2426" s="8">
        <f t="shared" si="149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1.24</v>
      </c>
      <c r="R2426">
        <f t="shared" si="151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f t="shared" si="148"/>
        <v>42517.919444444444</v>
      </c>
      <c r="J2427">
        <v>1464386640</v>
      </c>
      <c r="K2427" s="8">
        <f t="shared" si="149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2.8571428571428574E-2</v>
      </c>
      <c r="R2427">
        <f t="shared" si="15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f t="shared" si="148"/>
        <v>42224.170046296291</v>
      </c>
      <c r="J2428">
        <v>1439006692</v>
      </c>
      <c r="K2428" s="8">
        <f t="shared" si="149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 t="e">
        <f t="shared" si="151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f t="shared" si="148"/>
        <v>42452.277002314819</v>
      </c>
      <c r="J2429">
        <v>1458715133</v>
      </c>
      <c r="K2429" s="8">
        <f t="shared" si="149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2E-3</v>
      </c>
      <c r="R2429">
        <f t="shared" si="151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f t="shared" si="148"/>
        <v>42075.742488425924</v>
      </c>
      <c r="J2430">
        <v>1426182551</v>
      </c>
      <c r="K2430" s="8">
        <f t="shared" si="149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2.8571428571428571E-3</v>
      </c>
      <c r="R2430">
        <f t="shared" si="151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f t="shared" si="148"/>
        <v>42771.697222222225</v>
      </c>
      <c r="J2431">
        <v>1486313040</v>
      </c>
      <c r="K2431" s="8">
        <f t="shared" si="149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1.4321428571428572</v>
      </c>
      <c r="R2431">
        <f t="shared" si="151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f t="shared" si="148"/>
        <v>42412.130833333329</v>
      </c>
      <c r="J2432">
        <v>1455246504</v>
      </c>
      <c r="K2432" s="8">
        <f t="shared" si="149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0.70000000000000007</v>
      </c>
      <c r="R2432">
        <f t="shared" si="151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f t="shared" si="148"/>
        <v>42549.099687499998</v>
      </c>
      <c r="J2433">
        <v>1467080613</v>
      </c>
      <c r="K2433" s="8">
        <f t="shared" si="149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2E-3</v>
      </c>
      <c r="R2433">
        <f t="shared" si="151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f t="shared" si="148"/>
        <v>42071.218715277777</v>
      </c>
      <c r="J2434">
        <v>1425791697</v>
      </c>
      <c r="K2434" s="8">
        <f t="shared" si="149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1.4285714285714287E-2</v>
      </c>
      <c r="R2434">
        <f t="shared" si="151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f t="shared" ref="I2435:I2498" si="152">(((J2435/60)/60)/24)+DATE(1970,1,1)</f>
        <v>42427.89980324074</v>
      </c>
      <c r="J2435">
        <v>1456608943</v>
      </c>
      <c r="K2435" s="8">
        <f t="shared" ref="K2435:K2498" si="153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E2435/D2435*100</f>
        <v>0</v>
      </c>
      <c r="R2435" t="e">
        <f t="shared" ref="R2435:R2498" si="155"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f t="shared" si="152"/>
        <v>42220.18604166666</v>
      </c>
      <c r="J2436">
        <v>1438662474</v>
      </c>
      <c r="K2436" s="8">
        <f t="shared" si="153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0.13</v>
      </c>
      <c r="R2436">
        <f t="shared" si="155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f t="shared" si="152"/>
        <v>42282.277615740735</v>
      </c>
      <c r="J2437">
        <v>1444027186</v>
      </c>
      <c r="K2437" s="8">
        <f t="shared" si="153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0.48960000000000004</v>
      </c>
      <c r="R2437">
        <f t="shared" si="155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f t="shared" si="152"/>
        <v>42398.615393518514</v>
      </c>
      <c r="J2438">
        <v>1454078770</v>
      </c>
      <c r="K2438" s="8">
        <f t="shared" si="153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3.8461538461538464E-2</v>
      </c>
      <c r="R2438">
        <f t="shared" si="155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f t="shared" si="152"/>
        <v>42080.75</v>
      </c>
      <c r="J2439">
        <v>1426615200</v>
      </c>
      <c r="K2439" s="8">
        <f t="shared" si="153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 t="e">
        <f t="shared" si="155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f t="shared" si="152"/>
        <v>42345.956736111111</v>
      </c>
      <c r="J2440">
        <v>1449529062</v>
      </c>
      <c r="K2440" s="8">
        <f t="shared" si="153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0.33333333333333337</v>
      </c>
      <c r="R2440">
        <f t="shared" si="155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f t="shared" si="152"/>
        <v>42295.818622685183</v>
      </c>
      <c r="J2441">
        <v>1445197129</v>
      </c>
      <c r="K2441" s="8">
        <f t="shared" si="153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 t="e">
        <f t="shared" si="155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f t="shared" si="152"/>
        <v>42413.899456018517</v>
      </c>
      <c r="J2442">
        <v>1455399313</v>
      </c>
      <c r="K2442" s="8">
        <f t="shared" si="153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0.2</v>
      </c>
      <c r="R2442">
        <f t="shared" si="155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f t="shared" si="152"/>
        <v>42208.207638888889</v>
      </c>
      <c r="J2443">
        <v>1437627540</v>
      </c>
      <c r="K2443" s="8">
        <f t="shared" si="153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107.88</v>
      </c>
      <c r="R2443">
        <f t="shared" si="155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f t="shared" si="152"/>
        <v>42082.625324074077</v>
      </c>
      <c r="J2444">
        <v>1426777228</v>
      </c>
      <c r="K2444" s="8">
        <f t="shared" si="153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125.94166666666666</v>
      </c>
      <c r="R2444">
        <f t="shared" si="155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f t="shared" si="152"/>
        <v>41866.625254629631</v>
      </c>
      <c r="J2445">
        <v>1408114822</v>
      </c>
      <c r="K2445" s="8">
        <f t="shared" si="153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202.51495</v>
      </c>
      <c r="R2445">
        <f t="shared" si="155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f t="shared" si="152"/>
        <v>42515.754525462966</v>
      </c>
      <c r="J2446">
        <v>1464199591</v>
      </c>
      <c r="K2446" s="8">
        <f t="shared" si="153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108.60000000000001</v>
      </c>
      <c r="R2446">
        <f t="shared" si="155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f t="shared" si="152"/>
        <v>42273.190057870372</v>
      </c>
      <c r="J2447">
        <v>1443242021</v>
      </c>
      <c r="K2447" s="8">
        <f t="shared" si="153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172.8</v>
      </c>
      <c r="R2447">
        <f t="shared" si="155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f t="shared" si="152"/>
        <v>42700.64434027778</v>
      </c>
      <c r="J2448">
        <v>1480174071</v>
      </c>
      <c r="K2448" s="8">
        <f t="shared" si="153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167.98</v>
      </c>
      <c r="R2448">
        <f t="shared" si="155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f t="shared" si="152"/>
        <v>42686.166666666672</v>
      </c>
      <c r="J2449">
        <v>1478923200</v>
      </c>
      <c r="K2449" s="8">
        <f t="shared" si="153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427.20000000000005</v>
      </c>
      <c r="R2449">
        <f t="shared" si="155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f t="shared" si="152"/>
        <v>42613.233333333337</v>
      </c>
      <c r="J2450">
        <v>1472621760</v>
      </c>
      <c r="K2450" s="8">
        <f t="shared" si="153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107.5</v>
      </c>
      <c r="R2450">
        <f t="shared" si="155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f t="shared" si="152"/>
        <v>41973.184201388889</v>
      </c>
      <c r="J2451">
        <v>1417321515</v>
      </c>
      <c r="K2451" s="8">
        <f t="shared" si="153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>
        <f t="shared" si="155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f t="shared" si="152"/>
        <v>41940.132638888892</v>
      </c>
      <c r="J2452">
        <v>1414465860</v>
      </c>
      <c r="K2452" s="8">
        <f t="shared" si="153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101.53353333333335</v>
      </c>
      <c r="R2452">
        <f t="shared" si="155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f t="shared" si="152"/>
        <v>42799.908449074079</v>
      </c>
      <c r="J2453">
        <v>1488750490</v>
      </c>
      <c r="K2453" s="8">
        <f t="shared" si="153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115.45</v>
      </c>
      <c r="R2453">
        <f t="shared" si="155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f t="shared" si="152"/>
        <v>42367.958333333328</v>
      </c>
      <c r="J2454">
        <v>1451430000</v>
      </c>
      <c r="K2454" s="8">
        <f t="shared" si="153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133.5</v>
      </c>
      <c r="R2454">
        <f t="shared" si="155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f t="shared" si="152"/>
        <v>42768.692233796297</v>
      </c>
      <c r="J2455">
        <v>1486053409</v>
      </c>
      <c r="K2455" s="8">
        <f t="shared" si="153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154.69999999999999</v>
      </c>
      <c r="R2455">
        <f t="shared" si="155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f t="shared" si="152"/>
        <v>42805.201481481476</v>
      </c>
      <c r="J2456">
        <v>1489207808</v>
      </c>
      <c r="K2456" s="8">
        <f t="shared" si="153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100.84571428571429</v>
      </c>
      <c r="R2456">
        <f t="shared" si="155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f t="shared" si="152"/>
        <v>42480.781828703708</v>
      </c>
      <c r="J2457">
        <v>1461177950</v>
      </c>
      <c r="K2457" s="8">
        <f t="shared" si="153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>
        <f t="shared" si="155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f t="shared" si="152"/>
        <v>42791.961099537039</v>
      </c>
      <c r="J2458">
        <v>1488063839</v>
      </c>
      <c r="K2458" s="8">
        <f t="shared" si="153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180.86666666666667</v>
      </c>
      <c r="R2458">
        <f t="shared" si="155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f t="shared" si="152"/>
        <v>42453.560833333337</v>
      </c>
      <c r="J2459">
        <v>1458826056</v>
      </c>
      <c r="K2459" s="8">
        <f t="shared" si="153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102.30434782608695</v>
      </c>
      <c r="R2459">
        <f t="shared" si="155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f t="shared" si="152"/>
        <v>42530.791666666672</v>
      </c>
      <c r="J2460">
        <v>1465498800</v>
      </c>
      <c r="K2460" s="8">
        <f t="shared" si="153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110.17999999999999</v>
      </c>
      <c r="R2460">
        <f t="shared" si="155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f t="shared" si="152"/>
        <v>42452.595891203702</v>
      </c>
      <c r="J2461">
        <v>1458742685</v>
      </c>
      <c r="K2461" s="8">
        <f t="shared" si="153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102.25</v>
      </c>
      <c r="R2461">
        <f t="shared" si="155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f t="shared" si="152"/>
        <v>42738.178472222222</v>
      </c>
      <c r="J2462">
        <v>1483417020</v>
      </c>
      <c r="K2462" s="8">
        <f t="shared" si="153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100.78823529411764</v>
      </c>
      <c r="R2462">
        <f t="shared" si="155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f t="shared" si="152"/>
        <v>40817.125</v>
      </c>
      <c r="J2463">
        <v>1317438000</v>
      </c>
      <c r="K2463" s="8">
        <f t="shared" si="153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103.8</v>
      </c>
      <c r="R2463">
        <f t="shared" si="155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f t="shared" si="152"/>
        <v>41109.186296296299</v>
      </c>
      <c r="J2464">
        <v>1342672096</v>
      </c>
      <c r="K2464" s="8">
        <f t="shared" si="153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110.70833333333334</v>
      </c>
      <c r="R2464">
        <f t="shared" si="155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f t="shared" si="152"/>
        <v>41380.791666666664</v>
      </c>
      <c r="J2465">
        <v>1366138800</v>
      </c>
      <c r="K2465" s="8">
        <f t="shared" si="153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116.25000000000001</v>
      </c>
      <c r="R2465">
        <f t="shared" si="155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f t="shared" si="152"/>
        <v>42277.811805555553</v>
      </c>
      <c r="J2466">
        <v>1443641340</v>
      </c>
      <c r="K2466" s="8">
        <f t="shared" si="153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111.1</v>
      </c>
      <c r="R2466">
        <f t="shared" si="155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f t="shared" si="152"/>
        <v>41175.719305555554</v>
      </c>
      <c r="J2467">
        <v>1348420548</v>
      </c>
      <c r="K2467" s="8">
        <f t="shared" si="153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180.14285714285714</v>
      </c>
      <c r="R2467">
        <f t="shared" si="155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f t="shared" si="152"/>
        <v>41403.102465277778</v>
      </c>
      <c r="J2468">
        <v>1368066453</v>
      </c>
      <c r="K2468" s="8">
        <f t="shared" si="153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f t="shared" si="152"/>
        <v>41039.708333333336</v>
      </c>
      <c r="J2469">
        <v>1336669200</v>
      </c>
      <c r="K2469" s="8">
        <f t="shared" si="153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118.5</v>
      </c>
      <c r="R2469">
        <f t="shared" si="155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f t="shared" si="152"/>
        <v>41210.208333333336</v>
      </c>
      <c r="J2470">
        <v>1351400400</v>
      </c>
      <c r="K2470" s="8">
        <f t="shared" si="153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107.21700000000001</v>
      </c>
      <c r="R2470">
        <f t="shared" si="155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f t="shared" si="152"/>
        <v>40582.429733796293</v>
      </c>
      <c r="J2471">
        <v>1297160329</v>
      </c>
      <c r="K2471" s="8">
        <f t="shared" si="153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113.66666666666667</v>
      </c>
      <c r="R2471">
        <f t="shared" si="155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f t="shared" si="152"/>
        <v>41053.07471064815</v>
      </c>
      <c r="J2472">
        <v>1337824055</v>
      </c>
      <c r="K2472" s="8">
        <f t="shared" si="153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103.16400000000002</v>
      </c>
      <c r="R2472">
        <f t="shared" si="155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f t="shared" si="152"/>
        <v>40933.992962962962</v>
      </c>
      <c r="J2473">
        <v>1327535392</v>
      </c>
      <c r="K2473" s="8">
        <f t="shared" si="153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>
        <f t="shared" si="155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f t="shared" si="152"/>
        <v>40425.043749999997</v>
      </c>
      <c r="J2474">
        <v>1283562180</v>
      </c>
      <c r="K2474" s="8">
        <f t="shared" si="153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135.76026666666667</v>
      </c>
      <c r="R2474">
        <f t="shared" si="155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f t="shared" si="152"/>
        <v>41223.790150462963</v>
      </c>
      <c r="J2475">
        <v>1352573869</v>
      </c>
      <c r="K2475" s="8">
        <f t="shared" si="153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f t="shared" si="152"/>
        <v>40462.011296296296</v>
      </c>
      <c r="J2476">
        <v>1286756176</v>
      </c>
      <c r="K2476" s="8">
        <f t="shared" si="153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100.00360000000002</v>
      </c>
      <c r="R2476">
        <f t="shared" si="155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f t="shared" si="152"/>
        <v>40369.916666666664</v>
      </c>
      <c r="J2477">
        <v>1278799200</v>
      </c>
      <c r="K2477" s="8">
        <f t="shared" si="153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104.71999999999998</v>
      </c>
      <c r="R2477">
        <f t="shared" si="155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f t="shared" si="152"/>
        <v>41946.370023148149</v>
      </c>
      <c r="J2478">
        <v>1415004770</v>
      </c>
      <c r="K2478" s="8">
        <f t="shared" si="153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105.02249999999999</v>
      </c>
      <c r="R2478">
        <f t="shared" si="155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f t="shared" si="152"/>
        <v>41133.691493055558</v>
      </c>
      <c r="J2479">
        <v>1344789345</v>
      </c>
      <c r="K2479" s="8">
        <f t="shared" si="153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171.33333333333334</v>
      </c>
      <c r="R2479">
        <f t="shared" si="155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f t="shared" si="152"/>
        <v>41287.950381944444</v>
      </c>
      <c r="J2480">
        <v>1358117313</v>
      </c>
      <c r="K2480" s="8">
        <f t="shared" si="153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127.49999999999999</v>
      </c>
      <c r="R2480">
        <f t="shared" si="155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f t="shared" si="152"/>
        <v>41118.083333333336</v>
      </c>
      <c r="J2481">
        <v>1343440800</v>
      </c>
      <c r="K2481" s="8">
        <f t="shared" si="153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133.44333333333333</v>
      </c>
      <c r="R2481">
        <f t="shared" si="155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f t="shared" si="152"/>
        <v>42287.936157407406</v>
      </c>
      <c r="J2482">
        <v>1444516084</v>
      </c>
      <c r="K2482" s="8">
        <f t="shared" si="153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f t="shared" si="152"/>
        <v>41029.645925925928</v>
      </c>
      <c r="J2483">
        <v>1335799808</v>
      </c>
      <c r="K2483" s="8">
        <f t="shared" si="153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112.91099999999999</v>
      </c>
      <c r="R2483">
        <f t="shared" si="155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f t="shared" si="152"/>
        <v>40756.782210648147</v>
      </c>
      <c r="J2484">
        <v>1312224383</v>
      </c>
      <c r="K2484" s="8">
        <f t="shared" si="153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100.1</v>
      </c>
      <c r="R2484">
        <f t="shared" si="155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f t="shared" si="152"/>
        <v>41030.708368055559</v>
      </c>
      <c r="J2485">
        <v>1335891603</v>
      </c>
      <c r="K2485" s="8">
        <f t="shared" si="153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113.72727272727272</v>
      </c>
      <c r="R2485">
        <f t="shared" si="155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f t="shared" si="152"/>
        <v>40801.916701388887</v>
      </c>
      <c r="J2486">
        <v>1316124003</v>
      </c>
      <c r="K2486" s="8">
        <f t="shared" si="153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119.31742857142855</v>
      </c>
      <c r="R2486">
        <f t="shared" si="155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f t="shared" si="152"/>
        <v>40828.998599537037</v>
      </c>
      <c r="J2487">
        <v>1318463879</v>
      </c>
      <c r="K2487" s="8">
        <f t="shared" si="153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103.25</v>
      </c>
      <c r="R2487">
        <f t="shared" si="155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f t="shared" si="152"/>
        <v>41021.708055555559</v>
      </c>
      <c r="J2488">
        <v>1335113976</v>
      </c>
      <c r="K2488" s="8">
        <f t="shared" si="153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265.66666666666669</v>
      </c>
      <c r="R2488">
        <f t="shared" si="155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f t="shared" si="152"/>
        <v>41056.083298611113</v>
      </c>
      <c r="J2489">
        <v>1338083997</v>
      </c>
      <c r="K2489" s="8">
        <f t="shared" si="153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100.05066666666667</v>
      </c>
      <c r="R2489">
        <f t="shared" si="155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f t="shared" si="152"/>
        <v>40863.674861111111</v>
      </c>
      <c r="J2490">
        <v>1321459908</v>
      </c>
      <c r="K2490" s="8">
        <f t="shared" si="153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106.69999999999999</v>
      </c>
      <c r="R2490">
        <f t="shared" si="155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f t="shared" si="152"/>
        <v>41403.690266203703</v>
      </c>
      <c r="J2491">
        <v>1368117239</v>
      </c>
      <c r="K2491" s="8">
        <f t="shared" si="153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133.67142857142858</v>
      </c>
      <c r="R2491">
        <f t="shared" si="155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f t="shared" si="152"/>
        <v>41083.227731481478</v>
      </c>
      <c r="J2492">
        <v>1340429276</v>
      </c>
      <c r="K2492" s="8">
        <f t="shared" si="153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121.39999999999999</v>
      </c>
      <c r="R2492">
        <f t="shared" si="155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f t="shared" si="152"/>
        <v>40559.07708333333</v>
      </c>
      <c r="J2493">
        <v>1295142660</v>
      </c>
      <c r="K2493" s="8">
        <f t="shared" si="153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103.2</v>
      </c>
      <c r="R2493">
        <f t="shared" si="155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f t="shared" si="152"/>
        <v>41076.415972222225</v>
      </c>
      <c r="J2494">
        <v>1339840740</v>
      </c>
      <c r="K2494" s="8">
        <f t="shared" si="153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>
        <f t="shared" si="155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f t="shared" si="152"/>
        <v>41393.168287037035</v>
      </c>
      <c r="J2495">
        <v>1367208140</v>
      </c>
      <c r="K2495" s="8">
        <f t="shared" si="153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128.69999999999999</v>
      </c>
      <c r="R2495">
        <f t="shared" si="155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f t="shared" si="152"/>
        <v>41052.645185185182</v>
      </c>
      <c r="J2496">
        <v>1337786944</v>
      </c>
      <c r="K2496" s="8">
        <f t="shared" si="153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101.00533333333333</v>
      </c>
      <c r="R2496">
        <f t="shared" si="155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f t="shared" si="152"/>
        <v>41066.946469907409</v>
      </c>
      <c r="J2497">
        <v>1339022575</v>
      </c>
      <c r="K2497" s="8">
        <f t="shared" si="153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127.53666666666665</v>
      </c>
      <c r="R2497">
        <f t="shared" si="155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f t="shared" si="152"/>
        <v>41362.954768518517</v>
      </c>
      <c r="J2498">
        <v>1364597692</v>
      </c>
      <c r="K2498" s="8">
        <f t="shared" si="153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f t="shared" ref="I2499:I2562" si="156">(((J2499/60)/60)/24)+DATE(1970,1,1)</f>
        <v>40760.878912037035</v>
      </c>
      <c r="J2499">
        <v>1312578338</v>
      </c>
      <c r="K2499" s="8">
        <f t="shared" ref="K2499:K2562" si="157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E2499/D2499*100</f>
        <v>112.7715</v>
      </c>
      <c r="R2499">
        <f t="shared" ref="R2499:R2562" si="159"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f t="shared" si="156"/>
        <v>42031.967442129629</v>
      </c>
      <c r="J2500">
        <v>1422400387</v>
      </c>
      <c r="K2500" s="8">
        <f t="shared" si="157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105.60000000000001</v>
      </c>
      <c r="R2500">
        <f t="shared" si="159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f t="shared" si="156"/>
        <v>41274.75</v>
      </c>
      <c r="J2501">
        <v>1356976800</v>
      </c>
      <c r="K2501" s="8">
        <f t="shared" si="157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202.625</v>
      </c>
      <c r="R2501">
        <f t="shared" si="159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f t="shared" si="156"/>
        <v>41083.772858796299</v>
      </c>
      <c r="J2502">
        <v>1340476375</v>
      </c>
      <c r="K2502" s="8">
        <f t="shared" si="157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113.33333333333333</v>
      </c>
      <c r="R2502">
        <f t="shared" si="159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f t="shared" si="156"/>
        <v>42274.776666666665</v>
      </c>
      <c r="J2503">
        <v>1443379104</v>
      </c>
      <c r="K2503" s="8">
        <f t="shared" si="157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2.5545454545454547</v>
      </c>
      <c r="R2503">
        <f t="shared" si="159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f t="shared" si="156"/>
        <v>41903.825439814813</v>
      </c>
      <c r="J2504">
        <v>1411328918</v>
      </c>
      <c r="K2504" s="8">
        <f t="shared" si="157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7.8181818181818186E-2</v>
      </c>
      <c r="R2504">
        <f t="shared" si="15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f t="shared" si="156"/>
        <v>42528.879166666666</v>
      </c>
      <c r="J2505">
        <v>1465333560</v>
      </c>
      <c r="K2505" s="8">
        <f t="shared" si="157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 t="e">
        <f t="shared" si="159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f t="shared" si="156"/>
        <v>41958.057106481487</v>
      </c>
      <c r="J2506">
        <v>1416014534</v>
      </c>
      <c r="K2506" s="8">
        <f t="shared" si="157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 t="e">
        <f t="shared" si="159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f t="shared" si="156"/>
        <v>42077.014074074075</v>
      </c>
      <c r="J2507">
        <v>1426292416</v>
      </c>
      <c r="K2507" s="8">
        <f t="shared" si="157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 t="e">
        <f t="shared" si="159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f t="shared" si="156"/>
        <v>42280.875</v>
      </c>
      <c r="J2508">
        <v>1443906000</v>
      </c>
      <c r="K2508" s="8">
        <f t="shared" si="157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0.6</v>
      </c>
      <c r="R2508">
        <f t="shared" si="15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f t="shared" si="156"/>
        <v>42135.072962962964</v>
      </c>
      <c r="J2509">
        <v>1431308704</v>
      </c>
      <c r="K2509" s="8">
        <f t="shared" si="157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 t="e">
        <f t="shared" si="159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f t="shared" si="156"/>
        <v>41865.951782407406</v>
      </c>
      <c r="J2510">
        <v>1408056634</v>
      </c>
      <c r="K2510" s="8">
        <f t="shared" si="157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 t="e">
        <f t="shared" si="159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f t="shared" si="156"/>
        <v>42114.767928240741</v>
      </c>
      <c r="J2511">
        <v>1429554349</v>
      </c>
      <c r="K2511" s="8">
        <f t="shared" si="157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1.0526315789473684</v>
      </c>
      <c r="R2511">
        <f t="shared" si="159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f t="shared" si="156"/>
        <v>42138.997361111105</v>
      </c>
      <c r="J2512">
        <v>1431647772</v>
      </c>
      <c r="K2512" s="8">
        <f t="shared" si="157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0.15</v>
      </c>
      <c r="R2512">
        <f t="shared" si="15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f t="shared" si="156"/>
        <v>42401.446909722217</v>
      </c>
      <c r="J2513">
        <v>1454323413</v>
      </c>
      <c r="K2513" s="8">
        <f t="shared" si="157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 t="e">
        <f t="shared" si="159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f t="shared" si="156"/>
        <v>41986.876863425925</v>
      </c>
      <c r="J2514">
        <v>1418504561</v>
      </c>
      <c r="K2514" s="8">
        <f t="shared" si="157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 t="e">
        <f t="shared" si="159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f t="shared" si="156"/>
        <v>42792.00681712963</v>
      </c>
      <c r="J2515">
        <v>1488067789</v>
      </c>
      <c r="K2515" s="8">
        <f t="shared" si="157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 t="e">
        <f t="shared" si="159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f t="shared" si="156"/>
        <v>41871.389780092592</v>
      </c>
      <c r="J2516">
        <v>1408526477</v>
      </c>
      <c r="K2516" s="8">
        <f t="shared" si="157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1.7500000000000002</v>
      </c>
      <c r="R2516">
        <f t="shared" si="15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f t="shared" si="156"/>
        <v>42057.839733796296</v>
      </c>
      <c r="J2517">
        <v>1424635753</v>
      </c>
      <c r="K2517" s="8">
        <f t="shared" si="157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18.600000000000001</v>
      </c>
      <c r="R2517">
        <f t="shared" si="15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f t="shared" si="156"/>
        <v>41972.6950462963</v>
      </c>
      <c r="J2518">
        <v>1417279252</v>
      </c>
      <c r="K2518" s="8">
        <f t="shared" si="157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 t="e">
        <f t="shared" si="159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f t="shared" si="156"/>
        <v>42082.760763888888</v>
      </c>
      <c r="J2519">
        <v>1426788930</v>
      </c>
      <c r="K2519" s="8">
        <f t="shared" si="157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9.8166666666666664</v>
      </c>
      <c r="R2519">
        <f t="shared" si="159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f t="shared" si="156"/>
        <v>41956.722546296296</v>
      </c>
      <c r="J2520">
        <v>1415899228</v>
      </c>
      <c r="K2520" s="8">
        <f t="shared" si="157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 t="e">
        <f t="shared" si="159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f t="shared" si="156"/>
        <v>41839.155138888891</v>
      </c>
      <c r="J2521">
        <v>1405741404</v>
      </c>
      <c r="K2521" s="8">
        <f t="shared" si="157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4.3333333333333335E-2</v>
      </c>
      <c r="R2521">
        <f t="shared" si="15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f t="shared" si="156"/>
        <v>42658.806249999994</v>
      </c>
      <c r="J2522">
        <v>1476559260</v>
      </c>
      <c r="K2522" s="8">
        <f t="shared" si="157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 t="e">
        <f t="shared" si="159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f t="shared" si="156"/>
        <v>42290.967835648145</v>
      </c>
      <c r="J2523">
        <v>1444778021</v>
      </c>
      <c r="K2523" s="8">
        <f t="shared" si="157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109.48792</v>
      </c>
      <c r="R2523">
        <f t="shared" si="159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f t="shared" si="156"/>
        <v>42482.619444444441</v>
      </c>
      <c r="J2524">
        <v>1461336720</v>
      </c>
      <c r="K2524" s="8">
        <f t="shared" si="157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f t="shared" si="156"/>
        <v>41961.017268518524</v>
      </c>
      <c r="J2525">
        <v>1416270292</v>
      </c>
      <c r="K2525" s="8">
        <f t="shared" si="157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156.44444444444446</v>
      </c>
      <c r="R2525">
        <f t="shared" si="159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f t="shared" si="156"/>
        <v>41994.1875</v>
      </c>
      <c r="J2526">
        <v>1419136200</v>
      </c>
      <c r="K2526" s="8">
        <f t="shared" si="157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101.6</v>
      </c>
      <c r="R2526">
        <f t="shared" si="159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f t="shared" si="156"/>
        <v>41088.844571759262</v>
      </c>
      <c r="J2527">
        <v>1340914571</v>
      </c>
      <c r="K2527" s="8">
        <f t="shared" si="157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100.325</v>
      </c>
      <c r="R2527">
        <f t="shared" si="159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f t="shared" si="156"/>
        <v>41981.207638888889</v>
      </c>
      <c r="J2528">
        <v>1418014740</v>
      </c>
      <c r="K2528" s="8">
        <f t="shared" si="157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112.94999999999999</v>
      </c>
      <c r="R2528">
        <f t="shared" si="159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f t="shared" si="156"/>
        <v>41565.165972222225</v>
      </c>
      <c r="J2529">
        <v>1382068740</v>
      </c>
      <c r="K2529" s="8">
        <f t="shared" si="157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102.125</v>
      </c>
      <c r="R2529">
        <f t="shared" si="159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f t="shared" si="156"/>
        <v>42236.458333333328</v>
      </c>
      <c r="J2530">
        <v>1440068400</v>
      </c>
      <c r="K2530" s="8">
        <f t="shared" si="157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107.24974999999999</v>
      </c>
      <c r="R2530">
        <f t="shared" si="159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f t="shared" si="156"/>
        <v>40993.0390625</v>
      </c>
      <c r="J2531">
        <v>1332636975</v>
      </c>
      <c r="K2531" s="8">
        <f t="shared" si="157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104.28333333333333</v>
      </c>
      <c r="R2531">
        <f t="shared" si="159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f t="shared" si="156"/>
        <v>42114.201388888891</v>
      </c>
      <c r="J2532">
        <v>1429505400</v>
      </c>
      <c r="K2532" s="8">
        <f t="shared" si="157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f t="shared" si="156"/>
        <v>42231.165972222225</v>
      </c>
      <c r="J2533">
        <v>1439611140</v>
      </c>
      <c r="K2533" s="8">
        <f t="shared" si="157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100.4</v>
      </c>
      <c r="R2533">
        <f t="shared" si="159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f t="shared" si="156"/>
        <v>41137.849143518521</v>
      </c>
      <c r="J2534">
        <v>1345148566</v>
      </c>
      <c r="K2534" s="8">
        <f t="shared" si="157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126.125</v>
      </c>
      <c r="R2534">
        <f t="shared" si="159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f t="shared" si="156"/>
        <v>41334.750787037039</v>
      </c>
      <c r="J2535">
        <v>1362160868</v>
      </c>
      <c r="K2535" s="8">
        <f t="shared" si="157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110.66666666666667</v>
      </c>
      <c r="R2535">
        <f t="shared" si="159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f t="shared" si="156"/>
        <v>40179.25</v>
      </c>
      <c r="J2536">
        <v>1262325600</v>
      </c>
      <c r="K2536" s="8">
        <f t="shared" si="157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>
        <f t="shared" si="15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f t="shared" si="156"/>
        <v>41974.832696759258</v>
      </c>
      <c r="J2537">
        <v>1417463945</v>
      </c>
      <c r="K2537" s="8">
        <f t="shared" si="157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103.77499999999999</v>
      </c>
      <c r="R2537">
        <f t="shared" si="159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f t="shared" si="156"/>
        <v>41485.106087962966</v>
      </c>
      <c r="J2538">
        <v>1375151566</v>
      </c>
      <c r="K2538" s="8">
        <f t="shared" si="157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115.99999999999999</v>
      </c>
      <c r="R2538">
        <f t="shared" si="15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f t="shared" si="156"/>
        <v>40756.648784722223</v>
      </c>
      <c r="J2539">
        <v>1312212855</v>
      </c>
      <c r="K2539" s="8">
        <f t="shared" si="157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110.00000000000001</v>
      </c>
      <c r="R2539">
        <f t="shared" si="15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f t="shared" si="156"/>
        <v>41329.207638888889</v>
      </c>
      <c r="J2540">
        <v>1361681940</v>
      </c>
      <c r="K2540" s="8">
        <f t="shared" si="157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113.01761111111111</v>
      </c>
      <c r="R2540">
        <f t="shared" si="159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f t="shared" si="156"/>
        <v>42037.902222222227</v>
      </c>
      <c r="J2541">
        <v>1422913152</v>
      </c>
      <c r="K2541" s="8">
        <f t="shared" si="157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100.25</v>
      </c>
      <c r="R2541">
        <f t="shared" si="159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f t="shared" si="156"/>
        <v>40845.675011574072</v>
      </c>
      <c r="J2542">
        <v>1319904721</v>
      </c>
      <c r="K2542" s="8">
        <f t="shared" si="157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103.4</v>
      </c>
      <c r="R2542">
        <f t="shared" si="159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f t="shared" si="156"/>
        <v>41543.449282407404</v>
      </c>
      <c r="J2543">
        <v>1380192418</v>
      </c>
      <c r="K2543" s="8">
        <f t="shared" si="157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107.02857142857142</v>
      </c>
      <c r="R2543">
        <f t="shared" si="159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f t="shared" si="156"/>
        <v>41548.165972222225</v>
      </c>
      <c r="J2544">
        <v>1380599940</v>
      </c>
      <c r="K2544" s="8">
        <f t="shared" si="157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103.57142857142858</v>
      </c>
      <c r="R2544">
        <f t="shared" si="159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f t="shared" si="156"/>
        <v>40545.125</v>
      </c>
      <c r="J2545">
        <v>1293937200</v>
      </c>
      <c r="K2545" s="8">
        <f t="shared" si="157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156.4</v>
      </c>
      <c r="R2545">
        <f t="shared" si="159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f t="shared" si="156"/>
        <v>41098.520474537036</v>
      </c>
      <c r="J2546">
        <v>1341750569</v>
      </c>
      <c r="K2546" s="8">
        <f t="shared" si="157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100.82</v>
      </c>
      <c r="R2546">
        <f t="shared" si="159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f t="shared" si="156"/>
        <v>42062.020833333328</v>
      </c>
      <c r="J2547">
        <v>1424997000</v>
      </c>
      <c r="K2547" s="8">
        <f t="shared" si="157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195.3</v>
      </c>
      <c r="R2547">
        <f t="shared" si="159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f t="shared" si="156"/>
        <v>41552.208333333336</v>
      </c>
      <c r="J2548">
        <v>1380949200</v>
      </c>
      <c r="K2548" s="8">
        <f t="shared" si="157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111.71428571428572</v>
      </c>
      <c r="R2548">
        <f t="shared" si="159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f t="shared" si="156"/>
        <v>41003.731516203705</v>
      </c>
      <c r="J2549">
        <v>1333560803</v>
      </c>
      <c r="K2549" s="8">
        <f t="shared" si="157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119.85454545454546</v>
      </c>
      <c r="R2549">
        <f t="shared" si="159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f t="shared" si="156"/>
        <v>42643.185416666667</v>
      </c>
      <c r="J2550">
        <v>1475209620</v>
      </c>
      <c r="K2550" s="8">
        <f t="shared" si="157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101.85</v>
      </c>
      <c r="R2550">
        <f t="shared" si="159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f t="shared" si="156"/>
        <v>41425.708333333336</v>
      </c>
      <c r="J2551">
        <v>1370019600</v>
      </c>
      <c r="K2551" s="8">
        <f t="shared" si="157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102.80254777070064</v>
      </c>
      <c r="R2551">
        <f t="shared" si="159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f t="shared" si="156"/>
        <v>42285.165972222225</v>
      </c>
      <c r="J2552">
        <v>1444276740</v>
      </c>
      <c r="K2552" s="8">
        <f t="shared" si="157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100.84615384615385</v>
      </c>
      <c r="R2552">
        <f t="shared" si="15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f t="shared" si="156"/>
        <v>40989.866666666669</v>
      </c>
      <c r="J2553">
        <v>1332362880</v>
      </c>
      <c r="K2553" s="8">
        <f t="shared" si="157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102.73469387755102</v>
      </c>
      <c r="R2553">
        <f t="shared" si="159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f t="shared" si="156"/>
        <v>42799.809965277775</v>
      </c>
      <c r="J2554">
        <v>1488741981</v>
      </c>
      <c r="K2554" s="8">
        <f t="shared" si="157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106.5</v>
      </c>
      <c r="R2554">
        <f t="shared" si="15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f t="shared" si="156"/>
        <v>41173.199155092596</v>
      </c>
      <c r="J2555">
        <v>1348202807</v>
      </c>
      <c r="K2555" s="8">
        <f t="shared" si="157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155.53333333333333</v>
      </c>
      <c r="R2555">
        <f t="shared" si="159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f t="shared" si="156"/>
        <v>42156.165972222225</v>
      </c>
      <c r="J2556">
        <v>1433131140</v>
      </c>
      <c r="K2556" s="8">
        <f t="shared" si="157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122.8</v>
      </c>
      <c r="R2556">
        <f t="shared" si="159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f t="shared" si="156"/>
        <v>41057.655011574076</v>
      </c>
      <c r="J2557">
        <v>1338219793</v>
      </c>
      <c r="K2557" s="8">
        <f t="shared" si="157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107.35</v>
      </c>
      <c r="R2557">
        <f t="shared" si="159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f t="shared" si="156"/>
        <v>41267.991400462961</v>
      </c>
      <c r="J2558">
        <v>1356392857</v>
      </c>
      <c r="K2558" s="8">
        <f t="shared" si="157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105.50335570469798</v>
      </c>
      <c r="R2558">
        <f t="shared" si="159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f t="shared" si="156"/>
        <v>41774.745208333334</v>
      </c>
      <c r="J2559">
        <v>1400176386</v>
      </c>
      <c r="K2559" s="8">
        <f t="shared" si="157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118.44444444444444</v>
      </c>
      <c r="R2559">
        <f t="shared" si="159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f t="shared" si="156"/>
        <v>42125.582638888889</v>
      </c>
      <c r="J2560">
        <v>1430488740</v>
      </c>
      <c r="K2560" s="8">
        <f t="shared" si="157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108.88</v>
      </c>
      <c r="R2560">
        <f t="shared" si="159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f t="shared" si="156"/>
        <v>40862.817361111112</v>
      </c>
      <c r="J2561">
        <v>1321385820</v>
      </c>
      <c r="K2561" s="8">
        <f t="shared" si="157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111.25</v>
      </c>
      <c r="R2561">
        <f t="shared" si="15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f t="shared" si="156"/>
        <v>42069.951087962967</v>
      </c>
      <c r="J2562">
        <v>1425682174</v>
      </c>
      <c r="K2562" s="8">
        <f t="shared" si="157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100.1</v>
      </c>
      <c r="R2562">
        <f t="shared" si="15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f t="shared" ref="I2563:I2626" si="160">(((J2563/60)/60)/24)+DATE(1970,1,1)</f>
        <v>42290.528807870374</v>
      </c>
      <c r="J2563">
        <v>1444740089</v>
      </c>
      <c r="K2563" s="8">
        <f t="shared" ref="K2563:K2626" si="16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E2563/D2563*100</f>
        <v>0</v>
      </c>
      <c r="R2563" t="e">
        <f t="shared" ref="R2563:R2626" si="163"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f t="shared" si="160"/>
        <v>42654.524756944447</v>
      </c>
      <c r="J2564">
        <v>1476189339</v>
      </c>
      <c r="K2564" s="8">
        <f t="shared" si="16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0.75</v>
      </c>
      <c r="R2564">
        <f t="shared" si="163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f t="shared" si="160"/>
        <v>42215.139479166668</v>
      </c>
      <c r="J2565">
        <v>1438226451</v>
      </c>
      <c r="K2565" s="8">
        <f t="shared" si="16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 t="e">
        <f t="shared" si="163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f t="shared" si="160"/>
        <v>41852.040497685186</v>
      </c>
      <c r="J2566">
        <v>1406854699</v>
      </c>
      <c r="K2566" s="8">
        <f t="shared" si="16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 t="e">
        <f t="shared" si="163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f t="shared" si="160"/>
        <v>42499.868055555555</v>
      </c>
      <c r="J2567">
        <v>1462827000</v>
      </c>
      <c r="K2567" s="8">
        <f t="shared" si="16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>
        <f t="shared" si="163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f t="shared" si="160"/>
        <v>41872.980879629627</v>
      </c>
      <c r="J2568">
        <v>1408663948</v>
      </c>
      <c r="K2568" s="8">
        <f t="shared" si="16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 t="e">
        <f t="shared" si="163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f t="shared" si="160"/>
        <v>42117.878912037035</v>
      </c>
      <c r="J2569">
        <v>1429823138</v>
      </c>
      <c r="K2569" s="8">
        <f t="shared" si="16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0.26666666666666666</v>
      </c>
      <c r="R2569">
        <f t="shared" si="163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f t="shared" si="160"/>
        <v>42614.666597222225</v>
      </c>
      <c r="J2570">
        <v>1472745594</v>
      </c>
      <c r="K2570" s="8">
        <f t="shared" si="16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0.5</v>
      </c>
      <c r="R2570">
        <f t="shared" si="163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f t="shared" si="160"/>
        <v>42264.105462962965</v>
      </c>
      <c r="J2571">
        <v>1442457112</v>
      </c>
      <c r="K2571" s="8">
        <f t="shared" si="16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2.2307692307692308</v>
      </c>
      <c r="R2571">
        <f t="shared" si="163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f t="shared" si="160"/>
        <v>42774.903182870374</v>
      </c>
      <c r="J2572">
        <v>1486590035</v>
      </c>
      <c r="K2572" s="8">
        <f t="shared" si="16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0.84285714285714297</v>
      </c>
      <c r="R2572">
        <f t="shared" si="163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f t="shared" si="160"/>
        <v>42509.341678240744</v>
      </c>
      <c r="J2573">
        <v>1463645521</v>
      </c>
      <c r="K2573" s="8">
        <f t="shared" si="16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0.25</v>
      </c>
      <c r="R2573">
        <f t="shared" si="163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f t="shared" si="160"/>
        <v>42107.119409722218</v>
      </c>
      <c r="J2574">
        <v>1428893517</v>
      </c>
      <c r="K2574" s="8">
        <f t="shared" si="16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 t="e">
        <f t="shared" si="163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f t="shared" si="160"/>
        <v>41874.592002314814</v>
      </c>
      <c r="J2575">
        <v>1408803149</v>
      </c>
      <c r="K2575" s="8">
        <f t="shared" si="16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 t="e">
        <f t="shared" si="163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f t="shared" si="160"/>
        <v>42508.825752314813</v>
      </c>
      <c r="J2576">
        <v>1463600945</v>
      </c>
      <c r="K2576" s="8">
        <f t="shared" si="16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 t="e">
        <f t="shared" si="163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f t="shared" si="160"/>
        <v>42016.108726851846</v>
      </c>
      <c r="J2577">
        <v>1421030194</v>
      </c>
      <c r="K2577" s="8">
        <f t="shared" si="16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 t="e">
        <f t="shared" si="163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f t="shared" si="160"/>
        <v>42104.968136574069</v>
      </c>
      <c r="J2578">
        <v>1428707647</v>
      </c>
      <c r="K2578" s="8">
        <f t="shared" si="16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 t="e">
        <f t="shared" si="163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f t="shared" si="160"/>
        <v>41855.820567129631</v>
      </c>
      <c r="J2579">
        <v>1407181297</v>
      </c>
      <c r="K2579" s="8">
        <f t="shared" si="16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 t="e">
        <f t="shared" si="163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f t="shared" si="160"/>
        <v>42286.708333333328</v>
      </c>
      <c r="J2580">
        <v>1444410000</v>
      </c>
      <c r="K2580" s="8">
        <f t="shared" si="16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 t="e">
        <f t="shared" si="163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f t="shared" si="160"/>
        <v>41897.829895833333</v>
      </c>
      <c r="J2581">
        <v>1410810903</v>
      </c>
      <c r="K2581" s="8">
        <f t="shared" si="16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0.13849999999999998</v>
      </c>
      <c r="R2581">
        <f t="shared" si="163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f t="shared" si="160"/>
        <v>42140.125</v>
      </c>
      <c r="J2582">
        <v>1431745200</v>
      </c>
      <c r="K2582" s="8">
        <f t="shared" si="16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0.6</v>
      </c>
      <c r="R2582">
        <f t="shared" si="163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f t="shared" si="160"/>
        <v>42324.670115740737</v>
      </c>
      <c r="J2583">
        <v>1447689898</v>
      </c>
      <c r="K2583" s="8">
        <f t="shared" si="16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10.6</v>
      </c>
      <c r="R2583">
        <f t="shared" si="163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f t="shared" si="160"/>
        <v>42672.988819444443</v>
      </c>
      <c r="J2584">
        <v>1477784634</v>
      </c>
      <c r="K2584" s="8">
        <f t="shared" si="16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1.1111111111111111E-3</v>
      </c>
      <c r="R2584">
        <f t="shared" si="163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f t="shared" si="160"/>
        <v>42079.727777777778</v>
      </c>
      <c r="J2585">
        <v>1426526880</v>
      </c>
      <c r="K2585" s="8">
        <f t="shared" si="16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0.5</v>
      </c>
      <c r="R2585">
        <f t="shared" si="163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f t="shared" si="160"/>
        <v>42170.173252314817</v>
      </c>
      <c r="J2586">
        <v>1434341369</v>
      </c>
      <c r="K2586" s="8">
        <f t="shared" si="16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 t="e">
        <f t="shared" si="163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f t="shared" si="160"/>
        <v>41825.963333333333</v>
      </c>
      <c r="J2587">
        <v>1404601632</v>
      </c>
      <c r="K2587" s="8">
        <f t="shared" si="16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0.16666666666666669</v>
      </c>
      <c r="R2587">
        <f t="shared" si="163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f t="shared" si="160"/>
        <v>42363.330277777779</v>
      </c>
      <c r="J2588">
        <v>1451030136</v>
      </c>
      <c r="K2588" s="8">
        <f t="shared" si="16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0.16666666666666669</v>
      </c>
      <c r="R2588">
        <f t="shared" si="163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f t="shared" si="160"/>
        <v>42368.675381944442</v>
      </c>
      <c r="J2589">
        <v>1451491953</v>
      </c>
      <c r="K2589" s="8">
        <f t="shared" si="16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2.4340000000000002</v>
      </c>
      <c r="R2589">
        <f t="shared" si="163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f t="shared" si="160"/>
        <v>42094.551388888889</v>
      </c>
      <c r="J2590">
        <v>1427807640</v>
      </c>
      <c r="K2590" s="8">
        <f t="shared" si="16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3.8833333333333329</v>
      </c>
      <c r="R2590">
        <f t="shared" si="163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f t="shared" si="160"/>
        <v>42452.494525462964</v>
      </c>
      <c r="J2591">
        <v>1458733927</v>
      </c>
      <c r="K2591" s="8">
        <f t="shared" si="16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0.01</v>
      </c>
      <c r="R2591">
        <f t="shared" si="163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f t="shared" si="160"/>
        <v>42395.589085648149</v>
      </c>
      <c r="J2592">
        <v>1453817297</v>
      </c>
      <c r="K2592" s="8">
        <f t="shared" si="16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 t="e">
        <f t="shared" si="163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f t="shared" si="160"/>
        <v>42442.864861111113</v>
      </c>
      <c r="J2593">
        <v>1457901924</v>
      </c>
      <c r="K2593" s="8">
        <f t="shared" si="16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1.7333333333333332</v>
      </c>
      <c r="R2593">
        <f t="shared" si="163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f t="shared" si="160"/>
        <v>41917.801168981481</v>
      </c>
      <c r="J2594">
        <v>1412536421</v>
      </c>
      <c r="K2594" s="8">
        <f t="shared" si="16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0.16666666666666669</v>
      </c>
      <c r="R2594">
        <f t="shared" si="163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f t="shared" si="160"/>
        <v>42119.84520833334</v>
      </c>
      <c r="J2595">
        <v>1429993026</v>
      </c>
      <c r="K2595" s="8">
        <f t="shared" si="16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 t="e">
        <f t="shared" si="163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f t="shared" si="160"/>
        <v>41858.967916666668</v>
      </c>
      <c r="J2596">
        <v>1407453228</v>
      </c>
      <c r="K2596" s="8">
        <f t="shared" si="16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1.25E-3</v>
      </c>
      <c r="R2596">
        <f t="shared" si="163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f t="shared" si="160"/>
        <v>42790.244212962964</v>
      </c>
      <c r="J2597">
        <v>1487915500</v>
      </c>
      <c r="K2597" s="8">
        <f t="shared" si="16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12.166666666666668</v>
      </c>
      <c r="R2597">
        <f t="shared" si="163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f t="shared" si="160"/>
        <v>41858.664456018516</v>
      </c>
      <c r="J2598">
        <v>1407427009</v>
      </c>
      <c r="K2598" s="8">
        <f t="shared" si="16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23.588571428571427</v>
      </c>
      <c r="R2598">
        <f t="shared" si="163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f t="shared" si="160"/>
        <v>42540.341631944444</v>
      </c>
      <c r="J2599">
        <v>1466323917</v>
      </c>
      <c r="K2599" s="8">
        <f t="shared" si="16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5.6666666666666661</v>
      </c>
      <c r="R2599">
        <f t="shared" si="163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f t="shared" si="160"/>
        <v>42270.840289351851</v>
      </c>
      <c r="J2600">
        <v>1443039001</v>
      </c>
      <c r="K2600" s="8">
        <f t="shared" si="16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>
        <f t="shared" si="163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f t="shared" si="160"/>
        <v>41854.754016203704</v>
      </c>
      <c r="J2601">
        <v>1407089147</v>
      </c>
      <c r="K2601" s="8">
        <f t="shared" si="16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0.99546510341776351</v>
      </c>
      <c r="R2601">
        <f t="shared" si="163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f t="shared" si="160"/>
        <v>42454.858796296292</v>
      </c>
      <c r="J2602">
        <v>1458938200</v>
      </c>
      <c r="K2602" s="8">
        <f t="shared" si="16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6.9320000000000004</v>
      </c>
      <c r="R2602">
        <f t="shared" si="163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f t="shared" si="160"/>
        <v>41165.165972222225</v>
      </c>
      <c r="J2603">
        <v>1347508740</v>
      </c>
      <c r="K2603" s="8">
        <f t="shared" si="16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661.4</v>
      </c>
      <c r="R2603">
        <f t="shared" si="163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f t="shared" si="160"/>
        <v>41955.888888888891</v>
      </c>
      <c r="J2604">
        <v>1415827200</v>
      </c>
      <c r="K2604" s="8">
        <f t="shared" si="16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326.0916666666667</v>
      </c>
      <c r="R2604">
        <f t="shared" si="163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f t="shared" si="160"/>
        <v>41631.912662037037</v>
      </c>
      <c r="J2605">
        <v>1387835654</v>
      </c>
      <c r="K2605" s="8">
        <f t="shared" si="16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101.48571428571429</v>
      </c>
      <c r="R2605">
        <f t="shared" si="163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f t="shared" si="160"/>
        <v>41028.051192129627</v>
      </c>
      <c r="J2606">
        <v>1335662023</v>
      </c>
      <c r="K2606" s="8">
        <f t="shared" si="16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104.21799999999999</v>
      </c>
      <c r="R2606">
        <f t="shared" si="163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f t="shared" si="160"/>
        <v>42538.541550925926</v>
      </c>
      <c r="J2607">
        <v>1466168390</v>
      </c>
      <c r="K2607" s="8">
        <f t="shared" si="16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107.42157000000002</v>
      </c>
      <c r="R2607">
        <f t="shared" si="163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f t="shared" si="160"/>
        <v>41758.712754629632</v>
      </c>
      <c r="J2608">
        <v>1398791182</v>
      </c>
      <c r="K2608" s="8">
        <f t="shared" si="16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110.05454545454545</v>
      </c>
      <c r="R2608">
        <f t="shared" si="163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f t="shared" si="160"/>
        <v>42228.083333333328</v>
      </c>
      <c r="J2609">
        <v>1439344800</v>
      </c>
      <c r="K2609" s="8">
        <f t="shared" si="16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407.7</v>
      </c>
      <c r="R2609">
        <f t="shared" si="163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f t="shared" si="160"/>
        <v>42809</v>
      </c>
      <c r="J2610">
        <v>1489536000</v>
      </c>
      <c r="K2610" s="8">
        <f t="shared" si="16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223.92500000000001</v>
      </c>
      <c r="R2610">
        <f t="shared" si="163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f t="shared" si="160"/>
        <v>41105.237858796296</v>
      </c>
      <c r="J2611">
        <v>1342330951</v>
      </c>
      <c r="K2611" s="8">
        <f t="shared" si="16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303.80111428571428</v>
      </c>
      <c r="R2611">
        <f t="shared" si="163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f t="shared" si="160"/>
        <v>42604.290972222225</v>
      </c>
      <c r="J2612">
        <v>1471849140</v>
      </c>
      <c r="K2612" s="8">
        <f t="shared" si="16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141.3251043268175</v>
      </c>
      <c r="R2612">
        <f t="shared" si="163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f t="shared" si="160"/>
        <v>42737.957638888889</v>
      </c>
      <c r="J2613">
        <v>1483397940</v>
      </c>
      <c r="K2613" s="8">
        <f t="shared" si="16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2790.6363636363635</v>
      </c>
      <c r="R2613">
        <f t="shared" si="163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f t="shared" si="160"/>
        <v>42013.143171296295</v>
      </c>
      <c r="J2614">
        <v>1420773970</v>
      </c>
      <c r="K2614" s="8">
        <f t="shared" si="16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171.76130000000001</v>
      </c>
      <c r="R2614">
        <f t="shared" si="163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f t="shared" si="160"/>
        <v>41173.81821759259</v>
      </c>
      <c r="J2615">
        <v>1348256294</v>
      </c>
      <c r="K2615" s="8">
        <f t="shared" si="16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101.01333333333334</v>
      </c>
      <c r="R2615">
        <f t="shared" si="163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f t="shared" si="160"/>
        <v>41759.208333333336</v>
      </c>
      <c r="J2616">
        <v>1398834000</v>
      </c>
      <c r="K2616" s="8">
        <f t="shared" si="16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>
        <f t="shared" si="163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f t="shared" si="160"/>
        <v>42490.5</v>
      </c>
      <c r="J2617">
        <v>1462017600</v>
      </c>
      <c r="K2617" s="8">
        <f t="shared" si="16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169.76511744127936</v>
      </c>
      <c r="R2617">
        <f t="shared" si="163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f t="shared" si="160"/>
        <v>42241.99454861111</v>
      </c>
      <c r="J2618">
        <v>1440546729</v>
      </c>
      <c r="K2618" s="8">
        <f t="shared" si="16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114.53400000000001</v>
      </c>
      <c r="R2618">
        <f t="shared" si="163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f t="shared" si="160"/>
        <v>41932.874432870369</v>
      </c>
      <c r="J2619">
        <v>1413838751</v>
      </c>
      <c r="K2619" s="8">
        <f t="shared" si="16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877.6</v>
      </c>
      <c r="R2619">
        <f t="shared" si="163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f t="shared" si="160"/>
        <v>42339.834039351852</v>
      </c>
      <c r="J2620">
        <v>1449000061</v>
      </c>
      <c r="K2620" s="8">
        <f t="shared" si="16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105.38666666666667</v>
      </c>
      <c r="R2620">
        <f t="shared" si="163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f t="shared" si="160"/>
        <v>42300.458333333328</v>
      </c>
      <c r="J2621">
        <v>1445598000</v>
      </c>
      <c r="K2621" s="8">
        <f t="shared" si="16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188.39999999999998</v>
      </c>
      <c r="R2621">
        <f t="shared" si="163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f t="shared" si="160"/>
        <v>42288.041666666672</v>
      </c>
      <c r="J2622">
        <v>1444525200</v>
      </c>
      <c r="K2622" s="8">
        <f t="shared" si="16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143.65230769230772</v>
      </c>
      <c r="R2622">
        <f t="shared" si="163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f t="shared" si="160"/>
        <v>42145.74754629629</v>
      </c>
      <c r="J2623">
        <v>1432230988</v>
      </c>
      <c r="K2623" s="8">
        <f t="shared" si="16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145.88</v>
      </c>
      <c r="R2623">
        <f t="shared" si="163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f t="shared" si="160"/>
        <v>42734.74324074074</v>
      </c>
      <c r="J2624">
        <v>1483120216</v>
      </c>
      <c r="K2624" s="8">
        <f t="shared" si="16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131.184</v>
      </c>
      <c r="R2624">
        <f t="shared" si="163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f t="shared" si="160"/>
        <v>42706.256550925929</v>
      </c>
      <c r="J2625">
        <v>1480658966</v>
      </c>
      <c r="K2625" s="8">
        <f t="shared" si="16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113.99999999999999</v>
      </c>
      <c r="R2625">
        <f t="shared" si="163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f t="shared" si="160"/>
        <v>41165.42155092593</v>
      </c>
      <c r="J2626">
        <v>1347530822</v>
      </c>
      <c r="K2626" s="8">
        <f t="shared" si="16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1379.4206249999997</v>
      </c>
      <c r="R2626">
        <f t="shared" si="163"/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f t="shared" ref="I2627:I2690" si="164">(((J2627/60)/60)/24)+DATE(1970,1,1)</f>
        <v>42683.851944444439</v>
      </c>
      <c r="J2627">
        <v>1478723208</v>
      </c>
      <c r="K2627" s="8">
        <f t="shared" ref="K2627:K2690" si="165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E2627/D2627*100</f>
        <v>956</v>
      </c>
      <c r="R2627">
        <f t="shared" ref="R2627:R2690" si="167"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f t="shared" si="164"/>
        <v>42158.628113425926</v>
      </c>
      <c r="J2628">
        <v>1433343869</v>
      </c>
      <c r="K2628" s="8">
        <f t="shared" si="165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112.00000000000001</v>
      </c>
      <c r="R2628">
        <f t="shared" si="167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f t="shared" si="164"/>
        <v>42334.871076388896</v>
      </c>
      <c r="J2629">
        <v>1448571261</v>
      </c>
      <c r="K2629" s="8">
        <f t="shared" si="165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646.66666666666663</v>
      </c>
      <c r="R2629">
        <f t="shared" si="167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f t="shared" si="164"/>
        <v>41973.966053240743</v>
      </c>
      <c r="J2630">
        <v>1417389067</v>
      </c>
      <c r="K2630" s="8">
        <f t="shared" si="165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110.36948748510132</v>
      </c>
      <c r="R2630">
        <f t="shared" si="167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f t="shared" si="164"/>
        <v>42138.538449074069</v>
      </c>
      <c r="J2631">
        <v>1431608122</v>
      </c>
      <c r="K2631" s="8">
        <f t="shared" si="165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127.74000000000001</v>
      </c>
      <c r="R2631">
        <f t="shared" si="167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f t="shared" si="164"/>
        <v>42551.416666666672</v>
      </c>
      <c r="J2632">
        <v>1467280800</v>
      </c>
      <c r="K2632" s="8">
        <f t="shared" si="165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157.9</v>
      </c>
      <c r="R2632">
        <f t="shared" si="167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f t="shared" si="164"/>
        <v>42246.169293981482</v>
      </c>
      <c r="J2633">
        <v>1440907427</v>
      </c>
      <c r="K2633" s="8">
        <f t="shared" si="165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114.66525000000001</v>
      </c>
      <c r="R2633">
        <f t="shared" si="167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f t="shared" si="164"/>
        <v>42519.061793981484</v>
      </c>
      <c r="J2634">
        <v>1464485339</v>
      </c>
      <c r="K2634" s="8">
        <f t="shared" si="165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137.00934579439252</v>
      </c>
      <c r="R2634">
        <f t="shared" si="167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f t="shared" si="164"/>
        <v>41697.958333333336</v>
      </c>
      <c r="J2635">
        <v>1393542000</v>
      </c>
      <c r="K2635" s="8">
        <f t="shared" si="165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354.62</v>
      </c>
      <c r="R2635">
        <f t="shared" si="167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f t="shared" si="164"/>
        <v>42642.656493055561</v>
      </c>
      <c r="J2636">
        <v>1475163921</v>
      </c>
      <c r="K2636" s="8">
        <f t="shared" si="165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106.02150537634409</v>
      </c>
      <c r="R2636">
        <f t="shared" si="167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f t="shared" si="164"/>
        <v>42072.909270833334</v>
      </c>
      <c r="J2637">
        <v>1425937761</v>
      </c>
      <c r="K2637" s="8">
        <f t="shared" si="165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f t="shared" si="164"/>
        <v>42659.041666666672</v>
      </c>
      <c r="J2638">
        <v>1476579600</v>
      </c>
      <c r="K2638" s="8">
        <f t="shared" si="165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187.3</v>
      </c>
      <c r="R2638">
        <f t="shared" si="167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f t="shared" si="164"/>
        <v>42655.549479166672</v>
      </c>
      <c r="J2639">
        <v>1476277875</v>
      </c>
      <c r="K2639" s="8">
        <f t="shared" si="165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166.2</v>
      </c>
      <c r="R2639">
        <f t="shared" si="167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f t="shared" si="164"/>
        <v>42019.913136574076</v>
      </c>
      <c r="J2640">
        <v>1421358895</v>
      </c>
      <c r="K2640" s="8">
        <f t="shared" si="165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101.72910662824208</v>
      </c>
      <c r="R2640">
        <f t="shared" si="167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f t="shared" si="164"/>
        <v>42054.86513888889</v>
      </c>
      <c r="J2641">
        <v>1424378748</v>
      </c>
      <c r="K2641" s="8">
        <f t="shared" si="165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>
        <f t="shared" si="167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f t="shared" si="164"/>
        <v>42163.160578703704</v>
      </c>
      <c r="J2642">
        <v>1433735474</v>
      </c>
      <c r="K2642" s="8">
        <f t="shared" si="165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105.66666666666666</v>
      </c>
      <c r="R2642">
        <f t="shared" si="167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f t="shared" si="164"/>
        <v>41897.839583333334</v>
      </c>
      <c r="J2643">
        <v>1410811740</v>
      </c>
      <c r="K2643" s="8">
        <f t="shared" si="165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>
        <f t="shared" si="167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f t="shared" si="164"/>
        <v>42566.289583333331</v>
      </c>
      <c r="J2644">
        <v>1468565820</v>
      </c>
      <c r="K2644" s="8">
        <f t="shared" si="165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 t="e">
        <f t="shared" si="167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f t="shared" si="164"/>
        <v>42725.332638888889</v>
      </c>
      <c r="J2645">
        <v>1482307140</v>
      </c>
      <c r="K2645" s="8">
        <f t="shared" si="165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33.559730999999999</v>
      </c>
      <c r="R2645">
        <f t="shared" si="167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f t="shared" si="164"/>
        <v>42804.792071759264</v>
      </c>
      <c r="J2646">
        <v>1489172435</v>
      </c>
      <c r="K2646" s="8">
        <f t="shared" si="165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2.0529999999999999</v>
      </c>
      <c r="R2646">
        <f t="shared" si="167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f t="shared" si="164"/>
        <v>41951.884293981479</v>
      </c>
      <c r="J2647">
        <v>1415481203</v>
      </c>
      <c r="K2647" s="8">
        <f t="shared" si="165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10.5</v>
      </c>
      <c r="R2647">
        <f t="shared" si="167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f t="shared" si="164"/>
        <v>42256.313298611116</v>
      </c>
      <c r="J2648">
        <v>1441783869</v>
      </c>
      <c r="K2648" s="8">
        <f t="shared" si="165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8.4172840000000004</v>
      </c>
      <c r="R2648">
        <f t="shared" si="167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f t="shared" si="164"/>
        <v>42230.261793981481</v>
      </c>
      <c r="J2649">
        <v>1439533019</v>
      </c>
      <c r="K2649" s="8">
        <f t="shared" si="165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1.44</v>
      </c>
      <c r="R2649">
        <f t="shared" si="167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f t="shared" si="164"/>
        <v>42438.714814814812</v>
      </c>
      <c r="J2650">
        <v>1457543360</v>
      </c>
      <c r="K2650" s="8">
        <f t="shared" si="165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0.88333333333333341</v>
      </c>
      <c r="R2650">
        <f t="shared" si="167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f t="shared" si="164"/>
        <v>42401.99700231482</v>
      </c>
      <c r="J2651">
        <v>1454370941</v>
      </c>
      <c r="K2651" s="8">
        <f t="shared" si="165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9.920000000000001E-2</v>
      </c>
      <c r="R2651">
        <f t="shared" si="167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f t="shared" si="164"/>
        <v>42725.624340277776</v>
      </c>
      <c r="J2652">
        <v>1482332343</v>
      </c>
      <c r="K2652" s="8">
        <f t="shared" si="165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0.59666666666666668</v>
      </c>
      <c r="R2652">
        <f t="shared" si="167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f t="shared" si="164"/>
        <v>42355.805659722217</v>
      </c>
      <c r="J2653">
        <v>1450380009</v>
      </c>
      <c r="K2653" s="8">
        <f t="shared" si="165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1.8689285714285715</v>
      </c>
      <c r="R2653">
        <f t="shared" si="167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f t="shared" si="164"/>
        <v>41983.158854166672</v>
      </c>
      <c r="J2654">
        <v>1418183325</v>
      </c>
      <c r="K2654" s="8">
        <f t="shared" si="165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0.88500000000000001</v>
      </c>
      <c r="R2654">
        <f t="shared" si="167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f t="shared" si="164"/>
        <v>41803.166666666664</v>
      </c>
      <c r="J2655">
        <v>1402632000</v>
      </c>
      <c r="K2655" s="8">
        <f t="shared" si="165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11.52156862745098</v>
      </c>
      <c r="R2655">
        <f t="shared" si="167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f t="shared" si="164"/>
        <v>42115.559328703705</v>
      </c>
      <c r="J2656">
        <v>1429622726</v>
      </c>
      <c r="K2656" s="8">
        <f t="shared" si="165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5.1000000000000004E-2</v>
      </c>
      <c r="R2656">
        <f t="shared" si="167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f t="shared" si="164"/>
        <v>42409.833333333328</v>
      </c>
      <c r="J2657">
        <v>1455048000</v>
      </c>
      <c r="K2657" s="8">
        <f t="shared" si="165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21.033333333333335</v>
      </c>
      <c r="R2657">
        <f t="shared" si="167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f t="shared" si="164"/>
        <v>42806.791666666672</v>
      </c>
      <c r="J2658">
        <v>1489345200</v>
      </c>
      <c r="K2658" s="8">
        <f t="shared" si="165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11.436666666666667</v>
      </c>
      <c r="R2658">
        <f t="shared" si="167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f t="shared" si="164"/>
        <v>42585.0625</v>
      </c>
      <c r="J2659">
        <v>1470187800</v>
      </c>
      <c r="K2659" s="8">
        <f t="shared" si="165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18.737933333333334</v>
      </c>
      <c r="R2659">
        <f t="shared" si="167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f t="shared" si="164"/>
        <v>42581.884189814817</v>
      </c>
      <c r="J2660">
        <v>1469913194</v>
      </c>
      <c r="K2660" s="8">
        <f t="shared" si="165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9.285714285714286E-2</v>
      </c>
      <c r="R2660">
        <f t="shared" si="167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f t="shared" si="164"/>
        <v>42112.069560185191</v>
      </c>
      <c r="J2661">
        <v>1429321210</v>
      </c>
      <c r="K2661" s="8">
        <f t="shared" si="165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2.7204081632653061</v>
      </c>
      <c r="R2661">
        <f t="shared" si="167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f t="shared" si="164"/>
        <v>42332.754837962959</v>
      </c>
      <c r="J2662">
        <v>1448388418</v>
      </c>
      <c r="K2662" s="8">
        <f t="shared" si="165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9.5000000000000001E-2</v>
      </c>
      <c r="R2662">
        <f t="shared" si="167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f t="shared" si="164"/>
        <v>41572.958449074074</v>
      </c>
      <c r="J2663">
        <v>1382742010</v>
      </c>
      <c r="K2663" s="8">
        <f t="shared" si="165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102.89999999999999</v>
      </c>
      <c r="R2663">
        <f t="shared" si="167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f t="shared" si="164"/>
        <v>42237.746678240743</v>
      </c>
      <c r="J2664">
        <v>1440179713</v>
      </c>
      <c r="K2664" s="8">
        <f t="shared" si="165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106.80000000000001</v>
      </c>
      <c r="R2664">
        <f t="shared" si="167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f t="shared" si="164"/>
        <v>42251.625</v>
      </c>
      <c r="J2665">
        <v>1441378800</v>
      </c>
      <c r="K2665" s="8">
        <f t="shared" si="165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104.59625</v>
      </c>
      <c r="R2665">
        <f t="shared" si="167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f t="shared" si="164"/>
        <v>42347.290972222225</v>
      </c>
      <c r="J2666">
        <v>1449644340</v>
      </c>
      <c r="K2666" s="8">
        <f t="shared" si="165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103.42857142857143</v>
      </c>
      <c r="R2666">
        <f t="shared" si="167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f t="shared" si="164"/>
        <v>42128.895532407405</v>
      </c>
      <c r="J2667">
        <v>1430774974</v>
      </c>
      <c r="K2667" s="8">
        <f t="shared" si="165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123.14285714285715</v>
      </c>
      <c r="R2667">
        <f t="shared" si="167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f t="shared" si="164"/>
        <v>42272.875</v>
      </c>
      <c r="J2668">
        <v>1443214800</v>
      </c>
      <c r="K2668" s="8">
        <f t="shared" si="165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159.29509999999999</v>
      </c>
      <c r="R2668">
        <f t="shared" si="167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f t="shared" si="164"/>
        <v>42410.926111111112</v>
      </c>
      <c r="J2669">
        <v>1455142416</v>
      </c>
      <c r="K2669" s="8">
        <f t="shared" si="165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110.66666666666667</v>
      </c>
      <c r="R2669">
        <f t="shared" si="167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f t="shared" si="164"/>
        <v>42317.60555555555</v>
      </c>
      <c r="J2670">
        <v>1447079520</v>
      </c>
      <c r="K2670" s="8">
        <f t="shared" si="165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170.70000000000002</v>
      </c>
      <c r="R2670">
        <f t="shared" si="167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f t="shared" si="164"/>
        <v>42379.035833333335</v>
      </c>
      <c r="J2671">
        <v>1452387096</v>
      </c>
      <c r="K2671" s="8">
        <f t="shared" si="165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125.125</v>
      </c>
      <c r="R2671">
        <f t="shared" si="167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f t="shared" si="164"/>
        <v>41849.020601851851</v>
      </c>
      <c r="J2672">
        <v>1406593780</v>
      </c>
      <c r="K2672" s="8">
        <f t="shared" si="165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6.4158609339642041</v>
      </c>
      <c r="R2672">
        <f t="shared" si="167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f t="shared" si="164"/>
        <v>41992.818055555559</v>
      </c>
      <c r="J2673">
        <v>1419017880</v>
      </c>
      <c r="K2673" s="8">
        <f t="shared" si="165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11.343999999999999</v>
      </c>
      <c r="R2673">
        <f t="shared" si="167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f t="shared" si="164"/>
        <v>42366.25</v>
      </c>
      <c r="J2674">
        <v>1451282400</v>
      </c>
      <c r="K2674" s="8">
        <f t="shared" si="165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33.19</v>
      </c>
      <c r="R2674">
        <f t="shared" si="167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f t="shared" si="164"/>
        <v>41941.947916666664</v>
      </c>
      <c r="J2675">
        <v>1414622700</v>
      </c>
      <c r="K2675" s="8">
        <f t="shared" si="165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27.58</v>
      </c>
      <c r="R2675">
        <f t="shared" si="167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f t="shared" si="164"/>
        <v>42556.207638888889</v>
      </c>
      <c r="J2676">
        <v>1467694740</v>
      </c>
      <c r="K2676" s="8">
        <f t="shared" si="165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62.839999999999996</v>
      </c>
      <c r="R2676">
        <f t="shared" si="167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f t="shared" si="164"/>
        <v>41953.899178240739</v>
      </c>
      <c r="J2677">
        <v>1415655289</v>
      </c>
      <c r="K2677" s="8">
        <f t="shared" si="165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7.5880000000000001</v>
      </c>
      <c r="R2677">
        <f t="shared" si="167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f t="shared" si="164"/>
        <v>42512.624699074076</v>
      </c>
      <c r="J2678">
        <v>1463929174</v>
      </c>
      <c r="K2678" s="8">
        <f t="shared" si="165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50.38095238095238</v>
      </c>
      <c r="R2678">
        <f t="shared" si="167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f t="shared" si="164"/>
        <v>41823.029432870368</v>
      </c>
      <c r="J2679">
        <v>1404348143</v>
      </c>
      <c r="K2679" s="8">
        <f t="shared" si="165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17.512820512820511</v>
      </c>
      <c r="R2679">
        <f t="shared" si="167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f t="shared" si="164"/>
        <v>42271.798206018517</v>
      </c>
      <c r="J2680">
        <v>1443121765</v>
      </c>
      <c r="K2680" s="8">
        <f t="shared" si="165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1.375E-2</v>
      </c>
      <c r="R2680">
        <f t="shared" si="167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f t="shared" si="164"/>
        <v>42063.001087962963</v>
      </c>
      <c r="J2681">
        <v>1425081694</v>
      </c>
      <c r="K2681" s="8">
        <f t="shared" si="165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0.33</v>
      </c>
      <c r="R2681">
        <f t="shared" si="167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f t="shared" si="164"/>
        <v>42466.170034722221</v>
      </c>
      <c r="J2682">
        <v>1459915491</v>
      </c>
      <c r="K2682" s="8">
        <f t="shared" si="165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0.86250000000000004</v>
      </c>
      <c r="R2682">
        <f t="shared" si="167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f t="shared" si="164"/>
        <v>41830.895254629628</v>
      </c>
      <c r="J2683">
        <v>1405027750</v>
      </c>
      <c r="K2683" s="8">
        <f t="shared" si="165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0.6875</v>
      </c>
      <c r="R2683">
        <f t="shared" si="167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f t="shared" si="164"/>
        <v>41965.249305555553</v>
      </c>
      <c r="J2684">
        <v>1416635940</v>
      </c>
      <c r="K2684" s="8">
        <f t="shared" si="165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28.299999999999997</v>
      </c>
      <c r="R2684">
        <f t="shared" si="167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f t="shared" si="164"/>
        <v>42064.75509259259</v>
      </c>
      <c r="J2685">
        <v>1425233240</v>
      </c>
      <c r="K2685" s="8">
        <f t="shared" si="165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0.24</v>
      </c>
      <c r="R2685">
        <f t="shared" si="167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f t="shared" si="164"/>
        <v>41860.914641203701</v>
      </c>
      <c r="J2686">
        <v>1407621425</v>
      </c>
      <c r="K2686" s="8">
        <f t="shared" si="165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1.1428571428571428</v>
      </c>
      <c r="R2686">
        <f t="shared" si="167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f t="shared" si="164"/>
        <v>42121.654282407413</v>
      </c>
      <c r="J2687">
        <v>1430149330</v>
      </c>
      <c r="K2687" s="8">
        <f t="shared" si="165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0.02</v>
      </c>
      <c r="R2687">
        <f t="shared" si="167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f t="shared" si="164"/>
        <v>41912.974803240737</v>
      </c>
      <c r="J2688">
        <v>1412119423</v>
      </c>
      <c r="K2688" s="8">
        <f t="shared" si="165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 t="e">
        <f t="shared" si="167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f t="shared" si="164"/>
        <v>42184.64025462963</v>
      </c>
      <c r="J2689">
        <v>1435591318</v>
      </c>
      <c r="K2689" s="8">
        <f t="shared" si="165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 t="e">
        <f t="shared" si="167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f t="shared" si="164"/>
        <v>42059.125</v>
      </c>
      <c r="J2690">
        <v>1424746800</v>
      </c>
      <c r="K2690" s="8">
        <f t="shared" si="165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0.14799999999999999</v>
      </c>
      <c r="R2690">
        <f t="shared" si="167"/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f t="shared" ref="I2691:I2754" si="168">(((J2691/60)/60)/24)+DATE(1970,1,1)</f>
        <v>42581.961689814809</v>
      </c>
      <c r="J2691">
        <v>1469919890</v>
      </c>
      <c r="K2691" s="8">
        <f t="shared" ref="K2691:K2754" si="169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E2691/D2691*100</f>
        <v>2.8571428571428571E-3</v>
      </c>
      <c r="R2691">
        <f t="shared" ref="R2691:R2754" si="171"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f t="shared" si="168"/>
        <v>42158.105046296296</v>
      </c>
      <c r="J2692">
        <v>1433298676</v>
      </c>
      <c r="K2692" s="8">
        <f t="shared" si="169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10.7325</v>
      </c>
      <c r="R2692">
        <f t="shared" si="171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f t="shared" si="168"/>
        <v>42134.724039351851</v>
      </c>
      <c r="J2693">
        <v>1431278557</v>
      </c>
      <c r="K2693" s="8">
        <f t="shared" si="169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5.3846153846153842E-2</v>
      </c>
      <c r="R2693">
        <f t="shared" si="17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f t="shared" si="168"/>
        <v>42088.292361111111</v>
      </c>
      <c r="J2694">
        <v>1427266860</v>
      </c>
      <c r="K2694" s="8">
        <f t="shared" si="169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0.7142857142857143</v>
      </c>
      <c r="R2694">
        <f t="shared" si="17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f t="shared" si="168"/>
        <v>41864.138495370367</v>
      </c>
      <c r="J2695">
        <v>1407899966</v>
      </c>
      <c r="K2695" s="8">
        <f t="shared" si="169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0.8</v>
      </c>
      <c r="R2695">
        <f t="shared" si="171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f t="shared" si="168"/>
        <v>41908.140497685185</v>
      </c>
      <c r="J2696">
        <v>1411701739</v>
      </c>
      <c r="K2696" s="8">
        <f t="shared" si="169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3.3333333333333335E-3</v>
      </c>
      <c r="R2696">
        <f t="shared" si="17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f t="shared" si="168"/>
        <v>42108.14025462963</v>
      </c>
      <c r="J2697">
        <v>1428981718</v>
      </c>
      <c r="K2697" s="8">
        <f t="shared" si="169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0.47333333333333333</v>
      </c>
      <c r="R2697">
        <f t="shared" si="171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f t="shared" si="168"/>
        <v>41998.844444444447</v>
      </c>
      <c r="J2698">
        <v>1419538560</v>
      </c>
      <c r="K2698" s="8">
        <f t="shared" si="169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5.65</v>
      </c>
      <c r="R2698">
        <f t="shared" si="171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f t="shared" si="168"/>
        <v>42218.916666666672</v>
      </c>
      <c r="J2699">
        <v>1438552800</v>
      </c>
      <c r="K2699" s="8">
        <f t="shared" si="169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26.35217391304348</v>
      </c>
      <c r="R2699">
        <f t="shared" si="171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f t="shared" si="168"/>
        <v>41817.898240740738</v>
      </c>
      <c r="J2700">
        <v>1403904808</v>
      </c>
      <c r="K2700" s="8">
        <f t="shared" si="169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0.325125</v>
      </c>
      <c r="R2700">
        <f t="shared" si="171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f t="shared" si="168"/>
        <v>41859.896562499998</v>
      </c>
      <c r="J2701">
        <v>1407533463</v>
      </c>
      <c r="K2701" s="8">
        <f t="shared" si="169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 t="e">
        <f t="shared" si="171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f t="shared" si="168"/>
        <v>41900.87467592593</v>
      </c>
      <c r="J2702">
        <v>1411073972</v>
      </c>
      <c r="K2702" s="8">
        <f t="shared" si="169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0.7000700070007001</v>
      </c>
      <c r="R2702">
        <f t="shared" si="171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f t="shared" si="168"/>
        <v>42832.733032407406</v>
      </c>
      <c r="J2703">
        <v>1491586534</v>
      </c>
      <c r="K2703" s="8">
        <f t="shared" si="169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46.176470588235297</v>
      </c>
      <c r="R2703">
        <f t="shared" si="171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f t="shared" si="168"/>
        <v>42830.760150462964</v>
      </c>
      <c r="J2704">
        <v>1491416077</v>
      </c>
      <c r="K2704" s="8">
        <f t="shared" si="169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34.410000000000004</v>
      </c>
      <c r="R2704">
        <f t="shared" si="171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f t="shared" si="168"/>
        <v>42816.648495370369</v>
      </c>
      <c r="J2705">
        <v>1490196830</v>
      </c>
      <c r="K2705" s="8">
        <f t="shared" si="169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103.75000000000001</v>
      </c>
      <c r="R2705">
        <f t="shared" si="171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f t="shared" si="168"/>
        <v>42830.820763888885</v>
      </c>
      <c r="J2706">
        <v>1491421314</v>
      </c>
      <c r="K2706" s="8">
        <f t="shared" si="169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6.0263157894736841</v>
      </c>
      <c r="R2706">
        <f t="shared" si="171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f t="shared" si="168"/>
        <v>42818.874513888892</v>
      </c>
      <c r="J2707">
        <v>1490389158</v>
      </c>
      <c r="K2707" s="8">
        <f t="shared" si="169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10.539393939393939</v>
      </c>
      <c r="R2707">
        <f t="shared" si="171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f t="shared" si="168"/>
        <v>41928.290972222225</v>
      </c>
      <c r="J2708">
        <v>1413442740</v>
      </c>
      <c r="K2708" s="8">
        <f t="shared" si="169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112.29714285714284</v>
      </c>
      <c r="R2708">
        <f t="shared" si="171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f t="shared" si="168"/>
        <v>41421.290972222225</v>
      </c>
      <c r="J2709">
        <v>1369637940</v>
      </c>
      <c r="K2709" s="8">
        <f t="shared" si="169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350.84462500000001</v>
      </c>
      <c r="R2709">
        <f t="shared" si="171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f t="shared" si="168"/>
        <v>42572.698217592595</v>
      </c>
      <c r="J2710">
        <v>1469119526</v>
      </c>
      <c r="K2710" s="8">
        <f t="shared" si="169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233.21535</v>
      </c>
      <c r="R2710">
        <f t="shared" si="171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f t="shared" si="168"/>
        <v>42647.165972222225</v>
      </c>
      <c r="J2711">
        <v>1475553540</v>
      </c>
      <c r="K2711" s="8">
        <f t="shared" si="169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101.60599999999999</v>
      </c>
      <c r="R2711">
        <f t="shared" si="171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f t="shared" si="168"/>
        <v>41860.083333333336</v>
      </c>
      <c r="J2712">
        <v>1407549600</v>
      </c>
      <c r="K2712" s="8">
        <f t="shared" si="169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153.90035000000003</v>
      </c>
      <c r="R2712">
        <f t="shared" si="171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f t="shared" si="168"/>
        <v>41810.917361111111</v>
      </c>
      <c r="J2713">
        <v>1403301660</v>
      </c>
      <c r="K2713" s="8">
        <f t="shared" si="169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100.7161125319693</v>
      </c>
      <c r="R2713">
        <f t="shared" si="171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f t="shared" si="168"/>
        <v>41468.75</v>
      </c>
      <c r="J2714">
        <v>1373738400</v>
      </c>
      <c r="K2714" s="8">
        <f t="shared" si="169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131.38181818181818</v>
      </c>
      <c r="R2714">
        <f t="shared" si="171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f t="shared" si="168"/>
        <v>42362.653749999998</v>
      </c>
      <c r="J2715">
        <v>1450971684</v>
      </c>
      <c r="K2715" s="8">
        <f t="shared" si="169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102.24133333333334</v>
      </c>
      <c r="R2715">
        <f t="shared" si="171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f t="shared" si="168"/>
        <v>42657.958333333328</v>
      </c>
      <c r="J2716">
        <v>1476486000</v>
      </c>
      <c r="K2716" s="8">
        <f t="shared" si="169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116.35599999999999</v>
      </c>
      <c r="R2716">
        <f t="shared" si="171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f t="shared" si="168"/>
        <v>42421.398472222223</v>
      </c>
      <c r="J2717">
        <v>1456047228</v>
      </c>
      <c r="K2717" s="8">
        <f t="shared" si="169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264.62241666666665</v>
      </c>
      <c r="R2717">
        <f t="shared" si="171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f t="shared" si="168"/>
        <v>42285.333252314813</v>
      </c>
      <c r="J2718">
        <v>1444291193</v>
      </c>
      <c r="K2718" s="8">
        <f t="shared" si="169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119.98010000000001</v>
      </c>
      <c r="R2718">
        <f t="shared" si="171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f t="shared" si="168"/>
        <v>41979.956585648149</v>
      </c>
      <c r="J2719">
        <v>1417906649</v>
      </c>
      <c r="K2719" s="8">
        <f t="shared" si="169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120.10400000000001</v>
      </c>
      <c r="R2719">
        <f t="shared" si="171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f t="shared" si="168"/>
        <v>42493.958333333328</v>
      </c>
      <c r="J2720">
        <v>1462316400</v>
      </c>
      <c r="K2720" s="8">
        <f t="shared" si="169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103.58333333333334</v>
      </c>
      <c r="R2720">
        <f t="shared" si="171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f t="shared" si="168"/>
        <v>42477.989513888882</v>
      </c>
      <c r="J2721">
        <v>1460936694</v>
      </c>
      <c r="K2721" s="8">
        <f t="shared" si="169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108.83333333333334</v>
      </c>
      <c r="R2721">
        <f t="shared" si="171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f t="shared" si="168"/>
        <v>42685.507557870369</v>
      </c>
      <c r="J2722">
        <v>1478866253</v>
      </c>
      <c r="K2722" s="8">
        <f t="shared" si="169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118.12400000000001</v>
      </c>
      <c r="R2722">
        <f t="shared" si="171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f t="shared" si="168"/>
        <v>41523.791666666664</v>
      </c>
      <c r="J2723">
        <v>1378494000</v>
      </c>
      <c r="K2723" s="8">
        <f t="shared" si="169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>
        <f t="shared" si="171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f t="shared" si="168"/>
        <v>42764.857094907406</v>
      </c>
      <c r="J2724">
        <v>1485722053</v>
      </c>
      <c r="K2724" s="8">
        <f t="shared" si="169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252.54</v>
      </c>
      <c r="R2724">
        <f t="shared" si="171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f t="shared" si="168"/>
        <v>42004.880648148144</v>
      </c>
      <c r="J2725">
        <v>1420060088</v>
      </c>
      <c r="K2725" s="8">
        <f t="shared" si="169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140.05000000000001</v>
      </c>
      <c r="R2725">
        <f t="shared" si="171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f t="shared" si="168"/>
        <v>42231.32707175926</v>
      </c>
      <c r="J2726">
        <v>1439625059</v>
      </c>
      <c r="K2726" s="8">
        <f t="shared" si="169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296.87520259319291</v>
      </c>
      <c r="R2726">
        <f t="shared" si="171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f t="shared" si="168"/>
        <v>42795.744618055556</v>
      </c>
      <c r="J2727">
        <v>1488390735</v>
      </c>
      <c r="K2727" s="8">
        <f t="shared" si="169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144.54249999999999</v>
      </c>
      <c r="R2727">
        <f t="shared" si="171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f t="shared" si="168"/>
        <v>42482.579988425925</v>
      </c>
      <c r="J2728">
        <v>1461333311</v>
      </c>
      <c r="K2728" s="8">
        <f t="shared" si="169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105.745</v>
      </c>
      <c r="R2728">
        <f t="shared" si="171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f t="shared" si="168"/>
        <v>42223.676655092597</v>
      </c>
      <c r="J2729">
        <v>1438964063</v>
      </c>
      <c r="K2729" s="8">
        <f t="shared" si="169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493.21000000000004</v>
      </c>
      <c r="R2729">
        <f t="shared" si="171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f t="shared" si="168"/>
        <v>42368.59993055556</v>
      </c>
      <c r="J2730">
        <v>1451485434</v>
      </c>
      <c r="K2730" s="8">
        <f t="shared" si="169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201.82666666666668</v>
      </c>
      <c r="R2730">
        <f t="shared" si="171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f t="shared" si="168"/>
        <v>42125.240706018521</v>
      </c>
      <c r="J2731">
        <v>1430459197</v>
      </c>
      <c r="K2731" s="8">
        <f t="shared" si="169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104.44</v>
      </c>
      <c r="R2731">
        <f t="shared" si="171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f t="shared" si="168"/>
        <v>41386.541377314818</v>
      </c>
      <c r="J2732">
        <v>1366635575</v>
      </c>
      <c r="K2732" s="8">
        <f t="shared" si="169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170.29262962962963</v>
      </c>
      <c r="R2732">
        <f t="shared" si="171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f t="shared" si="168"/>
        <v>41930.166666666664</v>
      </c>
      <c r="J2733">
        <v>1413604800</v>
      </c>
      <c r="K2733" s="8">
        <f t="shared" si="169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104.30333333333333</v>
      </c>
      <c r="R2733">
        <f t="shared" si="171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f t="shared" si="168"/>
        <v>41422</v>
      </c>
      <c r="J2734">
        <v>1369699200</v>
      </c>
      <c r="K2734" s="8">
        <f t="shared" si="169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118.25000000000001</v>
      </c>
      <c r="R2734">
        <f t="shared" si="171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f t="shared" si="168"/>
        <v>42104.231180555551</v>
      </c>
      <c r="J2735">
        <v>1428643974</v>
      </c>
      <c r="K2735" s="8">
        <f t="shared" si="169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107.538</v>
      </c>
      <c r="R2735">
        <f t="shared" si="171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f t="shared" si="168"/>
        <v>42656.915972222225</v>
      </c>
      <c r="J2736">
        <v>1476395940</v>
      </c>
      <c r="K2736" s="8">
        <f t="shared" si="169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>
        <f t="shared" si="171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f t="shared" si="168"/>
        <v>41346.833333333336</v>
      </c>
      <c r="J2737">
        <v>1363204800</v>
      </c>
      <c r="K2737" s="8">
        <f t="shared" si="169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978.13466666666682</v>
      </c>
      <c r="R2737">
        <f t="shared" si="171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f t="shared" si="168"/>
        <v>41752.666354166664</v>
      </c>
      <c r="J2738">
        <v>1398268773</v>
      </c>
      <c r="K2738" s="8">
        <f t="shared" si="169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122.9</v>
      </c>
      <c r="R2738">
        <f t="shared" si="171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f t="shared" si="168"/>
        <v>41654.791666666664</v>
      </c>
      <c r="J2739">
        <v>1389812400</v>
      </c>
      <c r="K2739" s="8">
        <f t="shared" si="169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246.0608</v>
      </c>
      <c r="R2739">
        <f t="shared" si="171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f t="shared" si="168"/>
        <v>42680.143564814818</v>
      </c>
      <c r="J2740">
        <v>1478402804</v>
      </c>
      <c r="K2740" s="8">
        <f t="shared" si="169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147.94</v>
      </c>
      <c r="R2740">
        <f t="shared" si="171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f t="shared" si="168"/>
        <v>41764.887928240743</v>
      </c>
      <c r="J2741">
        <v>1399324717</v>
      </c>
      <c r="K2741" s="8">
        <f t="shared" si="169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384.09090909090907</v>
      </c>
      <c r="R2741">
        <f t="shared" si="171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f t="shared" si="168"/>
        <v>42074.99018518519</v>
      </c>
      <c r="J2742">
        <v>1426117552</v>
      </c>
      <c r="K2742" s="8">
        <f t="shared" si="169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103.33333333333334</v>
      </c>
      <c r="R2742">
        <f t="shared" si="171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f t="shared" si="168"/>
        <v>41932.088194444441</v>
      </c>
      <c r="J2743">
        <v>1413770820</v>
      </c>
      <c r="K2743" s="8">
        <f t="shared" si="169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0.43750000000000006</v>
      </c>
      <c r="R2743">
        <f t="shared" si="171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f t="shared" si="168"/>
        <v>41044.719756944447</v>
      </c>
      <c r="J2744">
        <v>1337102187</v>
      </c>
      <c r="K2744" s="8">
        <f t="shared" si="169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29.24</v>
      </c>
      <c r="R2744">
        <f t="shared" si="171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f t="shared" si="168"/>
        <v>42662.328784722224</v>
      </c>
      <c r="J2745">
        <v>1476863607</v>
      </c>
      <c r="K2745" s="8">
        <f t="shared" si="169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 t="e">
        <f t="shared" si="171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f t="shared" si="168"/>
        <v>40968.062476851854</v>
      </c>
      <c r="J2746">
        <v>1330478998</v>
      </c>
      <c r="K2746" s="8">
        <f t="shared" si="169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5.21875</v>
      </c>
      <c r="R2746">
        <f t="shared" si="171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f t="shared" si="168"/>
        <v>41104.988055555557</v>
      </c>
      <c r="J2747">
        <v>1342309368</v>
      </c>
      <c r="K2747" s="8">
        <f t="shared" si="169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21.887499999999999</v>
      </c>
      <c r="R2747">
        <f t="shared" si="171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f t="shared" si="168"/>
        <v>41880.781377314815</v>
      </c>
      <c r="J2748">
        <v>1409337911</v>
      </c>
      <c r="K2748" s="8">
        <f t="shared" si="169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26.700000000000003</v>
      </c>
      <c r="R2748">
        <f t="shared" si="171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f t="shared" si="168"/>
        <v>41076.131944444445</v>
      </c>
      <c r="J2749">
        <v>1339816200</v>
      </c>
      <c r="K2749" s="8">
        <f t="shared" si="169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28.000000000000004</v>
      </c>
      <c r="R2749">
        <f t="shared" si="171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f t="shared" si="168"/>
        <v>42615.7106712963</v>
      </c>
      <c r="J2750">
        <v>1472835802</v>
      </c>
      <c r="K2750" s="8">
        <f t="shared" si="169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1.06</v>
      </c>
      <c r="R2750">
        <f t="shared" si="171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f t="shared" si="168"/>
        <v>42098.757372685184</v>
      </c>
      <c r="J2751">
        <v>1428171037</v>
      </c>
      <c r="K2751" s="8">
        <f t="shared" si="169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1.0999999999999999</v>
      </c>
      <c r="R2751">
        <f t="shared" si="171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f t="shared" si="168"/>
        <v>41090.833333333336</v>
      </c>
      <c r="J2752">
        <v>1341086400</v>
      </c>
      <c r="K2752" s="8">
        <f t="shared" si="169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 t="e">
        <f t="shared" si="171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f t="shared" si="168"/>
        <v>41807.887060185189</v>
      </c>
      <c r="J2753">
        <v>1403039842</v>
      </c>
      <c r="K2753" s="8">
        <f t="shared" si="169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 t="e">
        <f t="shared" si="171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f t="shared" si="168"/>
        <v>40895.765092592592</v>
      </c>
      <c r="J2754">
        <v>1324232504</v>
      </c>
      <c r="K2754" s="8">
        <f t="shared" si="169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11.458333333333332</v>
      </c>
      <c r="R2754">
        <f t="shared" si="171"/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f t="shared" ref="I2755:I2818" si="172">(((J2755/60)/60)/24)+DATE(1970,1,1)</f>
        <v>41147.900729166664</v>
      </c>
      <c r="J2755">
        <v>1346017023</v>
      </c>
      <c r="K2755" s="8">
        <f t="shared" ref="K2755:K2818" si="173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E2755/D2755*100</f>
        <v>19</v>
      </c>
      <c r="R2755">
        <f t="shared" ref="R2755:R2818" si="175"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f t="shared" si="172"/>
        <v>41893.636006944449</v>
      </c>
      <c r="J2756">
        <v>1410448551</v>
      </c>
      <c r="K2756" s="8">
        <f t="shared" si="173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 t="e">
        <f t="shared" si="175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f t="shared" si="172"/>
        <v>42102.790821759263</v>
      </c>
      <c r="J2757">
        <v>1428519527</v>
      </c>
      <c r="K2757" s="8">
        <f t="shared" si="173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>
        <f t="shared" si="175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f t="shared" si="172"/>
        <v>41650.90047453704</v>
      </c>
      <c r="J2758">
        <v>1389476201</v>
      </c>
      <c r="K2758" s="8">
        <f t="shared" si="173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10.48</v>
      </c>
      <c r="R2758">
        <f t="shared" si="175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f t="shared" si="172"/>
        <v>42588.65662037037</v>
      </c>
      <c r="J2759">
        <v>1470498332</v>
      </c>
      <c r="K2759" s="8">
        <f t="shared" si="173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0.66666666666666674</v>
      </c>
      <c r="R2759">
        <f t="shared" si="175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f t="shared" si="172"/>
        <v>42653.441932870366</v>
      </c>
      <c r="J2760">
        <v>1476095783</v>
      </c>
      <c r="K2760" s="8">
        <f t="shared" si="173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11.700000000000001</v>
      </c>
      <c r="R2760">
        <f t="shared" si="175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f t="shared" si="172"/>
        <v>42567.36650462963</v>
      </c>
      <c r="J2761">
        <v>1468658866</v>
      </c>
      <c r="K2761" s="8">
        <f t="shared" si="173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10.5</v>
      </c>
      <c r="R2761">
        <f t="shared" si="175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f t="shared" si="172"/>
        <v>41445.461319444446</v>
      </c>
      <c r="J2762">
        <v>1371726258</v>
      </c>
      <c r="K2762" s="8">
        <f t="shared" si="173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 t="e">
        <f t="shared" si="175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f t="shared" si="172"/>
        <v>41277.063576388886</v>
      </c>
      <c r="J2763">
        <v>1357176693</v>
      </c>
      <c r="K2763" s="8">
        <f t="shared" si="173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0.72</v>
      </c>
      <c r="R2763">
        <f t="shared" si="175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f t="shared" si="172"/>
        <v>40986.995312500003</v>
      </c>
      <c r="J2764">
        <v>1332114795</v>
      </c>
      <c r="K2764" s="8">
        <f t="shared" si="173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0.76923076923076927</v>
      </c>
      <c r="R2764">
        <f t="shared" si="175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f t="shared" si="172"/>
        <v>41418.579675925925</v>
      </c>
      <c r="J2765">
        <v>1369403684</v>
      </c>
      <c r="K2765" s="8">
        <f t="shared" si="173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0.22842639593908631</v>
      </c>
      <c r="R2765">
        <f t="shared" si="175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f t="shared" si="172"/>
        <v>41059.791666666664</v>
      </c>
      <c r="J2766">
        <v>1338404400</v>
      </c>
      <c r="K2766" s="8">
        <f t="shared" si="173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1.125</v>
      </c>
      <c r="R2766">
        <f t="shared" si="175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f t="shared" si="172"/>
        <v>41210.579027777778</v>
      </c>
      <c r="J2767">
        <v>1351432428</v>
      </c>
      <c r="K2767" s="8">
        <f t="shared" si="173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 t="e">
        <f t="shared" si="175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f t="shared" si="172"/>
        <v>40766.668032407404</v>
      </c>
      <c r="J2768">
        <v>1313078518</v>
      </c>
      <c r="K2768" s="8">
        <f t="shared" si="173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>
        <f t="shared" si="175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f t="shared" si="172"/>
        <v>42232.958912037036</v>
      </c>
      <c r="J2769">
        <v>1439766050</v>
      </c>
      <c r="K2769" s="8">
        <f t="shared" si="173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0.85000000000000009</v>
      </c>
      <c r="R2769">
        <f t="shared" si="175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f t="shared" si="172"/>
        <v>40997.573182870372</v>
      </c>
      <c r="J2770">
        <v>1333028723</v>
      </c>
      <c r="K2770" s="8">
        <f t="shared" si="173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14.314285714285715</v>
      </c>
      <c r="R2770">
        <f t="shared" si="175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f t="shared" si="172"/>
        <v>41795.826273148145</v>
      </c>
      <c r="J2771">
        <v>1401997790</v>
      </c>
      <c r="K2771" s="8">
        <f t="shared" si="173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0.25</v>
      </c>
      <c r="R2771">
        <f t="shared" si="175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f t="shared" si="172"/>
        <v>41716.663541666669</v>
      </c>
      <c r="J2772">
        <v>1395158130</v>
      </c>
      <c r="K2772" s="8">
        <f t="shared" si="173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10.411249999999999</v>
      </c>
      <c r="R2772">
        <f t="shared" si="175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f t="shared" si="172"/>
        <v>41306.708333333336</v>
      </c>
      <c r="J2773">
        <v>1359738000</v>
      </c>
      <c r="K2773" s="8">
        <f t="shared" si="173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 t="e">
        <f t="shared" si="175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f t="shared" si="172"/>
        <v>41552.869143518517</v>
      </c>
      <c r="J2774">
        <v>1381006294</v>
      </c>
      <c r="K2774" s="8">
        <f t="shared" si="173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 t="e">
        <f t="shared" si="175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f t="shared" si="172"/>
        <v>42484.86482638889</v>
      </c>
      <c r="J2775">
        <v>1461530721</v>
      </c>
      <c r="K2775" s="8">
        <f t="shared" si="173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0.18867924528301888</v>
      </c>
      <c r="R2775">
        <f t="shared" si="175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f t="shared" si="172"/>
        <v>41341.126481481479</v>
      </c>
      <c r="J2776">
        <v>1362711728</v>
      </c>
      <c r="K2776" s="8">
        <f t="shared" si="173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14.249999999999998</v>
      </c>
      <c r="R2776">
        <f t="shared" si="175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f t="shared" si="172"/>
        <v>40893.013356481482</v>
      </c>
      <c r="J2777">
        <v>1323994754</v>
      </c>
      <c r="K2777" s="8">
        <f t="shared" si="173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>
        <f t="shared" si="175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f t="shared" si="172"/>
        <v>42167.297175925924</v>
      </c>
      <c r="J2778">
        <v>1434092876</v>
      </c>
      <c r="K2778" s="8">
        <f t="shared" si="173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7.8809523809523814</v>
      </c>
      <c r="R2778">
        <f t="shared" si="175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f t="shared" si="172"/>
        <v>42202.669027777782</v>
      </c>
      <c r="J2779">
        <v>1437149004</v>
      </c>
      <c r="K2779" s="8">
        <f t="shared" si="173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0.33333333333333337</v>
      </c>
      <c r="R2779">
        <f t="shared" si="175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f t="shared" si="172"/>
        <v>41876.978078703702</v>
      </c>
      <c r="J2780">
        <v>1409009306</v>
      </c>
      <c r="K2780" s="8">
        <f t="shared" si="173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25.545454545454543</v>
      </c>
      <c r="R2780">
        <f t="shared" si="175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f t="shared" si="172"/>
        <v>42330.627557870372</v>
      </c>
      <c r="J2781">
        <v>1448204621</v>
      </c>
      <c r="K2781" s="8">
        <f t="shared" si="173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2.12</v>
      </c>
      <c r="R2781">
        <f t="shared" si="175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f t="shared" si="172"/>
        <v>42804.447777777779</v>
      </c>
      <c r="J2782">
        <v>1489142688</v>
      </c>
      <c r="K2782" s="8">
        <f t="shared" si="173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 t="e">
        <f t="shared" si="175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f t="shared" si="172"/>
        <v>42047.291666666672</v>
      </c>
      <c r="J2783">
        <v>1423724400</v>
      </c>
      <c r="K2783" s="8">
        <f t="shared" si="173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105.28</v>
      </c>
      <c r="R2783">
        <f t="shared" si="175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f t="shared" si="172"/>
        <v>42052.207638888889</v>
      </c>
      <c r="J2784">
        <v>1424149140</v>
      </c>
      <c r="K2784" s="8">
        <f t="shared" si="173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>
        <f t="shared" si="175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f t="shared" si="172"/>
        <v>42117.535254629634</v>
      </c>
      <c r="J2785">
        <v>1429793446</v>
      </c>
      <c r="K2785" s="8">
        <f t="shared" si="173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114.5</v>
      </c>
      <c r="R2785">
        <f t="shared" si="175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f t="shared" si="172"/>
        <v>41941.787534722222</v>
      </c>
      <c r="J2786">
        <v>1414608843</v>
      </c>
      <c r="K2786" s="8">
        <f t="shared" si="173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>
        <f t="shared" si="175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f t="shared" si="172"/>
        <v>42587.875</v>
      </c>
      <c r="J2787">
        <v>1470430800</v>
      </c>
      <c r="K2787" s="8">
        <f t="shared" si="173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104.67999999999999</v>
      </c>
      <c r="R2787">
        <f t="shared" si="175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f t="shared" si="172"/>
        <v>41829.569212962961</v>
      </c>
      <c r="J2788">
        <v>1404913180</v>
      </c>
      <c r="K2788" s="8">
        <f t="shared" si="173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117.83999999999999</v>
      </c>
      <c r="R2788">
        <f t="shared" si="175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f t="shared" si="172"/>
        <v>41838.198518518519</v>
      </c>
      <c r="J2789">
        <v>1405658752</v>
      </c>
      <c r="K2789" s="8">
        <f t="shared" si="173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119.7</v>
      </c>
      <c r="R2789">
        <f t="shared" si="175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f t="shared" si="172"/>
        <v>42580.701886574068</v>
      </c>
      <c r="J2790">
        <v>1469811043</v>
      </c>
      <c r="K2790" s="8">
        <f t="shared" si="173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102.49999999999999</v>
      </c>
      <c r="R2790">
        <f t="shared" si="175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f t="shared" si="172"/>
        <v>42075.166666666672</v>
      </c>
      <c r="J2791">
        <v>1426132800</v>
      </c>
      <c r="K2791" s="8">
        <f t="shared" si="173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101.16666666666667</v>
      </c>
      <c r="R2791">
        <f t="shared" si="175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f t="shared" si="172"/>
        <v>42046.938692129625</v>
      </c>
      <c r="J2792">
        <v>1423693903</v>
      </c>
      <c r="K2792" s="8">
        <f t="shared" si="173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105.33333333333333</v>
      </c>
      <c r="R2792">
        <f t="shared" si="175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f t="shared" si="172"/>
        <v>42622.166666666672</v>
      </c>
      <c r="J2793">
        <v>1473393600</v>
      </c>
      <c r="K2793" s="8">
        <f t="shared" si="173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102.49999999999999</v>
      </c>
      <c r="R2793">
        <f t="shared" si="175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f t="shared" si="172"/>
        <v>42228.231006944443</v>
      </c>
      <c r="J2794">
        <v>1439357559</v>
      </c>
      <c r="K2794" s="8">
        <f t="shared" si="173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107.60000000000001</v>
      </c>
      <c r="R2794">
        <f t="shared" si="175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f t="shared" si="172"/>
        <v>42206.419039351851</v>
      </c>
      <c r="J2795">
        <v>1437473005</v>
      </c>
      <c r="K2795" s="8">
        <f t="shared" si="173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110.5675</v>
      </c>
      <c r="R2795">
        <f t="shared" si="175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f t="shared" si="172"/>
        <v>42432.791666666672</v>
      </c>
      <c r="J2796">
        <v>1457031600</v>
      </c>
      <c r="K2796" s="8">
        <f t="shared" si="173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>
        <f t="shared" si="175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f t="shared" si="172"/>
        <v>41796.958333333336</v>
      </c>
      <c r="J2797">
        <v>1402095600</v>
      </c>
      <c r="K2797" s="8">
        <f t="shared" si="173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104.28571428571429</v>
      </c>
      <c r="R2797">
        <f t="shared" si="175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f t="shared" si="172"/>
        <v>41825.528101851851</v>
      </c>
      <c r="J2798">
        <v>1404564028</v>
      </c>
      <c r="K2798" s="8">
        <f t="shared" si="173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115.5</v>
      </c>
      <c r="R2798">
        <f t="shared" si="175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f t="shared" si="172"/>
        <v>41828.94027777778</v>
      </c>
      <c r="J2799">
        <v>1404858840</v>
      </c>
      <c r="K2799" s="8">
        <f t="shared" si="173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102.64512500000001</v>
      </c>
      <c r="R2799">
        <f t="shared" si="175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f t="shared" si="172"/>
        <v>42216.666666666672</v>
      </c>
      <c r="J2800">
        <v>1438358400</v>
      </c>
      <c r="K2800" s="8">
        <f t="shared" si="173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101.4</v>
      </c>
      <c r="R2800">
        <f t="shared" si="175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f t="shared" si="172"/>
        <v>42538.666666666672</v>
      </c>
      <c r="J2801">
        <v>1466179200</v>
      </c>
      <c r="K2801" s="8">
        <f t="shared" si="173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116.6348</v>
      </c>
      <c r="R2801">
        <f t="shared" si="175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f t="shared" si="172"/>
        <v>42008.552847222221</v>
      </c>
      <c r="J2802">
        <v>1420377366</v>
      </c>
      <c r="K2802" s="8">
        <f t="shared" si="173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>
        <f t="shared" si="175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f t="shared" si="172"/>
        <v>41922.458333333336</v>
      </c>
      <c r="J2803">
        <v>1412938800</v>
      </c>
      <c r="K2803" s="8">
        <f t="shared" si="173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133.20000000000002</v>
      </c>
      <c r="R2803">
        <f t="shared" si="175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f t="shared" si="172"/>
        <v>42222.64707175926</v>
      </c>
      <c r="J2804">
        <v>1438875107</v>
      </c>
      <c r="K2804" s="8">
        <f t="shared" si="173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101.83333333333333</v>
      </c>
      <c r="R2804">
        <f t="shared" si="175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f t="shared" si="172"/>
        <v>42201</v>
      </c>
      <c r="J2805">
        <v>1437004800</v>
      </c>
      <c r="K2805" s="8">
        <f t="shared" si="173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127.95</v>
      </c>
      <c r="R2805">
        <f t="shared" si="175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f t="shared" si="172"/>
        <v>41911.453587962962</v>
      </c>
      <c r="J2806">
        <v>1411987990</v>
      </c>
      <c r="K2806" s="8">
        <f t="shared" si="173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114.99999999999999</v>
      </c>
      <c r="R2806">
        <f t="shared" si="175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f t="shared" si="172"/>
        <v>42238.505474537036</v>
      </c>
      <c r="J2807">
        <v>1440245273</v>
      </c>
      <c r="K2807" s="8">
        <f t="shared" si="173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110.00000000000001</v>
      </c>
      <c r="R2807">
        <f t="shared" si="175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f t="shared" si="172"/>
        <v>42221.458333333328</v>
      </c>
      <c r="J2808">
        <v>1438772400</v>
      </c>
      <c r="K2808" s="8">
        <f t="shared" si="173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112.1</v>
      </c>
      <c r="R2808">
        <f t="shared" si="175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f t="shared" si="172"/>
        <v>42184.873124999998</v>
      </c>
      <c r="J2809">
        <v>1435611438</v>
      </c>
      <c r="K2809" s="8">
        <f t="shared" si="173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>
        <f t="shared" si="175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f t="shared" si="172"/>
        <v>42238.84646990741</v>
      </c>
      <c r="J2810">
        <v>1440274735</v>
      </c>
      <c r="K2810" s="8">
        <f t="shared" si="173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100.24444444444444</v>
      </c>
      <c r="R2810">
        <f t="shared" si="175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f t="shared" si="172"/>
        <v>42459.610416666663</v>
      </c>
      <c r="J2811">
        <v>1459348740</v>
      </c>
      <c r="K2811" s="8">
        <f t="shared" si="173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102.4</v>
      </c>
      <c r="R2811">
        <f t="shared" si="175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f t="shared" si="172"/>
        <v>41791.165972222225</v>
      </c>
      <c r="J2812">
        <v>1401595140</v>
      </c>
      <c r="K2812" s="8">
        <f t="shared" si="173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108.2</v>
      </c>
      <c r="R2812">
        <f t="shared" si="175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f t="shared" si="172"/>
        <v>42058.496562500004</v>
      </c>
      <c r="J2813">
        <v>1424692503</v>
      </c>
      <c r="K2813" s="8">
        <f t="shared" si="173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100.27</v>
      </c>
      <c r="R2813">
        <f t="shared" si="175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f t="shared" si="172"/>
        <v>42100.166666666672</v>
      </c>
      <c r="J2814">
        <v>1428292800</v>
      </c>
      <c r="K2814" s="8">
        <f t="shared" si="173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113.3</v>
      </c>
      <c r="R2814">
        <f t="shared" si="175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f t="shared" si="172"/>
        <v>42718.742604166662</v>
      </c>
      <c r="J2815">
        <v>1481737761</v>
      </c>
      <c r="K2815" s="8">
        <f t="shared" si="173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127.57571428571428</v>
      </c>
      <c r="R2815">
        <f t="shared" si="175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f t="shared" si="172"/>
        <v>42133.399479166663</v>
      </c>
      <c r="J2816">
        <v>1431164115</v>
      </c>
      <c r="K2816" s="8">
        <f t="shared" si="173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107.73333333333332</v>
      </c>
      <c r="R2816">
        <f t="shared" si="175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f t="shared" si="172"/>
        <v>42589.776724537034</v>
      </c>
      <c r="J2817">
        <v>1470595109</v>
      </c>
      <c r="K2817" s="8">
        <f t="shared" si="173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>
        <f t="shared" si="175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f t="shared" si="172"/>
        <v>42218.666666666672</v>
      </c>
      <c r="J2818">
        <v>1438531200</v>
      </c>
      <c r="K2818" s="8">
        <f t="shared" si="173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141.56666666666666</v>
      </c>
      <c r="R2818">
        <f t="shared" si="175"/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f t="shared" ref="I2819:I2882" si="176">(((J2819/60)/60)/24)+DATE(1970,1,1)</f>
        <v>42063.634976851856</v>
      </c>
      <c r="J2819">
        <v>1425136462</v>
      </c>
      <c r="K2819" s="8">
        <f t="shared" ref="K2819:K2882" si="177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E2819/D2819*100</f>
        <v>130</v>
      </c>
      <c r="R2819">
        <f t="shared" ref="R2819:R2882" si="179"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f t="shared" si="176"/>
        <v>42270.598217592589</v>
      </c>
      <c r="J2820">
        <v>1443018086</v>
      </c>
      <c r="K2820" s="8">
        <f t="shared" si="177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106.03</v>
      </c>
      <c r="R2820">
        <f t="shared" si="179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f t="shared" si="176"/>
        <v>42169.525567129633</v>
      </c>
      <c r="J2821">
        <v>1434285409</v>
      </c>
      <c r="K2821" s="8">
        <f t="shared" si="177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104.80000000000001</v>
      </c>
      <c r="R2821">
        <f t="shared" si="179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f t="shared" si="176"/>
        <v>42426</v>
      </c>
      <c r="J2822">
        <v>1456444800</v>
      </c>
      <c r="K2822" s="8">
        <f t="shared" si="177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>
        <f t="shared" si="17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f t="shared" si="176"/>
        <v>41905.922858796301</v>
      </c>
      <c r="J2823">
        <v>1411510135</v>
      </c>
      <c r="K2823" s="8">
        <f t="shared" si="177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f t="shared" si="176"/>
        <v>42090.642268518524</v>
      </c>
      <c r="J2824">
        <v>1427469892</v>
      </c>
      <c r="K2824" s="8">
        <f t="shared" si="177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f t="shared" si="176"/>
        <v>42094.957638888889</v>
      </c>
      <c r="J2825">
        <v>1427842740</v>
      </c>
      <c r="K2825" s="8">
        <f t="shared" si="177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>
        <f t="shared" si="179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f t="shared" si="176"/>
        <v>42168.071527777778</v>
      </c>
      <c r="J2826">
        <v>1434159780</v>
      </c>
      <c r="K2826" s="8">
        <f t="shared" si="177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116.92307692307693</v>
      </c>
      <c r="R2826">
        <f t="shared" si="179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f t="shared" si="176"/>
        <v>42342.792662037042</v>
      </c>
      <c r="J2827">
        <v>1449255686</v>
      </c>
      <c r="K2827" s="8">
        <f t="shared" si="177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103.33333333333334</v>
      </c>
      <c r="R2827">
        <f t="shared" si="179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f t="shared" si="176"/>
        <v>42195.291666666672</v>
      </c>
      <c r="J2828">
        <v>1436511600</v>
      </c>
      <c r="K2828" s="8">
        <f t="shared" si="177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107.74999999999999</v>
      </c>
      <c r="R2828">
        <f t="shared" si="179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f t="shared" si="176"/>
        <v>42524.6875</v>
      </c>
      <c r="J2829">
        <v>1464971400</v>
      </c>
      <c r="K2829" s="8">
        <f t="shared" si="177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120.24999999999999</v>
      </c>
      <c r="R2829">
        <f t="shared" si="179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f t="shared" si="176"/>
        <v>42279.958333333328</v>
      </c>
      <c r="J2830">
        <v>1443826800</v>
      </c>
      <c r="K2830" s="8">
        <f t="shared" si="177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100.37894736842105</v>
      </c>
      <c r="R2830">
        <f t="shared" si="179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f t="shared" si="176"/>
        <v>42523.434236111112</v>
      </c>
      <c r="J2831">
        <v>1464863118</v>
      </c>
      <c r="K2831" s="8">
        <f t="shared" si="177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106.52</v>
      </c>
      <c r="R2831">
        <f t="shared" si="179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f t="shared" si="176"/>
        <v>41771.165972222225</v>
      </c>
      <c r="J2832">
        <v>1399867140</v>
      </c>
      <c r="K2832" s="8">
        <f t="shared" si="177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f t="shared" si="176"/>
        <v>42201.824884259258</v>
      </c>
      <c r="J2833">
        <v>1437076070</v>
      </c>
      <c r="K2833" s="8">
        <f t="shared" si="177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110.66666666666667</v>
      </c>
      <c r="R2833">
        <f t="shared" si="179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f t="shared" si="176"/>
        <v>41966.916666666672</v>
      </c>
      <c r="J2834">
        <v>1416780000</v>
      </c>
      <c r="K2834" s="8">
        <f t="shared" si="177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114.71959999999999</v>
      </c>
      <c r="R2834">
        <f t="shared" si="179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f t="shared" si="176"/>
        <v>42288.083333333328</v>
      </c>
      <c r="J2835">
        <v>1444528800</v>
      </c>
      <c r="K2835" s="8">
        <f t="shared" si="177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108.25925925925925</v>
      </c>
      <c r="R2835">
        <f t="shared" si="179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f t="shared" si="176"/>
        <v>42034.959837962961</v>
      </c>
      <c r="J2836">
        <v>1422658930</v>
      </c>
      <c r="K2836" s="8">
        <f t="shared" si="177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>
        <f t="shared" si="179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f t="shared" si="176"/>
        <v>42343</v>
      </c>
      <c r="J2837">
        <v>1449273600</v>
      </c>
      <c r="K2837" s="8">
        <f t="shared" si="177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187.09899999999999</v>
      </c>
      <c r="R2837">
        <f t="shared" si="179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f t="shared" si="176"/>
        <v>42784.207638888889</v>
      </c>
      <c r="J2838">
        <v>1487393940</v>
      </c>
      <c r="K2838" s="8">
        <f t="shared" si="177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107.77777777777777</v>
      </c>
      <c r="R2838">
        <f t="shared" si="179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f t="shared" si="176"/>
        <v>42347.950046296297</v>
      </c>
      <c r="J2839">
        <v>1449701284</v>
      </c>
      <c r="K2839" s="8">
        <f t="shared" si="177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f t="shared" si="176"/>
        <v>41864.916666666664</v>
      </c>
      <c r="J2840">
        <v>1407967200</v>
      </c>
      <c r="K2840" s="8">
        <f t="shared" si="177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120.24999999999999</v>
      </c>
      <c r="R2840">
        <f t="shared" si="179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f t="shared" si="176"/>
        <v>41876.207638888889</v>
      </c>
      <c r="J2841">
        <v>1408942740</v>
      </c>
      <c r="K2841" s="8">
        <f t="shared" si="177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111.42857142857143</v>
      </c>
      <c r="R2841">
        <f t="shared" si="179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f t="shared" si="176"/>
        <v>42081.708333333328</v>
      </c>
      <c r="J2842">
        <v>1426698000</v>
      </c>
      <c r="K2842" s="8">
        <f t="shared" si="177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>
        <f t="shared" si="179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f t="shared" si="176"/>
        <v>42351.781215277777</v>
      </c>
      <c r="J2843">
        <v>1450032297</v>
      </c>
      <c r="K2843" s="8">
        <f t="shared" si="177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>
        <f t="shared" si="17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f t="shared" si="176"/>
        <v>41811.458333333336</v>
      </c>
      <c r="J2844">
        <v>1403348400</v>
      </c>
      <c r="K2844" s="8">
        <f t="shared" si="177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 t="e">
        <f t="shared" si="179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f t="shared" si="176"/>
        <v>42534.166666666672</v>
      </c>
      <c r="J2845">
        <v>1465790400</v>
      </c>
      <c r="K2845" s="8">
        <f t="shared" si="177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 t="e">
        <f t="shared" si="179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f t="shared" si="176"/>
        <v>42739.546064814815</v>
      </c>
      <c r="J2846">
        <v>1483535180</v>
      </c>
      <c r="K2846" s="8">
        <f t="shared" si="177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5.4545454545454541</v>
      </c>
      <c r="R2846">
        <f t="shared" si="17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f t="shared" si="176"/>
        <v>42163.016585648147</v>
      </c>
      <c r="J2847">
        <v>1433723033</v>
      </c>
      <c r="K2847" s="8">
        <f t="shared" si="177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31.546666666666667</v>
      </c>
      <c r="R2847">
        <f t="shared" si="179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f t="shared" si="176"/>
        <v>42153.692060185189</v>
      </c>
      <c r="J2848">
        <v>1432917394</v>
      </c>
      <c r="K2848" s="8">
        <f t="shared" si="177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 t="e">
        <f t="shared" si="179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f t="shared" si="176"/>
        <v>42513.806307870371</v>
      </c>
      <c r="J2849">
        <v>1464031265</v>
      </c>
      <c r="K2849" s="8">
        <f t="shared" si="177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 t="e">
        <f t="shared" si="179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f t="shared" si="176"/>
        <v>42153.648831018523</v>
      </c>
      <c r="J2850">
        <v>1432913659</v>
      </c>
      <c r="K2850" s="8">
        <f t="shared" si="177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0.2</v>
      </c>
      <c r="R2850">
        <f t="shared" si="179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f t="shared" si="176"/>
        <v>42483.428240740745</v>
      </c>
      <c r="J2851">
        <v>1461406600</v>
      </c>
      <c r="K2851" s="8">
        <f t="shared" si="177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>
        <f t="shared" si="17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f t="shared" si="176"/>
        <v>41888.007071759261</v>
      </c>
      <c r="J2852">
        <v>1409962211</v>
      </c>
      <c r="K2852" s="8">
        <f t="shared" si="177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3.8875000000000002</v>
      </c>
      <c r="R2852">
        <f t="shared" si="179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f t="shared" si="176"/>
        <v>42398.970138888893</v>
      </c>
      <c r="J2853">
        <v>1454109420</v>
      </c>
      <c r="K2853" s="8">
        <f t="shared" si="177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 t="e">
        <f t="shared" si="179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f t="shared" si="176"/>
        <v>41811.045173611114</v>
      </c>
      <c r="J2854">
        <v>1403312703</v>
      </c>
      <c r="K2854" s="8">
        <f t="shared" si="177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1.9</v>
      </c>
      <c r="R2854">
        <f t="shared" si="179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f t="shared" si="176"/>
        <v>41896.190937499996</v>
      </c>
      <c r="J2855">
        <v>1410669297</v>
      </c>
      <c r="K2855" s="8">
        <f t="shared" si="177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 t="e">
        <f t="shared" si="179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f t="shared" si="176"/>
        <v>42131.71665509259</v>
      </c>
      <c r="J2856">
        <v>1431018719</v>
      </c>
      <c r="K2856" s="8">
        <f t="shared" si="177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41.699999999999996</v>
      </c>
      <c r="R2856">
        <f t="shared" si="179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f t="shared" si="176"/>
        <v>42398.981944444444</v>
      </c>
      <c r="J2857">
        <v>1454110440</v>
      </c>
      <c r="K2857" s="8">
        <f t="shared" si="177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>
        <f t="shared" si="17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f t="shared" si="176"/>
        <v>42224.898611111115</v>
      </c>
      <c r="J2858">
        <v>1439069640</v>
      </c>
      <c r="K2858" s="8">
        <f t="shared" si="177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4.8666666666666663</v>
      </c>
      <c r="R2858">
        <f t="shared" si="179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f t="shared" si="176"/>
        <v>42786.75</v>
      </c>
      <c r="J2859">
        <v>1487613600</v>
      </c>
      <c r="K2859" s="8">
        <f t="shared" si="177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19.736842105263158</v>
      </c>
      <c r="R2859">
        <f t="shared" si="17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f t="shared" si="176"/>
        <v>41978.477777777778</v>
      </c>
      <c r="J2860">
        <v>1417778880</v>
      </c>
      <c r="K2860" s="8">
        <f t="shared" si="177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 t="e">
        <f t="shared" si="179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f t="shared" si="176"/>
        <v>42293.362314814818</v>
      </c>
      <c r="J2861">
        <v>1444984904</v>
      </c>
      <c r="K2861" s="8">
        <f t="shared" si="177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1.7500000000000002</v>
      </c>
      <c r="R2861">
        <f t="shared" si="17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f t="shared" si="176"/>
        <v>42540.800648148142</v>
      </c>
      <c r="J2862">
        <v>1466363576</v>
      </c>
      <c r="K2862" s="8">
        <f t="shared" si="177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6.65</v>
      </c>
      <c r="R2862">
        <f t="shared" si="179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f t="shared" si="176"/>
        <v>42271.590833333335</v>
      </c>
      <c r="J2863">
        <v>1443103848</v>
      </c>
      <c r="K2863" s="8">
        <f t="shared" si="177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>
        <f t="shared" si="179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f t="shared" si="176"/>
        <v>41814.789687500001</v>
      </c>
      <c r="J2864">
        <v>1403636229</v>
      </c>
      <c r="K2864" s="8">
        <f t="shared" si="177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0.43307086614173229</v>
      </c>
      <c r="R2864">
        <f t="shared" si="179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f t="shared" si="176"/>
        <v>41891.675034722226</v>
      </c>
      <c r="J2865">
        <v>1410279123</v>
      </c>
      <c r="K2865" s="8">
        <f t="shared" si="177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0.04</v>
      </c>
      <c r="R2865">
        <f t="shared" si="17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f t="shared" si="176"/>
        <v>42202.554166666669</v>
      </c>
      <c r="J2866">
        <v>1437139080</v>
      </c>
      <c r="K2866" s="8">
        <f t="shared" si="177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1.6</v>
      </c>
      <c r="R2866">
        <f t="shared" si="179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f t="shared" si="176"/>
        <v>42010.114108796297</v>
      </c>
      <c r="J2867">
        <v>1420512259</v>
      </c>
      <c r="K2867" s="8">
        <f t="shared" si="177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 t="e">
        <f t="shared" si="179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f t="shared" si="176"/>
        <v>42657.916666666672</v>
      </c>
      <c r="J2868">
        <v>1476482400</v>
      </c>
      <c r="K2868" s="8">
        <f t="shared" si="177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0.89999999999999991</v>
      </c>
      <c r="R2868">
        <f t="shared" si="17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f t="shared" si="176"/>
        <v>42555.166666666672</v>
      </c>
      <c r="J2869">
        <v>1467604800</v>
      </c>
      <c r="K2869" s="8">
        <f t="shared" si="177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20.16</v>
      </c>
      <c r="R2869">
        <f t="shared" si="17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f t="shared" si="176"/>
        <v>42648.827013888891</v>
      </c>
      <c r="J2870">
        <v>1475697054</v>
      </c>
      <c r="K2870" s="8">
        <f t="shared" si="177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42.011733333333332</v>
      </c>
      <c r="R2870">
        <f t="shared" si="179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f t="shared" si="176"/>
        <v>42570.593530092592</v>
      </c>
      <c r="J2871">
        <v>1468937681</v>
      </c>
      <c r="K2871" s="8">
        <f t="shared" si="177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0.88500000000000001</v>
      </c>
      <c r="R2871">
        <f t="shared" si="17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f t="shared" si="176"/>
        <v>41776.189409722225</v>
      </c>
      <c r="J2872">
        <v>1400301165</v>
      </c>
      <c r="K2872" s="8">
        <f t="shared" si="177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>
        <f t="shared" si="179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f t="shared" si="176"/>
        <v>41994.738576388889</v>
      </c>
      <c r="J2873">
        <v>1419183813</v>
      </c>
      <c r="K2873" s="8">
        <f t="shared" si="177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4.67</v>
      </c>
      <c r="R2873">
        <f t="shared" si="179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f t="shared" si="176"/>
        <v>42175.11618055556</v>
      </c>
      <c r="J2874">
        <v>1434768438</v>
      </c>
      <c r="K2874" s="8">
        <f t="shared" si="177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 t="e">
        <f t="shared" si="179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f t="shared" si="176"/>
        <v>42032.817488425921</v>
      </c>
      <c r="J2875">
        <v>1422473831</v>
      </c>
      <c r="K2875" s="8">
        <f t="shared" si="177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38.119999999999997</v>
      </c>
      <c r="R2875">
        <f t="shared" si="179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f t="shared" si="176"/>
        <v>42752.84474537037</v>
      </c>
      <c r="J2876">
        <v>1484684186</v>
      </c>
      <c r="K2876" s="8">
        <f t="shared" si="177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5.42</v>
      </c>
      <c r="R2876">
        <f t="shared" si="179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f t="shared" si="176"/>
        <v>42495.128391203703</v>
      </c>
      <c r="J2877">
        <v>1462417493</v>
      </c>
      <c r="K2877" s="8">
        <f t="shared" si="177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3.4999999999999996E-2</v>
      </c>
      <c r="R2877">
        <f t="shared" si="179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f t="shared" si="176"/>
        <v>42201.743969907402</v>
      </c>
      <c r="J2878">
        <v>1437069079</v>
      </c>
      <c r="K2878" s="8">
        <f t="shared" si="177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 t="e">
        <f t="shared" si="179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f t="shared" si="176"/>
        <v>42704.708333333328</v>
      </c>
      <c r="J2879">
        <v>1480525200</v>
      </c>
      <c r="K2879" s="8">
        <f t="shared" si="177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10.833333333333334</v>
      </c>
      <c r="R2879">
        <f t="shared" si="179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f t="shared" si="176"/>
        <v>42188.615682870368</v>
      </c>
      <c r="J2880">
        <v>1435934795</v>
      </c>
      <c r="K2880" s="8">
        <f t="shared" si="177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2.1</v>
      </c>
      <c r="R2880">
        <f t="shared" si="17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f t="shared" si="176"/>
        <v>42389.725243055553</v>
      </c>
      <c r="J2881">
        <v>1453310661</v>
      </c>
      <c r="K2881" s="8">
        <f t="shared" si="177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0.2589285714285714</v>
      </c>
      <c r="R2881">
        <f t="shared" si="17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f t="shared" si="176"/>
        <v>42236.711805555555</v>
      </c>
      <c r="J2882">
        <v>1440090300</v>
      </c>
      <c r="K2882" s="8">
        <f t="shared" si="177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23.333333333333332</v>
      </c>
      <c r="R2882">
        <f t="shared" si="179"/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f t="shared" ref="I2883:I2946" si="180">(((J2883/60)/60)/24)+DATE(1970,1,1)</f>
        <v>41976.639305555553</v>
      </c>
      <c r="J2883">
        <v>1417620036</v>
      </c>
      <c r="K2883" s="8">
        <f t="shared" ref="K2883:K2946" si="181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E2883/D2883*100</f>
        <v>0</v>
      </c>
      <c r="R2883" t="e">
        <f t="shared" ref="R2883:R2946" si="183"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f t="shared" si="180"/>
        <v>42491.596273148149</v>
      </c>
      <c r="J2884">
        <v>1462112318</v>
      </c>
      <c r="K2884" s="8">
        <f t="shared" si="181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33.6</v>
      </c>
      <c r="R2884">
        <f t="shared" si="183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f t="shared" si="180"/>
        <v>42406.207638888889</v>
      </c>
      <c r="J2885">
        <v>1454734740</v>
      </c>
      <c r="K2885" s="8">
        <f t="shared" si="181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19.079999999999998</v>
      </c>
      <c r="R2885">
        <f t="shared" si="183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f t="shared" si="180"/>
        <v>41978.727256944447</v>
      </c>
      <c r="J2886">
        <v>1417800435</v>
      </c>
      <c r="K2886" s="8">
        <f t="shared" si="181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0.41111111111111115</v>
      </c>
      <c r="R2886">
        <f t="shared" si="183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f t="shared" si="180"/>
        <v>42077.034733796296</v>
      </c>
      <c r="J2887">
        <v>1426294201</v>
      </c>
      <c r="K2887" s="8">
        <f t="shared" si="181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32.5</v>
      </c>
      <c r="R2887">
        <f t="shared" si="183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f t="shared" si="180"/>
        <v>42266.165972222225</v>
      </c>
      <c r="J2888">
        <v>1442635140</v>
      </c>
      <c r="K2888" s="8">
        <f t="shared" si="181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>
        <f t="shared" si="183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f t="shared" si="180"/>
        <v>42015.427361111113</v>
      </c>
      <c r="J2889">
        <v>1420971324</v>
      </c>
      <c r="K2889" s="8">
        <f t="shared" si="181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0.16666666666666669</v>
      </c>
      <c r="R2889">
        <f t="shared" si="183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f t="shared" si="180"/>
        <v>41930.207638888889</v>
      </c>
      <c r="J2890">
        <v>1413608340</v>
      </c>
      <c r="K2890" s="8">
        <f t="shared" si="181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 t="e">
        <f t="shared" si="183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f t="shared" si="180"/>
        <v>41880.863252314812</v>
      </c>
      <c r="J2891">
        <v>1409344985</v>
      </c>
      <c r="K2891" s="8">
        <f t="shared" si="181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38.066666666666663</v>
      </c>
      <c r="R2891">
        <f t="shared" si="183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f t="shared" si="180"/>
        <v>41860.125</v>
      </c>
      <c r="J2892">
        <v>1407553200</v>
      </c>
      <c r="K2892" s="8">
        <f t="shared" si="181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1.05</v>
      </c>
      <c r="R2892">
        <f t="shared" si="183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f t="shared" si="180"/>
        <v>42475.84175925926</v>
      </c>
      <c r="J2893">
        <v>1460751128</v>
      </c>
      <c r="K2893" s="8">
        <f t="shared" si="181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2.73</v>
      </c>
      <c r="R2893">
        <f t="shared" si="183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f t="shared" si="180"/>
        <v>41876.875</v>
      </c>
      <c r="J2894">
        <v>1409000400</v>
      </c>
      <c r="K2894" s="8">
        <f t="shared" si="181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9.0909090909090917</v>
      </c>
      <c r="R2894">
        <f t="shared" si="183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f t="shared" si="180"/>
        <v>42013.083333333328</v>
      </c>
      <c r="J2895">
        <v>1420768800</v>
      </c>
      <c r="K2895" s="8">
        <f t="shared" si="181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0.5</v>
      </c>
      <c r="R2895">
        <f t="shared" si="183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f t="shared" si="180"/>
        <v>42097.944618055553</v>
      </c>
      <c r="J2896">
        <v>1428100815</v>
      </c>
      <c r="K2896" s="8">
        <f t="shared" si="181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 t="e">
        <f t="shared" si="183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f t="shared" si="180"/>
        <v>41812.875</v>
      </c>
      <c r="J2897">
        <v>1403470800</v>
      </c>
      <c r="K2897" s="8">
        <f t="shared" si="181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4.5999999999999996</v>
      </c>
      <c r="R2897">
        <f t="shared" si="183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f t="shared" si="180"/>
        <v>42716.25</v>
      </c>
      <c r="J2898">
        <v>1481522400</v>
      </c>
      <c r="K2898" s="8">
        <f t="shared" si="181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20.833333333333336</v>
      </c>
      <c r="R2898">
        <f t="shared" si="183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f t="shared" si="180"/>
        <v>42288.645196759258</v>
      </c>
      <c r="J2899">
        <v>1444577345</v>
      </c>
      <c r="K2899" s="8">
        <f t="shared" si="181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4.583333333333333</v>
      </c>
      <c r="R2899">
        <f t="shared" si="183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f t="shared" si="180"/>
        <v>42308.664965277778</v>
      </c>
      <c r="J2900">
        <v>1446307053</v>
      </c>
      <c r="K2900" s="8">
        <f t="shared" si="181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4.2133333333333338</v>
      </c>
      <c r="R2900">
        <f t="shared" si="183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f t="shared" si="180"/>
        <v>42575.078217592592</v>
      </c>
      <c r="J2901">
        <v>1469325158</v>
      </c>
      <c r="K2901" s="8">
        <f t="shared" si="181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 t="e">
        <f t="shared" si="183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f t="shared" si="180"/>
        <v>41860.234166666669</v>
      </c>
      <c r="J2902">
        <v>1407562632</v>
      </c>
      <c r="K2902" s="8">
        <f t="shared" si="181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61.909090909090914</v>
      </c>
      <c r="R2902">
        <f t="shared" si="183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f t="shared" si="180"/>
        <v>42042.904386574075</v>
      </c>
      <c r="J2903">
        <v>1423345339</v>
      </c>
      <c r="K2903" s="8">
        <f t="shared" si="181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0.8</v>
      </c>
      <c r="R2903">
        <f t="shared" si="183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f t="shared" si="180"/>
        <v>42240.439768518518</v>
      </c>
      <c r="J2904">
        <v>1440412396</v>
      </c>
      <c r="K2904" s="8">
        <f t="shared" si="181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1.6666666666666666E-2</v>
      </c>
      <c r="R2904">
        <f t="shared" si="183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f t="shared" si="180"/>
        <v>42256.166874999995</v>
      </c>
      <c r="J2905">
        <v>1441771218</v>
      </c>
      <c r="K2905" s="8">
        <f t="shared" si="181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0.77999999999999992</v>
      </c>
      <c r="R2905">
        <f t="shared" si="183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f t="shared" si="180"/>
        <v>41952.5</v>
      </c>
      <c r="J2906">
        <v>1415534400</v>
      </c>
      <c r="K2906" s="8">
        <f t="shared" si="181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>
        <f t="shared" si="183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f t="shared" si="180"/>
        <v>42620.056863425925</v>
      </c>
      <c r="J2907">
        <v>1473211313</v>
      </c>
      <c r="K2907" s="8">
        <f t="shared" si="181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17.771428571428572</v>
      </c>
      <c r="R2907">
        <f t="shared" si="183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f t="shared" si="180"/>
        <v>42217.041666666672</v>
      </c>
      <c r="J2908">
        <v>1438390800</v>
      </c>
      <c r="K2908" s="8">
        <f t="shared" si="181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9.4166666666666661</v>
      </c>
      <c r="R2908">
        <f t="shared" si="183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f t="shared" si="180"/>
        <v>42504.877743055549</v>
      </c>
      <c r="J2909">
        <v>1463259837</v>
      </c>
      <c r="K2909" s="8">
        <f t="shared" si="181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0.08</v>
      </c>
      <c r="R2909">
        <f t="shared" si="183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f t="shared" si="180"/>
        <v>42529.731701388882</v>
      </c>
      <c r="J2910">
        <v>1465407219</v>
      </c>
      <c r="K2910" s="8">
        <f t="shared" si="181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2.75</v>
      </c>
      <c r="R2910">
        <f t="shared" si="183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f t="shared" si="180"/>
        <v>41968.823611111111</v>
      </c>
      <c r="J2911">
        <v>1416944760</v>
      </c>
      <c r="K2911" s="8">
        <f t="shared" si="181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1.1111111111111112E-2</v>
      </c>
      <c r="R2911">
        <f t="shared" si="183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f t="shared" si="180"/>
        <v>42167.841284722221</v>
      </c>
      <c r="J2912">
        <v>1434139887</v>
      </c>
      <c r="K2912" s="8">
        <f t="shared" si="181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3.3333333333333335E-3</v>
      </c>
      <c r="R2912">
        <f t="shared" si="183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f t="shared" si="180"/>
        <v>42182.768819444449</v>
      </c>
      <c r="J2913">
        <v>1435429626</v>
      </c>
      <c r="K2913" s="8">
        <f t="shared" si="181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36.5</v>
      </c>
      <c r="R2913">
        <f t="shared" si="183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f t="shared" si="180"/>
        <v>42384.131643518514</v>
      </c>
      <c r="J2914">
        <v>1452827374</v>
      </c>
      <c r="K2914" s="8">
        <f t="shared" si="181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14.058171745152354</v>
      </c>
      <c r="R2914">
        <f t="shared" si="183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f t="shared" si="180"/>
        <v>41888.922905092593</v>
      </c>
      <c r="J2915">
        <v>1410041339</v>
      </c>
      <c r="K2915" s="8">
        <f t="shared" si="181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0.02</v>
      </c>
      <c r="R2915">
        <f t="shared" si="183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f t="shared" si="180"/>
        <v>42077.865671296298</v>
      </c>
      <c r="J2916">
        <v>1426365994</v>
      </c>
      <c r="K2916" s="8">
        <f t="shared" si="181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4.0000000000000001E-3</v>
      </c>
      <c r="R2916">
        <f t="shared" si="183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f t="shared" si="180"/>
        <v>42445.356365740736</v>
      </c>
      <c r="J2917">
        <v>1458117190</v>
      </c>
      <c r="K2917" s="8">
        <f t="shared" si="181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61.1</v>
      </c>
      <c r="R2917">
        <f t="shared" si="183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f t="shared" si="180"/>
        <v>41778.476724537039</v>
      </c>
      <c r="J2918">
        <v>1400498789</v>
      </c>
      <c r="K2918" s="8">
        <f t="shared" si="181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7.8378378378378386</v>
      </c>
      <c r="R2918">
        <f t="shared" si="183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f t="shared" si="180"/>
        <v>42263.234340277777</v>
      </c>
      <c r="J2919">
        <v>1442381847</v>
      </c>
      <c r="K2919" s="8">
        <f t="shared" si="181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21.85</v>
      </c>
      <c r="R2919">
        <f t="shared" si="183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f t="shared" si="180"/>
        <v>42306.629710648151</v>
      </c>
      <c r="J2920">
        <v>1446131207</v>
      </c>
      <c r="K2920" s="8">
        <f t="shared" si="181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27.24</v>
      </c>
      <c r="R2920">
        <f t="shared" si="183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f t="shared" si="180"/>
        <v>41856.61954861111</v>
      </c>
      <c r="J2921">
        <v>1407250329</v>
      </c>
      <c r="K2921" s="8">
        <f t="shared" si="181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8.5</v>
      </c>
      <c r="R2921">
        <f t="shared" si="183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f t="shared" si="180"/>
        <v>42088.750810185185</v>
      </c>
      <c r="J2922">
        <v>1427306470</v>
      </c>
      <c r="K2922" s="8">
        <f t="shared" si="181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26.840000000000003</v>
      </c>
      <c r="R2922">
        <f t="shared" si="183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f t="shared" si="180"/>
        <v>41907.886620370373</v>
      </c>
      <c r="J2923">
        <v>1411679804</v>
      </c>
      <c r="K2923" s="8">
        <f t="shared" si="181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>
        <f t="shared" si="183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f t="shared" si="180"/>
        <v>42142.874155092592</v>
      </c>
      <c r="J2924">
        <v>1431982727</v>
      </c>
      <c r="K2924" s="8">
        <f t="shared" si="181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f t="shared" si="180"/>
        <v>42028.125</v>
      </c>
      <c r="J2925">
        <v>1422068400</v>
      </c>
      <c r="K2925" s="8">
        <f t="shared" si="181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f t="shared" si="180"/>
        <v>42133.165972222225</v>
      </c>
      <c r="J2926">
        <v>1431143940</v>
      </c>
      <c r="K2926" s="8">
        <f t="shared" si="181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103.2</v>
      </c>
      <c r="R2926">
        <f t="shared" si="183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f t="shared" si="180"/>
        <v>41893.584120370368</v>
      </c>
      <c r="J2927">
        <v>1410444068</v>
      </c>
      <c r="K2927" s="8">
        <f t="shared" si="181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102.44597777777777</v>
      </c>
      <c r="R2927">
        <f t="shared" si="183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f t="shared" si="180"/>
        <v>42058.765960648147</v>
      </c>
      <c r="J2928">
        <v>1424715779</v>
      </c>
      <c r="K2928" s="8">
        <f t="shared" si="181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>
        <f t="shared" si="183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f t="shared" si="180"/>
        <v>41835.208333333336</v>
      </c>
      <c r="J2929">
        <v>1405400400</v>
      </c>
      <c r="K2929" s="8">
        <f t="shared" si="181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130.83333333333334</v>
      </c>
      <c r="R2929">
        <f t="shared" si="183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f t="shared" si="180"/>
        <v>42433.998217592598</v>
      </c>
      <c r="J2930">
        <v>1457135846</v>
      </c>
      <c r="K2930" s="8">
        <f t="shared" si="181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f t="shared" si="180"/>
        <v>41784.564328703702</v>
      </c>
      <c r="J2931">
        <v>1401024758</v>
      </c>
      <c r="K2931" s="8">
        <f t="shared" si="181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102.06937499999999</v>
      </c>
      <c r="R2931">
        <f t="shared" si="183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f t="shared" si="180"/>
        <v>42131.584074074075</v>
      </c>
      <c r="J2932">
        <v>1431007264</v>
      </c>
      <c r="K2932" s="8">
        <f t="shared" si="181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100.92000000000002</v>
      </c>
      <c r="R2932">
        <f t="shared" si="183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f t="shared" si="180"/>
        <v>41897.255555555559</v>
      </c>
      <c r="J2933">
        <v>1410761280</v>
      </c>
      <c r="K2933" s="8">
        <f t="shared" si="181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>
        <f t="shared" si="183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f t="shared" si="180"/>
        <v>42056.458333333328</v>
      </c>
      <c r="J2934">
        <v>1424516400</v>
      </c>
      <c r="K2934" s="8">
        <f t="shared" si="181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105.0967741935484</v>
      </c>
      <c r="R2934">
        <f t="shared" si="183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f t="shared" si="180"/>
        <v>42525.956631944442</v>
      </c>
      <c r="J2935">
        <v>1465081053</v>
      </c>
      <c r="K2935" s="8">
        <f t="shared" si="181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102.76</v>
      </c>
      <c r="R2935">
        <f t="shared" si="183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f t="shared" si="180"/>
        <v>41805.636157407411</v>
      </c>
      <c r="J2936">
        <v>1402845364</v>
      </c>
      <c r="K2936" s="8">
        <f t="shared" si="181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>
        <f t="shared" si="183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f t="shared" si="180"/>
        <v>42611.708333333328</v>
      </c>
      <c r="J2937">
        <v>1472490000</v>
      </c>
      <c r="K2937" s="8">
        <f t="shared" si="181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100.88571428571429</v>
      </c>
      <c r="R2937">
        <f t="shared" si="183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f t="shared" si="180"/>
        <v>41925.207638888889</v>
      </c>
      <c r="J2938">
        <v>1413176340</v>
      </c>
      <c r="K2938" s="8">
        <f t="shared" si="181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>
        <f t="shared" si="183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f t="shared" si="180"/>
        <v>41833.457326388889</v>
      </c>
      <c r="J2939">
        <v>1405249113</v>
      </c>
      <c r="K2939" s="8">
        <f t="shared" si="181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133.33333333333331</v>
      </c>
      <c r="R2939">
        <f t="shared" si="183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f t="shared" si="180"/>
        <v>42034.703865740739</v>
      </c>
      <c r="J2940">
        <v>1422636814</v>
      </c>
      <c r="K2940" s="8">
        <f t="shared" si="181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101.375</v>
      </c>
      <c r="R2940">
        <f t="shared" si="183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f t="shared" si="180"/>
        <v>41879.041666666664</v>
      </c>
      <c r="J2941">
        <v>1409187600</v>
      </c>
      <c r="K2941" s="8">
        <f t="shared" si="181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102.875</v>
      </c>
      <c r="R2941">
        <f t="shared" si="183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f t="shared" si="180"/>
        <v>42022.773356481484</v>
      </c>
      <c r="J2942">
        <v>1421606018</v>
      </c>
      <c r="K2942" s="8">
        <f t="shared" si="181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107.24000000000001</v>
      </c>
      <c r="R2942">
        <f t="shared" si="183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f t="shared" si="180"/>
        <v>42064.960127314815</v>
      </c>
      <c r="J2943">
        <v>1425250955</v>
      </c>
      <c r="K2943" s="8">
        <f t="shared" si="181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4.0000000000000001E-3</v>
      </c>
      <c r="R2943">
        <f t="shared" si="183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f t="shared" si="180"/>
        <v>42354.845833333333</v>
      </c>
      <c r="J2944">
        <v>1450297080</v>
      </c>
      <c r="K2944" s="8">
        <f t="shared" si="181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20.424999999999997</v>
      </c>
      <c r="R2944">
        <f t="shared" si="183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f t="shared" si="180"/>
        <v>42107.129398148143</v>
      </c>
      <c r="J2945">
        <v>1428894380</v>
      </c>
      <c r="K2945" s="8">
        <f t="shared" si="181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 t="e">
        <f t="shared" si="183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f t="shared" si="180"/>
        <v>42162.9143287037</v>
      </c>
      <c r="J2946">
        <v>1433714198</v>
      </c>
      <c r="K2946" s="8">
        <f t="shared" si="181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</v>
      </c>
      <c r="R2946">
        <f t="shared" si="183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f t="shared" ref="I2947:I3010" si="184">(((J2947/60)/60)/24)+DATE(1970,1,1)</f>
        <v>42148.139583333337</v>
      </c>
      <c r="J2947">
        <v>1432437660</v>
      </c>
      <c r="K2947" s="8">
        <f t="shared" ref="K2947:K3010" si="185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E2947/D2947*100</f>
        <v>0</v>
      </c>
      <c r="R2947" t="e">
        <f t="shared" ref="R2947:R3010" si="187"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f t="shared" si="184"/>
        <v>42597.531157407408</v>
      </c>
      <c r="J2948">
        <v>1471265092</v>
      </c>
      <c r="K2948" s="8">
        <f t="shared" si="185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0.1</v>
      </c>
      <c r="R2948">
        <f t="shared" si="187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f t="shared" si="184"/>
        <v>42698.715972222228</v>
      </c>
      <c r="J2949">
        <v>1480007460</v>
      </c>
      <c r="K2949" s="8">
        <f t="shared" si="185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4.2880000000000003</v>
      </c>
      <c r="R2949">
        <f t="shared" si="187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f t="shared" si="184"/>
        <v>42157.649224537032</v>
      </c>
      <c r="J2950">
        <v>1433259293</v>
      </c>
      <c r="K2950" s="8">
        <f t="shared" si="185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4.8000000000000004E-3</v>
      </c>
      <c r="R2950">
        <f t="shared" si="187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f t="shared" si="184"/>
        <v>42327.864780092597</v>
      </c>
      <c r="J2951">
        <v>1447965917</v>
      </c>
      <c r="K2951" s="8">
        <f t="shared" si="185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2.5</v>
      </c>
      <c r="R2951">
        <f t="shared" si="187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f t="shared" si="184"/>
        <v>42392.36518518519</v>
      </c>
      <c r="J2952">
        <v>1453538752</v>
      </c>
      <c r="K2952" s="8">
        <f t="shared" si="185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 t="e">
        <f t="shared" si="187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f t="shared" si="184"/>
        <v>41917.802928240737</v>
      </c>
      <c r="J2953">
        <v>1412536573</v>
      </c>
      <c r="K2953" s="8">
        <f t="shared" si="185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2.1919999999999997</v>
      </c>
      <c r="R2953">
        <f t="shared" si="187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f t="shared" si="184"/>
        <v>42660.166666666672</v>
      </c>
      <c r="J2954">
        <v>1476676800</v>
      </c>
      <c r="K2954" s="8">
        <f t="shared" si="185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8.0250000000000004</v>
      </c>
      <c r="R2954">
        <f t="shared" si="187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f t="shared" si="184"/>
        <v>42285.791909722218</v>
      </c>
      <c r="J2955">
        <v>1444330821</v>
      </c>
      <c r="K2955" s="8">
        <f t="shared" si="185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0.15125</v>
      </c>
      <c r="R2955">
        <f t="shared" si="187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f t="shared" si="184"/>
        <v>42810.541701388895</v>
      </c>
      <c r="J2956">
        <v>1489669203</v>
      </c>
      <c r="K2956" s="8">
        <f t="shared" si="185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 t="e">
        <f t="shared" si="187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f t="shared" si="184"/>
        <v>42171.741307870368</v>
      </c>
      <c r="J2957">
        <v>1434476849</v>
      </c>
      <c r="K2957" s="8">
        <f t="shared" si="185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59.583333333333336</v>
      </c>
      <c r="R2957">
        <f t="shared" si="187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f t="shared" si="184"/>
        <v>42494.958912037036</v>
      </c>
      <c r="J2958">
        <v>1462402850</v>
      </c>
      <c r="K2958" s="8">
        <f t="shared" si="185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16.734177215189874</v>
      </c>
      <c r="R2958">
        <f t="shared" si="187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f t="shared" si="184"/>
        <v>42090.969583333332</v>
      </c>
      <c r="J2959">
        <v>1427498172</v>
      </c>
      <c r="K2959" s="8">
        <f t="shared" si="185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1.8666666666666669</v>
      </c>
      <c r="R2959">
        <f t="shared" si="187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f t="shared" si="184"/>
        <v>42498.73746527778</v>
      </c>
      <c r="J2960">
        <v>1462729317</v>
      </c>
      <c r="K2960" s="8">
        <f t="shared" si="185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 t="e">
        <f t="shared" si="187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f t="shared" si="184"/>
        <v>42528.008391203708</v>
      </c>
      <c r="J2961">
        <v>1465258325</v>
      </c>
      <c r="K2961" s="8">
        <f t="shared" si="185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 t="e">
        <f t="shared" si="187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f t="shared" si="184"/>
        <v>41893.757210648146</v>
      </c>
      <c r="J2962">
        <v>1410459023</v>
      </c>
      <c r="K2962" s="8">
        <f t="shared" si="185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 t="e">
        <f t="shared" si="187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f t="shared" si="184"/>
        <v>42089.166666666672</v>
      </c>
      <c r="J2963">
        <v>1427342400</v>
      </c>
      <c r="K2963" s="8">
        <f t="shared" si="185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109.62</v>
      </c>
      <c r="R2963">
        <f t="shared" si="187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f t="shared" si="184"/>
        <v>42064.290972222225</v>
      </c>
      <c r="J2964">
        <v>1425193140</v>
      </c>
      <c r="K2964" s="8">
        <f t="shared" si="185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121.8</v>
      </c>
      <c r="R2964">
        <f t="shared" si="187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f t="shared" si="184"/>
        <v>42187.470185185186</v>
      </c>
      <c r="J2965">
        <v>1435835824</v>
      </c>
      <c r="K2965" s="8">
        <f t="shared" si="185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106.85</v>
      </c>
      <c r="R2965">
        <f t="shared" si="187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f t="shared" si="184"/>
        <v>41857.897222222222</v>
      </c>
      <c r="J2966">
        <v>1407360720</v>
      </c>
      <c r="K2966" s="8">
        <f t="shared" si="185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100.71379999999999</v>
      </c>
      <c r="R2966">
        <f t="shared" si="187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f t="shared" si="184"/>
        <v>42192.729548611111</v>
      </c>
      <c r="J2967">
        <v>1436290233</v>
      </c>
      <c r="K2967" s="8">
        <f t="shared" si="185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109.00000000000001</v>
      </c>
      <c r="R2967">
        <f t="shared" si="187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f t="shared" si="184"/>
        <v>42263.738564814819</v>
      </c>
      <c r="J2968">
        <v>1442425412</v>
      </c>
      <c r="K2968" s="8">
        <f t="shared" si="185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113.63000000000001</v>
      </c>
      <c r="R2968">
        <f t="shared" si="187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f t="shared" si="184"/>
        <v>42072.156157407408</v>
      </c>
      <c r="J2969">
        <v>1425872692</v>
      </c>
      <c r="K2969" s="8">
        <f t="shared" si="185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113.92</v>
      </c>
      <c r="R2969">
        <f t="shared" si="187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f t="shared" si="184"/>
        <v>42599.165972222225</v>
      </c>
      <c r="J2970">
        <v>1471406340</v>
      </c>
      <c r="K2970" s="8">
        <f t="shared" si="185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>
        <f t="shared" si="187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f t="shared" si="184"/>
        <v>42127.952083333337</v>
      </c>
      <c r="J2971">
        <v>1430693460</v>
      </c>
      <c r="K2971" s="8">
        <f t="shared" si="185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162.5</v>
      </c>
      <c r="R2971">
        <f t="shared" si="187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f t="shared" si="184"/>
        <v>41838.669571759259</v>
      </c>
      <c r="J2972">
        <v>1405699451</v>
      </c>
      <c r="K2972" s="8">
        <f t="shared" si="185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>
        <f t="shared" si="187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f t="shared" si="184"/>
        <v>41882.658310185187</v>
      </c>
      <c r="J2973">
        <v>1409500078</v>
      </c>
      <c r="K2973" s="8">
        <f t="shared" si="185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100.15624999999999</v>
      </c>
      <c r="R2973">
        <f t="shared" si="187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f t="shared" si="184"/>
        <v>42709.041666666672</v>
      </c>
      <c r="J2974">
        <v>1480899600</v>
      </c>
      <c r="K2974" s="8">
        <f t="shared" si="185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105.35000000000001</v>
      </c>
      <c r="R2974">
        <f t="shared" si="187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f t="shared" si="184"/>
        <v>42370.166666666672</v>
      </c>
      <c r="J2975">
        <v>1451620800</v>
      </c>
      <c r="K2975" s="8">
        <f t="shared" si="185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174.8</v>
      </c>
      <c r="R2975">
        <f t="shared" si="187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f t="shared" si="184"/>
        <v>41908.065972222219</v>
      </c>
      <c r="J2976">
        <v>1411695300</v>
      </c>
      <c r="K2976" s="8">
        <f t="shared" si="185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>
        <f t="shared" si="187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f t="shared" si="184"/>
        <v>41970.125</v>
      </c>
      <c r="J2977">
        <v>1417057200</v>
      </c>
      <c r="K2977" s="8">
        <f t="shared" si="185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100.125</v>
      </c>
      <c r="R2977">
        <f t="shared" si="187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f t="shared" si="184"/>
        <v>42442.5</v>
      </c>
      <c r="J2978">
        <v>1457870400</v>
      </c>
      <c r="K2978" s="8">
        <f t="shared" si="185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171.42857142857142</v>
      </c>
      <c r="R2978">
        <f t="shared" si="187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f t="shared" si="184"/>
        <v>42086.093055555553</v>
      </c>
      <c r="J2979">
        <v>1427076840</v>
      </c>
      <c r="K2979" s="8">
        <f t="shared" si="185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113.56666666666666</v>
      </c>
      <c r="R2979">
        <f t="shared" si="187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f t="shared" si="184"/>
        <v>41932.249305555553</v>
      </c>
      <c r="J2980">
        <v>1413784740</v>
      </c>
      <c r="K2980" s="8">
        <f t="shared" si="185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129.46666666666667</v>
      </c>
      <c r="R2980">
        <f t="shared" si="187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f t="shared" si="184"/>
        <v>42010.25</v>
      </c>
      <c r="J2981">
        <v>1420524000</v>
      </c>
      <c r="K2981" s="8">
        <f t="shared" si="185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101.4</v>
      </c>
      <c r="R2981">
        <f t="shared" si="187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f t="shared" si="184"/>
        <v>42240.083333333328</v>
      </c>
      <c r="J2982">
        <v>1440381600</v>
      </c>
      <c r="K2982" s="8">
        <f t="shared" si="185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109.16666666666666</v>
      </c>
      <c r="R2982">
        <f t="shared" si="187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f t="shared" si="184"/>
        <v>42270.559675925921</v>
      </c>
      <c r="J2983">
        <v>1443014756</v>
      </c>
      <c r="K2983" s="8">
        <f t="shared" si="185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128.92500000000001</v>
      </c>
      <c r="R2983">
        <f t="shared" si="187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f t="shared" si="184"/>
        <v>42411.686840277776</v>
      </c>
      <c r="J2984">
        <v>1455208143</v>
      </c>
      <c r="K2984" s="8">
        <f t="shared" si="185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102.06</v>
      </c>
      <c r="R2984">
        <f t="shared" si="187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f t="shared" si="184"/>
        <v>41954.674027777779</v>
      </c>
      <c r="J2985">
        <v>1415722236</v>
      </c>
      <c r="K2985" s="8">
        <f t="shared" si="185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146.53957758620692</v>
      </c>
      <c r="R2985">
        <f t="shared" si="187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f t="shared" si="184"/>
        <v>42606.278715277775</v>
      </c>
      <c r="J2986">
        <v>1472020881</v>
      </c>
      <c r="K2986" s="8">
        <f t="shared" si="185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100.352</v>
      </c>
      <c r="R2986">
        <f t="shared" si="187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f t="shared" si="184"/>
        <v>42674.166666666672</v>
      </c>
      <c r="J2987">
        <v>1477886400</v>
      </c>
      <c r="K2987" s="8">
        <f t="shared" si="185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121.64999999999999</v>
      </c>
      <c r="R2987">
        <f t="shared" si="187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f t="shared" si="184"/>
        <v>42491.458402777775</v>
      </c>
      <c r="J2988">
        <v>1462100406</v>
      </c>
      <c r="K2988" s="8">
        <f t="shared" si="185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105.5</v>
      </c>
      <c r="R2988">
        <f>E2988/N2988</f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f t="shared" si="184"/>
        <v>42656</v>
      </c>
      <c r="J2989">
        <v>1476316800</v>
      </c>
      <c r="K2989" s="8">
        <f t="shared" si="185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110.4008</v>
      </c>
      <c r="R2989">
        <f t="shared" si="187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f t="shared" si="184"/>
        <v>42541.362048611118</v>
      </c>
      <c r="J2990">
        <v>1466412081</v>
      </c>
      <c r="K2990" s="8">
        <f t="shared" si="185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f t="shared" si="184"/>
        <v>42359.207638888889</v>
      </c>
      <c r="J2991">
        <v>1450673940</v>
      </c>
      <c r="K2991" s="8">
        <f t="shared" si="185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176.535</v>
      </c>
      <c r="R2991">
        <f t="shared" si="187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f t="shared" si="184"/>
        <v>42376.57430555555</v>
      </c>
      <c r="J2992">
        <v>1452174420</v>
      </c>
      <c r="K2992" s="8">
        <f t="shared" si="185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f t="shared" si="184"/>
        <v>42762.837152777778</v>
      </c>
      <c r="J2993">
        <v>1485547530</v>
      </c>
      <c r="K2993" s="8">
        <f t="shared" si="185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103.29411764705883</v>
      </c>
      <c r="R2993">
        <f t="shared" si="187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f t="shared" si="184"/>
        <v>42652.767476851848</v>
      </c>
      <c r="J2994">
        <v>1476037510</v>
      </c>
      <c r="K2994" s="8">
        <f t="shared" si="185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104.5</v>
      </c>
      <c r="R2994">
        <f t="shared" si="187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f t="shared" si="184"/>
        <v>42420.838738425926</v>
      </c>
      <c r="J2995">
        <v>1455998867</v>
      </c>
      <c r="K2995" s="8">
        <f t="shared" si="185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100.29999999999998</v>
      </c>
      <c r="R2995">
        <f t="shared" si="187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f t="shared" si="184"/>
        <v>41915.478842592594</v>
      </c>
      <c r="J2996">
        <v>1412335772</v>
      </c>
      <c r="K2996" s="8">
        <f t="shared" si="185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457.74666666666673</v>
      </c>
      <c r="R2996">
        <f t="shared" si="187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f t="shared" si="184"/>
        <v>42754.665173611109</v>
      </c>
      <c r="J2997">
        <v>1484841471</v>
      </c>
      <c r="K2997" s="8">
        <f t="shared" si="185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104.96000000000001</v>
      </c>
      <c r="R2997">
        <f t="shared" si="187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f t="shared" si="184"/>
        <v>42150.912500000006</v>
      </c>
      <c r="J2998">
        <v>1432677240</v>
      </c>
      <c r="K2998" s="8">
        <f t="shared" si="185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171.94285714285715</v>
      </c>
      <c r="R2998">
        <f t="shared" si="187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f t="shared" si="184"/>
        <v>42793.207638888889</v>
      </c>
      <c r="J2999">
        <v>1488171540</v>
      </c>
      <c r="K2999" s="8">
        <f t="shared" si="185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103.73000000000002</v>
      </c>
      <c r="R2999">
        <f t="shared" si="187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f t="shared" si="184"/>
        <v>41806.184027777781</v>
      </c>
      <c r="J3000">
        <v>1402892700</v>
      </c>
      <c r="K3000" s="8">
        <f t="shared" si="185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103.029</v>
      </c>
      <c r="R3000">
        <f t="shared" si="187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f t="shared" si="184"/>
        <v>42795.083333333328</v>
      </c>
      <c r="J3001">
        <v>1488333600</v>
      </c>
      <c r="K3001" s="8">
        <f t="shared" si="185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118.88888888888889</v>
      </c>
      <c r="R3001">
        <f t="shared" si="187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f t="shared" si="184"/>
        <v>42766.75</v>
      </c>
      <c r="J3002">
        <v>1485885600</v>
      </c>
      <c r="K3002" s="8">
        <f t="shared" si="185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f t="shared" si="184"/>
        <v>42564.895625000005</v>
      </c>
      <c r="J3003">
        <v>1468445382</v>
      </c>
      <c r="K3003" s="8">
        <f t="shared" si="185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318.69988910451895</v>
      </c>
      <c r="R3003">
        <f t="shared" si="187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f t="shared" si="184"/>
        <v>41269.83625</v>
      </c>
      <c r="J3004">
        <v>1356552252</v>
      </c>
      <c r="K3004" s="8">
        <f t="shared" si="185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108.50614285714286</v>
      </c>
      <c r="R3004">
        <f t="shared" si="187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f t="shared" si="184"/>
        <v>42430.249305555553</v>
      </c>
      <c r="J3005">
        <v>1456811940</v>
      </c>
      <c r="K3005" s="8">
        <f t="shared" si="185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101.16666666666667</v>
      </c>
      <c r="R3005">
        <f t="shared" si="187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f t="shared" si="184"/>
        <v>41958.922731481478</v>
      </c>
      <c r="J3006">
        <v>1416089324</v>
      </c>
      <c r="K3006" s="8">
        <f t="shared" si="185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112.815</v>
      </c>
      <c r="R3006">
        <f t="shared" si="187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f t="shared" si="184"/>
        <v>41918.674826388888</v>
      </c>
      <c r="J3007">
        <v>1412611905</v>
      </c>
      <c r="K3007" s="8">
        <f t="shared" si="185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120.49622641509434</v>
      </c>
      <c r="R3007">
        <f t="shared" si="187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f t="shared" si="184"/>
        <v>41987.756840277783</v>
      </c>
      <c r="J3008">
        <v>1418580591</v>
      </c>
      <c r="K3008" s="8">
        <f t="shared" si="185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107.74999999999999</v>
      </c>
      <c r="R3008">
        <f t="shared" si="187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f t="shared" si="184"/>
        <v>42119.216238425928</v>
      </c>
      <c r="J3009">
        <v>1429938683</v>
      </c>
      <c r="K3009" s="8">
        <f t="shared" si="185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>
        <f t="shared" si="187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f t="shared" si="184"/>
        <v>42390.212025462963</v>
      </c>
      <c r="J3010">
        <v>1453352719</v>
      </c>
      <c r="K3010" s="8">
        <f t="shared" si="185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101.16666666666667</v>
      </c>
      <c r="R3010">
        <f t="shared" si="187"/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f t="shared" ref="I3011:I3074" si="188">(((J3011/60)/60)/24)+DATE(1970,1,1)</f>
        <v>41969.611574074079</v>
      </c>
      <c r="J3011">
        <v>1417012840</v>
      </c>
      <c r="K3011" s="8">
        <f t="shared" ref="K3011:K3074" si="189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E3011/D3011*100</f>
        <v>119.756</v>
      </c>
      <c r="R3011">
        <f t="shared" ref="R3011:R3074" si="191"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f t="shared" si="188"/>
        <v>42056.832395833335</v>
      </c>
      <c r="J3012">
        <v>1424548719</v>
      </c>
      <c r="K3012" s="8">
        <f t="shared" si="189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>
        <f t="shared" si="191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f t="shared" si="188"/>
        <v>42361.957638888889</v>
      </c>
      <c r="J3013">
        <v>1450911540</v>
      </c>
      <c r="K3013" s="8">
        <f t="shared" si="189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123.66666666666666</v>
      </c>
      <c r="R3013">
        <f t="shared" si="191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f t="shared" si="188"/>
        <v>42045.702893518523</v>
      </c>
      <c r="J3014">
        <v>1423587130</v>
      </c>
      <c r="K3014" s="8">
        <f t="shared" si="189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117.12499999999999</v>
      </c>
      <c r="R3014">
        <f t="shared" si="191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f t="shared" si="188"/>
        <v>42176.836215277777</v>
      </c>
      <c r="J3015">
        <v>1434917049</v>
      </c>
      <c r="K3015" s="8">
        <f t="shared" si="189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156.96</v>
      </c>
      <c r="R3015">
        <f t="shared" si="191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f t="shared" si="188"/>
        <v>41948.208333333336</v>
      </c>
      <c r="J3016">
        <v>1415163600</v>
      </c>
      <c r="K3016" s="8">
        <f t="shared" si="189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113.104</v>
      </c>
      <c r="R3016">
        <f t="shared" si="191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f t="shared" si="188"/>
        <v>41801.166666666664</v>
      </c>
      <c r="J3017">
        <v>1402459200</v>
      </c>
      <c r="K3017" s="8">
        <f t="shared" si="189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103.17647058823529</v>
      </c>
      <c r="R3017">
        <f t="shared" si="191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f t="shared" si="188"/>
        <v>41838.548055555555</v>
      </c>
      <c r="J3018">
        <v>1405688952</v>
      </c>
      <c r="K3018" s="8">
        <f t="shared" si="189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102.61176470588236</v>
      </c>
      <c r="R3018">
        <f t="shared" si="191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f t="shared" si="188"/>
        <v>41871.850034722222</v>
      </c>
      <c r="J3019">
        <v>1408566243</v>
      </c>
      <c r="K3019" s="8">
        <f t="shared" si="189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105.84090909090908</v>
      </c>
      <c r="R3019">
        <f t="shared" si="191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f t="shared" si="188"/>
        <v>42205.916666666672</v>
      </c>
      <c r="J3020">
        <v>1437429600</v>
      </c>
      <c r="K3020" s="8">
        <f t="shared" si="189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100.71428571428571</v>
      </c>
      <c r="R3020">
        <f t="shared" si="191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f t="shared" si="188"/>
        <v>41786.125</v>
      </c>
      <c r="J3021">
        <v>1401159600</v>
      </c>
      <c r="K3021" s="8">
        <f t="shared" si="189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121.23333333333332</v>
      </c>
      <c r="R3021">
        <f t="shared" si="191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f t="shared" si="188"/>
        <v>42230.846446759257</v>
      </c>
      <c r="J3022">
        <v>1439583533</v>
      </c>
      <c r="K3022" s="8">
        <f t="shared" si="189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100.57142857142858</v>
      </c>
      <c r="R3022">
        <f t="shared" si="191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f t="shared" si="188"/>
        <v>42696.249305555553</v>
      </c>
      <c r="J3023">
        <v>1479794340</v>
      </c>
      <c r="K3023" s="8">
        <f t="shared" si="189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116.02222222222223</v>
      </c>
      <c r="R3023">
        <f t="shared" si="191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f t="shared" si="188"/>
        <v>42609.95380787037</v>
      </c>
      <c r="J3024">
        <v>1472338409</v>
      </c>
      <c r="K3024" s="8">
        <f t="shared" si="189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100.88</v>
      </c>
      <c r="R3024">
        <f t="shared" si="191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f t="shared" si="188"/>
        <v>42166.675763888896</v>
      </c>
      <c r="J3025">
        <v>1434039186</v>
      </c>
      <c r="K3025" s="8">
        <f t="shared" si="189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>
        <f t="shared" si="191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f t="shared" si="188"/>
        <v>41188.993923611109</v>
      </c>
      <c r="J3026">
        <v>1349567475</v>
      </c>
      <c r="K3026" s="8">
        <f t="shared" si="189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246.42</v>
      </c>
      <c r="R3026">
        <f t="shared" si="191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f t="shared" si="188"/>
        <v>41789.666666666664</v>
      </c>
      <c r="J3027">
        <v>1401465600</v>
      </c>
      <c r="K3027" s="8">
        <f t="shared" si="189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302.2</v>
      </c>
      <c r="R3027">
        <f t="shared" si="191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f t="shared" si="188"/>
        <v>42797.459398148145</v>
      </c>
      <c r="J3028">
        <v>1488538892</v>
      </c>
      <c r="K3028" s="8">
        <f t="shared" si="189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143.33333333333334</v>
      </c>
      <c r="R3028">
        <f t="shared" si="191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f t="shared" si="188"/>
        <v>42083.662627314814</v>
      </c>
      <c r="J3029">
        <v>1426866851</v>
      </c>
      <c r="K3029" s="8">
        <f t="shared" si="189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131.44</v>
      </c>
      <c r="R3029">
        <f t="shared" si="191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f t="shared" si="188"/>
        <v>42597.264178240745</v>
      </c>
      <c r="J3030">
        <v>1471242025</v>
      </c>
      <c r="K3030" s="8">
        <f t="shared" si="189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168.01999999999998</v>
      </c>
      <c r="R3030">
        <f t="shared" si="191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f t="shared" si="188"/>
        <v>41961.190972222219</v>
      </c>
      <c r="J3031">
        <v>1416285300</v>
      </c>
      <c r="K3031" s="8">
        <f t="shared" si="189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109.67666666666666</v>
      </c>
      <c r="R3031">
        <f t="shared" si="191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f t="shared" si="188"/>
        <v>42263.747349537036</v>
      </c>
      <c r="J3032">
        <v>1442426171</v>
      </c>
      <c r="K3032" s="8">
        <f t="shared" si="189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106.6857142857143</v>
      </c>
      <c r="R3032">
        <f t="shared" si="191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f t="shared" si="188"/>
        <v>42657.882488425923</v>
      </c>
      <c r="J3033">
        <v>1476479447</v>
      </c>
      <c r="K3033" s="8">
        <f t="shared" si="189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f t="shared" si="188"/>
        <v>42258.044664351852</v>
      </c>
      <c r="J3034">
        <v>1441933459</v>
      </c>
      <c r="K3034" s="8">
        <f t="shared" si="189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127.2</v>
      </c>
      <c r="R3034">
        <f t="shared" si="191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f t="shared" si="188"/>
        <v>42600.110243055555</v>
      </c>
      <c r="J3035">
        <v>1471487925</v>
      </c>
      <c r="K3035" s="8">
        <f t="shared" si="189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146.53333333333333</v>
      </c>
      <c r="R3035">
        <f t="shared" si="191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f t="shared" si="188"/>
        <v>42675.165972222225</v>
      </c>
      <c r="J3036">
        <v>1477972740</v>
      </c>
      <c r="K3036" s="8">
        <f t="shared" si="189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112.53599999999999</v>
      </c>
      <c r="R3036">
        <f t="shared" si="191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f t="shared" si="188"/>
        <v>41398.560289351852</v>
      </c>
      <c r="J3037">
        <v>1367674009</v>
      </c>
      <c r="K3037" s="8">
        <f t="shared" si="189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108.78684000000001</v>
      </c>
      <c r="R3037">
        <f t="shared" si="191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f t="shared" si="188"/>
        <v>41502.499305555553</v>
      </c>
      <c r="J3038">
        <v>1376654340</v>
      </c>
      <c r="K3038" s="8">
        <f t="shared" si="189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126.732</v>
      </c>
      <c r="R3038">
        <f t="shared" si="191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f t="shared" si="188"/>
        <v>40453.207638888889</v>
      </c>
      <c r="J3039">
        <v>1285995540</v>
      </c>
      <c r="K3039" s="8">
        <f t="shared" si="189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213.20000000000002</v>
      </c>
      <c r="R3039">
        <f t="shared" si="191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f t="shared" si="188"/>
        <v>42433.252280092594</v>
      </c>
      <c r="J3040">
        <v>1457071397</v>
      </c>
      <c r="K3040" s="8">
        <f t="shared" si="189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100.49999999999999</v>
      </c>
      <c r="R3040">
        <f t="shared" si="191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f t="shared" si="188"/>
        <v>41637.332638888889</v>
      </c>
      <c r="J3041">
        <v>1388303940</v>
      </c>
      <c r="K3041" s="8">
        <f t="shared" si="189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108.71389999999998</v>
      </c>
      <c r="R3041">
        <f t="shared" si="191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f t="shared" si="188"/>
        <v>42181.958333333328</v>
      </c>
      <c r="J3042">
        <v>1435359600</v>
      </c>
      <c r="K3042" s="8">
        <f t="shared" si="189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107.5</v>
      </c>
      <c r="R3042">
        <f t="shared" si="191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f t="shared" si="188"/>
        <v>42389.868611111116</v>
      </c>
      <c r="J3043">
        <v>1453323048</v>
      </c>
      <c r="K3043" s="8">
        <f t="shared" si="189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110.48192771084338</v>
      </c>
      <c r="R3043">
        <f t="shared" si="191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f t="shared" si="188"/>
        <v>42283.688043981485</v>
      </c>
      <c r="J3044">
        <v>1444149047</v>
      </c>
      <c r="K3044" s="8">
        <f t="shared" si="189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>
        <f t="shared" si="191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f t="shared" si="188"/>
        <v>42110.118055555555</v>
      </c>
      <c r="J3045">
        <v>1429152600</v>
      </c>
      <c r="K3045" s="8">
        <f t="shared" si="189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110.00666666666667</v>
      </c>
      <c r="R3045">
        <f t="shared" si="191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f t="shared" si="188"/>
        <v>42402.7268287037</v>
      </c>
      <c r="J3046">
        <v>1454433998</v>
      </c>
      <c r="K3046" s="8">
        <f t="shared" si="189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109.34166666666667</v>
      </c>
      <c r="R3046">
        <f t="shared" si="191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f t="shared" si="188"/>
        <v>41873.155729166669</v>
      </c>
      <c r="J3047">
        <v>1408679055</v>
      </c>
      <c r="K3047" s="8">
        <f t="shared" si="189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132.70650000000001</v>
      </c>
      <c r="R3047">
        <f t="shared" si="191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f t="shared" si="188"/>
        <v>41892.202777777777</v>
      </c>
      <c r="J3048">
        <v>1410324720</v>
      </c>
      <c r="K3048" s="8">
        <f t="shared" si="189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190.84810126582278</v>
      </c>
      <c r="R3048">
        <f t="shared" si="191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f t="shared" si="188"/>
        <v>42487.552777777775</v>
      </c>
      <c r="J3049">
        <v>1461762960</v>
      </c>
      <c r="K3049" s="8">
        <f t="shared" si="189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>
        <f t="shared" si="191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f t="shared" si="188"/>
        <v>42004.890277777777</v>
      </c>
      <c r="J3050">
        <v>1420060920</v>
      </c>
      <c r="K3050" s="8">
        <f t="shared" si="189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166.4</v>
      </c>
      <c r="R3050">
        <f t="shared" si="191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f t="shared" si="188"/>
        <v>42169.014525462961</v>
      </c>
      <c r="J3051">
        <v>1434241255</v>
      </c>
      <c r="K3051" s="8">
        <f t="shared" si="189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106.66666666666667</v>
      </c>
      <c r="R3051">
        <f t="shared" si="191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f t="shared" si="188"/>
        <v>42495.16851851852</v>
      </c>
      <c r="J3052">
        <v>1462420960</v>
      </c>
      <c r="K3052" s="8">
        <f t="shared" si="189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>
        <f t="shared" si="191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f t="shared" si="188"/>
        <v>42774.416030092587</v>
      </c>
      <c r="J3053">
        <v>1486547945</v>
      </c>
      <c r="K3053" s="8">
        <f t="shared" si="189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23.62857142857143</v>
      </c>
      <c r="R3053">
        <f t="shared" si="191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f t="shared" si="188"/>
        <v>42152.665972222225</v>
      </c>
      <c r="J3054">
        <v>1432828740</v>
      </c>
      <c r="K3054" s="8">
        <f t="shared" si="189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0.15</v>
      </c>
      <c r="R3054">
        <f t="shared" si="191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f t="shared" si="188"/>
        <v>41914.165972222225</v>
      </c>
      <c r="J3055">
        <v>1412222340</v>
      </c>
      <c r="K3055" s="8">
        <f t="shared" si="189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0.4</v>
      </c>
      <c r="R3055">
        <f t="shared" si="191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f t="shared" si="188"/>
        <v>42065.044444444444</v>
      </c>
      <c r="J3056">
        <v>1425258240</v>
      </c>
      <c r="K3056" s="8">
        <f t="shared" si="189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 t="e">
        <f t="shared" si="191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f t="shared" si="188"/>
        <v>42013.95821759259</v>
      </c>
      <c r="J3057">
        <v>1420844390</v>
      </c>
      <c r="K3057" s="8">
        <f t="shared" si="189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5.0000000000000001E-3</v>
      </c>
      <c r="R3057">
        <f t="shared" si="191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f t="shared" si="188"/>
        <v>41911.636388888888</v>
      </c>
      <c r="J3058">
        <v>1412003784</v>
      </c>
      <c r="K3058" s="8">
        <f t="shared" si="189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 t="e">
        <f t="shared" si="191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f t="shared" si="188"/>
        <v>42463.608923611115</v>
      </c>
      <c r="J3059">
        <v>1459694211</v>
      </c>
      <c r="K3059" s="8">
        <f t="shared" si="189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 t="e">
        <f t="shared" si="191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f t="shared" si="188"/>
        <v>42510.374305555553</v>
      </c>
      <c r="J3060">
        <v>1463734740</v>
      </c>
      <c r="K3060" s="8">
        <f t="shared" si="189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1.6666666666666666E-2</v>
      </c>
      <c r="R3060">
        <f t="shared" si="191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f t="shared" si="188"/>
        <v>41859.935717592591</v>
      </c>
      <c r="J3061">
        <v>1407536846</v>
      </c>
      <c r="K3061" s="8">
        <f t="shared" si="189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3.0066666666666664</v>
      </c>
      <c r="R3061">
        <f t="shared" si="191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f t="shared" si="188"/>
        <v>42275.274699074071</v>
      </c>
      <c r="J3062">
        <v>1443422134</v>
      </c>
      <c r="K3062" s="8">
        <f t="shared" si="189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0.15227272727272728</v>
      </c>
      <c r="R3062">
        <f t="shared" si="191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f t="shared" si="188"/>
        <v>41864.784120370372</v>
      </c>
      <c r="J3063">
        <v>1407955748</v>
      </c>
      <c r="K3063" s="8">
        <f t="shared" si="189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 t="e">
        <f t="shared" si="191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f t="shared" si="188"/>
        <v>42277.75</v>
      </c>
      <c r="J3064">
        <v>1443636000</v>
      </c>
      <c r="K3064" s="8">
        <f t="shared" si="189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66.84</v>
      </c>
      <c r="R3064">
        <f t="shared" si="191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f t="shared" si="188"/>
        <v>42665.922893518517</v>
      </c>
      <c r="J3065">
        <v>1477174138</v>
      </c>
      <c r="K3065" s="8">
        <f t="shared" si="189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19.566666666666666</v>
      </c>
      <c r="R3065">
        <f t="shared" si="191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f t="shared" si="188"/>
        <v>42330.290972222225</v>
      </c>
      <c r="J3066">
        <v>1448175540</v>
      </c>
      <c r="K3066" s="8">
        <f t="shared" si="189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11.294666666666666</v>
      </c>
      <c r="R3066">
        <f t="shared" si="191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f t="shared" si="188"/>
        <v>41850.055231481485</v>
      </c>
      <c r="J3067">
        <v>1406683172</v>
      </c>
      <c r="K3067" s="8">
        <f t="shared" si="189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0.04</v>
      </c>
      <c r="R3067">
        <f t="shared" si="19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f t="shared" si="188"/>
        <v>42561.228437500002</v>
      </c>
      <c r="J3068">
        <v>1468128537</v>
      </c>
      <c r="K3068" s="8">
        <f t="shared" si="189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11.985714285714286</v>
      </c>
      <c r="R3068">
        <f t="shared" si="191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f t="shared" si="188"/>
        <v>42256.938414351855</v>
      </c>
      <c r="J3069">
        <v>1441837879</v>
      </c>
      <c r="K3069" s="8">
        <f t="shared" si="189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2.5</v>
      </c>
      <c r="R3069">
        <f t="shared" si="19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f t="shared" si="188"/>
        <v>42293.691574074073</v>
      </c>
      <c r="J3070">
        <v>1445013352</v>
      </c>
      <c r="K3070" s="8">
        <f t="shared" si="189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6.9999999999999993E-2</v>
      </c>
      <c r="R3070">
        <f t="shared" si="19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f t="shared" si="188"/>
        <v>41987.833726851852</v>
      </c>
      <c r="J3071">
        <v>1418587234</v>
      </c>
      <c r="K3071" s="8">
        <f t="shared" si="189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14.099999999999998</v>
      </c>
      <c r="R3071">
        <f t="shared" si="191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f t="shared" si="188"/>
        <v>42711.733437499999</v>
      </c>
      <c r="J3072">
        <v>1481132169</v>
      </c>
      <c r="K3072" s="8">
        <f t="shared" si="189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3.34</v>
      </c>
      <c r="R3072">
        <f t="shared" si="191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f t="shared" si="188"/>
        <v>42115.249305555553</v>
      </c>
      <c r="J3073">
        <v>1429595940</v>
      </c>
      <c r="K3073" s="8">
        <f t="shared" si="189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59.774999999999999</v>
      </c>
      <c r="R3073">
        <f t="shared" si="191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f t="shared" si="188"/>
        <v>42673.073611111111</v>
      </c>
      <c r="J3074">
        <v>1477791960</v>
      </c>
      <c r="K3074" s="8">
        <f t="shared" si="189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1.6666666666666666E-2</v>
      </c>
      <c r="R3074">
        <f t="shared" si="19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f t="shared" ref="I3075:I3138" si="192">(((J3075/60)/60)/24)+DATE(1970,1,1)</f>
        <v>42169.804861111115</v>
      </c>
      <c r="J3075">
        <v>1434309540</v>
      </c>
      <c r="K3075" s="8">
        <f t="shared" ref="K3075:K3138" si="193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E3075/D3075*100</f>
        <v>2.3035714285714284E-2</v>
      </c>
      <c r="R3075">
        <f t="shared" ref="R3075:R3138" si="195"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f t="shared" si="192"/>
        <v>42439.571284722217</v>
      </c>
      <c r="J3076">
        <v>1457617359</v>
      </c>
      <c r="K3076" s="8">
        <f t="shared" si="193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8.8000000000000009E-2</v>
      </c>
      <c r="R3076">
        <f t="shared" si="195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f t="shared" si="192"/>
        <v>42601.102314814809</v>
      </c>
      <c r="J3077">
        <v>1471573640</v>
      </c>
      <c r="K3077" s="8">
        <f t="shared" si="193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8.64</v>
      </c>
      <c r="R3077">
        <f t="shared" si="195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f t="shared" si="192"/>
        <v>42286.651886574073</v>
      </c>
      <c r="J3078">
        <v>1444405123</v>
      </c>
      <c r="K3078" s="8">
        <f t="shared" si="193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15.06</v>
      </c>
      <c r="R3078">
        <f t="shared" si="195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f t="shared" si="192"/>
        <v>42796.956921296296</v>
      </c>
      <c r="J3079">
        <v>1488495478</v>
      </c>
      <c r="K3079" s="8">
        <f t="shared" si="193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0.47727272727272729</v>
      </c>
      <c r="R3079">
        <f t="shared" si="195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f t="shared" si="192"/>
        <v>42061.138831018514</v>
      </c>
      <c r="J3080">
        <v>1424920795</v>
      </c>
      <c r="K3080" s="8">
        <f t="shared" si="193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0.11833333333333333</v>
      </c>
      <c r="R3080">
        <f t="shared" si="195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f t="shared" si="192"/>
        <v>42085.671701388885</v>
      </c>
      <c r="J3081">
        <v>1427040435</v>
      </c>
      <c r="K3081" s="8">
        <f t="shared" si="193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0.8417399858735245</v>
      </c>
      <c r="R3081">
        <f t="shared" si="195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f t="shared" si="192"/>
        <v>42000.0699537037</v>
      </c>
      <c r="J3082">
        <v>1419644444</v>
      </c>
      <c r="K3082" s="8">
        <f t="shared" si="193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1.8799999999999997E-2</v>
      </c>
      <c r="R3082">
        <f t="shared" si="195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f t="shared" si="192"/>
        <v>42267.181608796294</v>
      </c>
      <c r="J3083">
        <v>1442722891</v>
      </c>
      <c r="K3083" s="8">
        <f t="shared" si="193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0.21029999999999999</v>
      </c>
      <c r="R3083">
        <f t="shared" si="195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f t="shared" si="192"/>
        <v>42323.96465277778</v>
      </c>
      <c r="J3084">
        <v>1447628946</v>
      </c>
      <c r="K3084" s="8">
        <f t="shared" si="193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 t="e">
        <f t="shared" si="195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f t="shared" si="192"/>
        <v>41883.208333333336</v>
      </c>
      <c r="J3085">
        <v>1409547600</v>
      </c>
      <c r="K3085" s="8">
        <f t="shared" si="193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0.27999999999999997</v>
      </c>
      <c r="R3085">
        <f t="shared" si="195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f t="shared" si="192"/>
        <v>42129.783333333333</v>
      </c>
      <c r="J3086">
        <v>1430851680</v>
      </c>
      <c r="K3086" s="8">
        <f t="shared" si="193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11.57920670115792</v>
      </c>
      <c r="R3086">
        <f t="shared" si="195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f t="shared" si="192"/>
        <v>42276.883784722217</v>
      </c>
      <c r="J3087">
        <v>1443561159</v>
      </c>
      <c r="K3087" s="8">
        <f t="shared" si="193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2.44</v>
      </c>
      <c r="R3087">
        <f t="shared" si="195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f t="shared" si="192"/>
        <v>42233.67082175926</v>
      </c>
      <c r="J3088">
        <v>1439827559</v>
      </c>
      <c r="K3088" s="8">
        <f t="shared" si="193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0.25</v>
      </c>
      <c r="R3088">
        <f t="shared" si="195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f t="shared" si="192"/>
        <v>42725.192013888889</v>
      </c>
      <c r="J3089">
        <v>1482294990</v>
      </c>
      <c r="K3089" s="8">
        <f t="shared" si="193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0.625</v>
      </c>
      <c r="R3089">
        <f t="shared" si="19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f t="shared" si="192"/>
        <v>42012.570138888885</v>
      </c>
      <c r="J3090">
        <v>1420724460</v>
      </c>
      <c r="K3090" s="8">
        <f t="shared" si="193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0.19384615384615383</v>
      </c>
      <c r="R3090">
        <f t="shared" si="19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f t="shared" si="192"/>
        <v>42560.082638888889</v>
      </c>
      <c r="J3091">
        <v>1468029540</v>
      </c>
      <c r="K3091" s="8">
        <f t="shared" si="193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23.416</v>
      </c>
      <c r="R3091">
        <f t="shared" si="195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f t="shared" si="192"/>
        <v>42125.777141203704</v>
      </c>
      <c r="J3092">
        <v>1430505545</v>
      </c>
      <c r="K3092" s="8">
        <f t="shared" si="193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5.0808888888888886</v>
      </c>
      <c r="R3092">
        <f t="shared" si="195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f t="shared" si="192"/>
        <v>42596.948414351849</v>
      </c>
      <c r="J3093">
        <v>1471214743</v>
      </c>
      <c r="K3093" s="8">
        <f t="shared" si="193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15.920000000000002</v>
      </c>
      <c r="R3093">
        <f t="shared" si="195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f t="shared" si="192"/>
        <v>42292.916666666672</v>
      </c>
      <c r="J3094">
        <v>1444946400</v>
      </c>
      <c r="K3094" s="8">
        <f t="shared" si="193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1.1831900000000002</v>
      </c>
      <c r="R3094">
        <f t="shared" si="195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f t="shared" si="192"/>
        <v>41791.165972222225</v>
      </c>
      <c r="J3095">
        <v>1401595140</v>
      </c>
      <c r="K3095" s="8">
        <f t="shared" si="193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22.75</v>
      </c>
      <c r="R3095">
        <f t="shared" si="195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f t="shared" si="192"/>
        <v>42267.795787037037</v>
      </c>
      <c r="J3096">
        <v>1442775956</v>
      </c>
      <c r="K3096" s="8">
        <f t="shared" si="193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2.5000000000000001E-2</v>
      </c>
      <c r="R3096">
        <f t="shared" si="19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f t="shared" si="192"/>
        <v>42583.025231481486</v>
      </c>
      <c r="J3097">
        <v>1470011780</v>
      </c>
      <c r="K3097" s="8">
        <f t="shared" si="193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0.33512064343163539</v>
      </c>
      <c r="R3097">
        <f t="shared" si="19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f t="shared" si="192"/>
        <v>42144.825532407413</v>
      </c>
      <c r="J3098">
        <v>1432151326</v>
      </c>
      <c r="K3098" s="8">
        <f t="shared" si="193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3.9750000000000001</v>
      </c>
      <c r="R3098">
        <f t="shared" si="195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f t="shared" si="192"/>
        <v>42650.583333333328</v>
      </c>
      <c r="J3099">
        <v>1475848800</v>
      </c>
      <c r="K3099" s="8">
        <f t="shared" si="193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17.150000000000002</v>
      </c>
      <c r="R3099">
        <f t="shared" si="195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f t="shared" si="192"/>
        <v>42408.01180555555</v>
      </c>
      <c r="J3100">
        <v>1454890620</v>
      </c>
      <c r="K3100" s="8">
        <f t="shared" si="193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3.6080041046690612</v>
      </c>
      <c r="R3100">
        <f t="shared" si="195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f t="shared" si="192"/>
        <v>42412.189710648148</v>
      </c>
      <c r="J3101">
        <v>1455251591</v>
      </c>
      <c r="K3101" s="8">
        <f t="shared" si="193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13.900000000000002</v>
      </c>
      <c r="R3101">
        <f t="shared" si="19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f t="shared" si="192"/>
        <v>41932.622395833336</v>
      </c>
      <c r="J3102">
        <v>1413816975</v>
      </c>
      <c r="K3102" s="8">
        <f t="shared" si="193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15.225</v>
      </c>
      <c r="R3102">
        <f t="shared" si="195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f t="shared" si="192"/>
        <v>42201.330555555556</v>
      </c>
      <c r="J3103">
        <v>1437033360</v>
      </c>
      <c r="K3103" s="8">
        <f t="shared" si="193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>
        <f t="shared" si="19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f t="shared" si="192"/>
        <v>42605.340486111112</v>
      </c>
      <c r="J3104">
        <v>1471939818</v>
      </c>
      <c r="K3104" s="8">
        <f t="shared" si="193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39.112499999999997</v>
      </c>
      <c r="R3104">
        <f t="shared" si="195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f t="shared" si="192"/>
        <v>42167.156319444446</v>
      </c>
      <c r="J3105">
        <v>1434080706</v>
      </c>
      <c r="K3105" s="8">
        <f t="shared" si="193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0.26829268292682928</v>
      </c>
      <c r="R3105">
        <f t="shared" si="19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f t="shared" si="192"/>
        <v>42038.083333333328</v>
      </c>
      <c r="J3106">
        <v>1422928800</v>
      </c>
      <c r="K3106" s="8">
        <f t="shared" si="193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29.625</v>
      </c>
      <c r="R3106">
        <f t="shared" si="19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f t="shared" si="192"/>
        <v>41931.208333333336</v>
      </c>
      <c r="J3107">
        <v>1413694800</v>
      </c>
      <c r="K3107" s="8">
        <f t="shared" si="193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42.360992301112063</v>
      </c>
      <c r="R3107">
        <f t="shared" si="195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f t="shared" si="192"/>
        <v>42263.916666666672</v>
      </c>
      <c r="J3108">
        <v>1442440800</v>
      </c>
      <c r="K3108" s="8">
        <f t="shared" si="193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4.1000000000000005</v>
      </c>
      <c r="R3108">
        <f t="shared" si="19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f t="shared" si="192"/>
        <v>42135.814247685179</v>
      </c>
      <c r="J3109">
        <v>1431372751</v>
      </c>
      <c r="K3109" s="8">
        <f t="shared" si="193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19.762499999999999</v>
      </c>
      <c r="R3109">
        <f t="shared" si="195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f t="shared" si="192"/>
        <v>42122.638819444444</v>
      </c>
      <c r="J3110">
        <v>1430234394</v>
      </c>
      <c r="K3110" s="8">
        <f t="shared" si="193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5.1999999999999998E-2</v>
      </c>
      <c r="R3110">
        <f t="shared" si="19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f t="shared" si="192"/>
        <v>41879.125115740739</v>
      </c>
      <c r="J3111">
        <v>1409194810</v>
      </c>
      <c r="K3111" s="8">
        <f t="shared" si="193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25.030188679245285</v>
      </c>
      <c r="R3111">
        <f t="shared" si="195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f t="shared" si="192"/>
        <v>42785.031469907408</v>
      </c>
      <c r="J3112">
        <v>1487465119</v>
      </c>
      <c r="K3112" s="8">
        <f t="shared" si="193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0.04</v>
      </c>
      <c r="R3112">
        <f t="shared" si="19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f t="shared" si="192"/>
        <v>41916.595138888886</v>
      </c>
      <c r="J3113">
        <v>1412432220</v>
      </c>
      <c r="K3113" s="8">
        <f t="shared" si="193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26.640000000000004</v>
      </c>
      <c r="R3113">
        <f t="shared" si="195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f t="shared" si="192"/>
        <v>42675.121921296297</v>
      </c>
      <c r="J3114">
        <v>1477968934</v>
      </c>
      <c r="K3114" s="8">
        <f t="shared" si="193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4.7363636363636363</v>
      </c>
      <c r="R3114">
        <f t="shared" si="195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f t="shared" si="192"/>
        <v>42111.731273148151</v>
      </c>
      <c r="J3115">
        <v>1429291982</v>
      </c>
      <c r="K3115" s="8">
        <f t="shared" si="193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4.2435339894712749</v>
      </c>
      <c r="R3115">
        <f t="shared" si="195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f t="shared" si="192"/>
        <v>41903.632523148146</v>
      </c>
      <c r="J3116">
        <v>1411312250</v>
      </c>
      <c r="K3116" s="8">
        <f t="shared" si="193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 t="e">
        <f t="shared" si="195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f t="shared" si="192"/>
        <v>42526.447071759263</v>
      </c>
      <c r="J3117">
        <v>1465123427</v>
      </c>
      <c r="K3117" s="8">
        <f t="shared" si="193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>
        <f t="shared" si="195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f t="shared" si="192"/>
        <v>42095.515335648146</v>
      </c>
      <c r="J3118">
        <v>1427890925</v>
      </c>
      <c r="K3118" s="8">
        <f t="shared" si="193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57.333333333333336</v>
      </c>
      <c r="R3118">
        <f t="shared" si="195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f t="shared" si="192"/>
        <v>42517.55</v>
      </c>
      <c r="J3119">
        <v>1464354720</v>
      </c>
      <c r="K3119" s="8">
        <f t="shared" si="193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0.1</v>
      </c>
      <c r="R3119">
        <f t="shared" si="195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f t="shared" si="192"/>
        <v>42553.649571759262</v>
      </c>
      <c r="J3120">
        <v>1467473723</v>
      </c>
      <c r="K3120" s="8">
        <f t="shared" si="193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0.31</v>
      </c>
      <c r="R3120">
        <f t="shared" si="195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f t="shared" si="192"/>
        <v>42090.003842592589</v>
      </c>
      <c r="J3121">
        <v>1427414732</v>
      </c>
      <c r="K3121" s="8">
        <f t="shared" si="193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0.05</v>
      </c>
      <c r="R3121">
        <f t="shared" si="195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f t="shared" si="192"/>
        <v>42495.900416666671</v>
      </c>
      <c r="J3122">
        <v>1462484196</v>
      </c>
      <c r="K3122" s="8">
        <f t="shared" si="193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9.8461538461538465E-3</v>
      </c>
      <c r="R3122">
        <f t="shared" si="195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f t="shared" si="192"/>
        <v>41908.679803240739</v>
      </c>
      <c r="J3123">
        <v>1411748335</v>
      </c>
      <c r="K3123" s="8">
        <f t="shared" si="193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0.66666666666666674</v>
      </c>
      <c r="R3123">
        <f t="shared" si="195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f t="shared" si="192"/>
        <v>42683.973750000005</v>
      </c>
      <c r="J3124">
        <v>1478733732</v>
      </c>
      <c r="K3124" s="8">
        <f t="shared" si="193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58.291457286432156</v>
      </c>
      <c r="R3124">
        <f t="shared" si="195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f t="shared" si="192"/>
        <v>42560.993032407408</v>
      </c>
      <c r="J3125">
        <v>1468108198</v>
      </c>
      <c r="K3125" s="8">
        <f t="shared" si="193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68.153599999999997</v>
      </c>
      <c r="R3125">
        <f t="shared" si="195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f t="shared" si="192"/>
        <v>42037.780104166668</v>
      </c>
      <c r="J3126">
        <v>1422902601</v>
      </c>
      <c r="K3126" s="8">
        <f t="shared" si="193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3.2499999999999999E-3</v>
      </c>
      <c r="R3126">
        <f t="shared" si="195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f t="shared" si="192"/>
        <v>42376.20685185185</v>
      </c>
      <c r="J3127">
        <v>1452142672</v>
      </c>
      <c r="K3127" s="8">
        <f t="shared" si="193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 t="e">
        <f t="shared" si="195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f t="shared" si="192"/>
        <v>42456.976412037038</v>
      </c>
      <c r="J3128">
        <v>1459121162</v>
      </c>
      <c r="K3128" s="8">
        <f t="shared" si="193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4.16</v>
      </c>
      <c r="R3128">
        <f t="shared" si="195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f t="shared" si="192"/>
        <v>42064.856817129628</v>
      </c>
      <c r="J3129">
        <v>1425242029</v>
      </c>
      <c r="K3129" s="8">
        <f t="shared" si="193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 t="e">
        <f t="shared" si="195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f t="shared" si="192"/>
        <v>42810.784039351856</v>
      </c>
      <c r="J3130">
        <v>1489690141</v>
      </c>
      <c r="K3130" s="8">
        <f t="shared" si="193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108.60666666666667</v>
      </c>
      <c r="R3130">
        <f t="shared" si="195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f t="shared" si="192"/>
        <v>42843.801145833335</v>
      </c>
      <c r="J3131">
        <v>1492542819</v>
      </c>
      <c r="K3131" s="8">
        <f t="shared" si="193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0.8</v>
      </c>
      <c r="R3131">
        <f t="shared" si="195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f t="shared" si="192"/>
        <v>42839.207638888889</v>
      </c>
      <c r="J3132">
        <v>1492145940</v>
      </c>
      <c r="K3132" s="8">
        <f t="shared" si="193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3.75</v>
      </c>
      <c r="R3132">
        <f t="shared" si="195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f t="shared" si="192"/>
        <v>42833.537557870368</v>
      </c>
      <c r="J3133">
        <v>1491656045</v>
      </c>
      <c r="K3133" s="8">
        <f t="shared" si="193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15.731707317073171</v>
      </c>
      <c r="R3133">
        <f t="shared" si="195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f t="shared" si="192"/>
        <v>42846.308564814812</v>
      </c>
      <c r="J3134">
        <v>1492759460</v>
      </c>
      <c r="K3134" s="8">
        <f t="shared" si="193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3.3333333333333333E-2</v>
      </c>
      <c r="R3134">
        <f t="shared" si="195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f t="shared" si="192"/>
        <v>42818.523541666669</v>
      </c>
      <c r="J3135">
        <v>1490358834</v>
      </c>
      <c r="K3135" s="8">
        <f t="shared" si="193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>
        <f t="shared" si="195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f t="shared" si="192"/>
        <v>42821.678460648152</v>
      </c>
      <c r="J3136">
        <v>1490631419</v>
      </c>
      <c r="K3136" s="8">
        <f t="shared" si="193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22.5</v>
      </c>
      <c r="R3136">
        <f t="shared" si="195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f t="shared" si="192"/>
        <v>42829.151863425926</v>
      </c>
      <c r="J3137">
        <v>1491277121</v>
      </c>
      <c r="K3137" s="8">
        <f t="shared" si="193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20.849420849420849</v>
      </c>
      <c r="R3137">
        <f t="shared" si="195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f t="shared" si="192"/>
        <v>42825.957638888889</v>
      </c>
      <c r="J3138">
        <v>1491001140</v>
      </c>
      <c r="K3138" s="8">
        <f t="shared" si="193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127.8</v>
      </c>
      <c r="R3138">
        <f t="shared" si="195"/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f t="shared" ref="I3139:I3202" si="196">(((J3139/60)/60)/24)+DATE(1970,1,1)</f>
        <v>42858.8</v>
      </c>
      <c r="J3139">
        <v>1493838720</v>
      </c>
      <c r="K3139" s="8">
        <f t="shared" ref="K3139:K3202" si="197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E3139/D3139*100</f>
        <v>3.3333333333333335</v>
      </c>
      <c r="R3139">
        <f t="shared" ref="R3139:R3202" si="199"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f t="shared" si="196"/>
        <v>42828.645914351851</v>
      </c>
      <c r="J3140">
        <v>1491233407</v>
      </c>
      <c r="K3140" s="8">
        <f t="shared" si="197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 t="e">
        <f t="shared" si="199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f t="shared" si="196"/>
        <v>42819.189583333333</v>
      </c>
      <c r="J3141">
        <v>1490416380</v>
      </c>
      <c r="K3141" s="8">
        <f t="shared" si="197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5.4</v>
      </c>
      <c r="R3141">
        <f t="shared" si="199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f t="shared" si="196"/>
        <v>42832.677118055552</v>
      </c>
      <c r="J3142">
        <v>1491581703</v>
      </c>
      <c r="K3142" s="8">
        <f t="shared" si="197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0.96</v>
      </c>
      <c r="R3142">
        <f t="shared" si="199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f t="shared" si="196"/>
        <v>42841.833333333328</v>
      </c>
      <c r="J3143">
        <v>1492372800</v>
      </c>
      <c r="K3143" s="8">
        <f t="shared" si="197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51.6</v>
      </c>
      <c r="R3143">
        <f t="shared" si="199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f t="shared" si="196"/>
        <v>42813.471516203703</v>
      </c>
      <c r="J3144">
        <v>1489922339</v>
      </c>
      <c r="K3144" s="8">
        <f t="shared" si="197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1.6363636363636365</v>
      </c>
      <c r="R3144">
        <f t="shared" si="199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f t="shared" si="196"/>
        <v>42834.358287037037</v>
      </c>
      <c r="J3145">
        <v>1491726956</v>
      </c>
      <c r="K3145" s="8">
        <f t="shared" si="197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 t="e">
        <f t="shared" si="199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f t="shared" si="196"/>
        <v>42813.25</v>
      </c>
      <c r="J3146">
        <v>1489903200</v>
      </c>
      <c r="K3146" s="8">
        <f t="shared" si="197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75.400000000000006</v>
      </c>
      <c r="R3146">
        <f t="shared" si="199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f t="shared" si="196"/>
        <v>42821.999236111107</v>
      </c>
      <c r="J3147">
        <v>1490659134</v>
      </c>
      <c r="K3147" s="8">
        <f t="shared" si="197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 t="e">
        <f t="shared" si="199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f t="shared" si="196"/>
        <v>42841.640810185185</v>
      </c>
      <c r="J3148">
        <v>1492356166</v>
      </c>
      <c r="K3148" s="8">
        <f t="shared" si="197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10.5</v>
      </c>
      <c r="R3148">
        <f t="shared" si="1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f t="shared" si="196"/>
        <v>41950.011053240742</v>
      </c>
      <c r="J3149">
        <v>1415319355</v>
      </c>
      <c r="K3149" s="8">
        <f t="shared" si="197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117.52499999999999</v>
      </c>
      <c r="R3149">
        <f t="shared" si="199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f t="shared" si="196"/>
        <v>41913.166666666664</v>
      </c>
      <c r="J3150">
        <v>1412136000</v>
      </c>
      <c r="K3150" s="8">
        <f t="shared" si="197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131.16666666666669</v>
      </c>
      <c r="R3150">
        <f t="shared" si="199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f t="shared" si="196"/>
        <v>41250.083333333336</v>
      </c>
      <c r="J3151">
        <v>1354845600</v>
      </c>
      <c r="K3151" s="8">
        <f t="shared" si="197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>
        <f t="shared" si="1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f t="shared" si="196"/>
        <v>40568.166666666664</v>
      </c>
      <c r="J3152">
        <v>1295928000</v>
      </c>
      <c r="K3152" s="8">
        <f t="shared" si="197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>
        <f t="shared" si="199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f t="shared" si="196"/>
        <v>41892.83997685185</v>
      </c>
      <c r="J3153">
        <v>1410379774</v>
      </c>
      <c r="K3153" s="8">
        <f t="shared" si="197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100.4</v>
      </c>
      <c r="R3153">
        <f t="shared" si="199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f t="shared" si="196"/>
        <v>41580.867673611108</v>
      </c>
      <c r="J3154">
        <v>1383425367</v>
      </c>
      <c r="K3154" s="8">
        <f t="shared" si="197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105.95454545454545</v>
      </c>
      <c r="R3154">
        <f t="shared" si="199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f t="shared" si="196"/>
        <v>40664.207638888889</v>
      </c>
      <c r="J3155">
        <v>1304225940</v>
      </c>
      <c r="K3155" s="8">
        <f t="shared" si="197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335.58333333333337</v>
      </c>
      <c r="R3155">
        <f t="shared" si="199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f t="shared" si="196"/>
        <v>41000.834004629629</v>
      </c>
      <c r="J3156">
        <v>1333310458</v>
      </c>
      <c r="K3156" s="8">
        <f t="shared" si="197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112.92857142857142</v>
      </c>
      <c r="R3156">
        <f t="shared" si="199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f t="shared" si="196"/>
        <v>41263.499131944445</v>
      </c>
      <c r="J3157">
        <v>1356004725</v>
      </c>
      <c r="K3157" s="8">
        <f t="shared" si="197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188.50460000000001</v>
      </c>
      <c r="R3157">
        <f t="shared" si="199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f t="shared" si="196"/>
        <v>41061.953055555554</v>
      </c>
      <c r="J3158">
        <v>1338591144</v>
      </c>
      <c r="K3158" s="8">
        <f t="shared" si="197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101.81818181818181</v>
      </c>
      <c r="R3158">
        <f t="shared" si="199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f t="shared" si="196"/>
        <v>41839.208333333336</v>
      </c>
      <c r="J3159">
        <v>1405746000</v>
      </c>
      <c r="K3159" s="8">
        <f t="shared" si="197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>
        <f t="shared" si="199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f t="shared" si="196"/>
        <v>41477.839722222219</v>
      </c>
      <c r="J3160">
        <v>1374523752</v>
      </c>
      <c r="K3160" s="8">
        <f t="shared" si="197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113.99999999999999</v>
      </c>
      <c r="R3160">
        <f t="shared" si="199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f t="shared" si="196"/>
        <v>40926.958333333336</v>
      </c>
      <c r="J3161">
        <v>1326927600</v>
      </c>
      <c r="K3161" s="8">
        <f t="shared" si="197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133.48133333333334</v>
      </c>
      <c r="R3161">
        <f t="shared" si="199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f t="shared" si="196"/>
        <v>41864.207638888889</v>
      </c>
      <c r="J3162">
        <v>1407905940</v>
      </c>
      <c r="K3162" s="8">
        <f t="shared" si="197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101.53333333333335</v>
      </c>
      <c r="R3162">
        <f t="shared" si="199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f t="shared" si="196"/>
        <v>41927.536134259259</v>
      </c>
      <c r="J3163">
        <v>1413377522</v>
      </c>
      <c r="K3163" s="8">
        <f t="shared" si="197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105.1</v>
      </c>
      <c r="R3163">
        <f t="shared" si="199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f t="shared" si="196"/>
        <v>41827.083333333336</v>
      </c>
      <c r="J3164">
        <v>1404698400</v>
      </c>
      <c r="K3164" s="8">
        <f t="shared" si="197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127.15</v>
      </c>
      <c r="R3164">
        <f t="shared" si="199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f t="shared" si="196"/>
        <v>41805.753761574073</v>
      </c>
      <c r="J3165">
        <v>1402855525</v>
      </c>
      <c r="K3165" s="8">
        <f t="shared" si="197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111.15384615384616</v>
      </c>
      <c r="R3165">
        <f t="shared" si="199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f t="shared" si="196"/>
        <v>41799.80572916667</v>
      </c>
      <c r="J3166">
        <v>1402341615</v>
      </c>
      <c r="K3166" s="8">
        <f t="shared" si="197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106.76</v>
      </c>
      <c r="R3166">
        <f t="shared" si="199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f t="shared" si="196"/>
        <v>40666.165972222225</v>
      </c>
      <c r="J3167">
        <v>1304395140</v>
      </c>
      <c r="K3167" s="8">
        <f t="shared" si="197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162.66666666666666</v>
      </c>
      <c r="R3167">
        <f t="shared" si="199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f t="shared" si="196"/>
        <v>41969.332638888889</v>
      </c>
      <c r="J3168">
        <v>1416988740</v>
      </c>
      <c r="K3168" s="8">
        <f t="shared" si="197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160.22808571428573</v>
      </c>
      <c r="R3168">
        <f t="shared" si="199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f t="shared" si="196"/>
        <v>41853.175706018519</v>
      </c>
      <c r="J3169">
        <v>1406952781</v>
      </c>
      <c r="K3169" s="8">
        <f t="shared" si="197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116.16666666666666</v>
      </c>
      <c r="R3169">
        <f t="shared" si="199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f t="shared" si="196"/>
        <v>41803.916666666664</v>
      </c>
      <c r="J3170">
        <v>1402696800</v>
      </c>
      <c r="K3170" s="8">
        <f t="shared" si="197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124.2</v>
      </c>
      <c r="R3170">
        <f t="shared" si="199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f t="shared" si="196"/>
        <v>41621.207638888889</v>
      </c>
      <c r="J3171">
        <v>1386910740</v>
      </c>
      <c r="K3171" s="8">
        <f t="shared" si="197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103.01249999999999</v>
      </c>
      <c r="R3171">
        <f t="shared" si="1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f t="shared" si="196"/>
        <v>41822.166666666664</v>
      </c>
      <c r="J3172">
        <v>1404273600</v>
      </c>
      <c r="K3172" s="8">
        <f t="shared" si="197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112.25</v>
      </c>
      <c r="R3172">
        <f t="shared" si="199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f t="shared" si="196"/>
        <v>42496.608310185184</v>
      </c>
      <c r="J3173">
        <v>1462545358</v>
      </c>
      <c r="K3173" s="8">
        <f t="shared" si="197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108.8142857142857</v>
      </c>
      <c r="R3173">
        <f t="shared" si="199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f t="shared" si="196"/>
        <v>40953.729953703703</v>
      </c>
      <c r="J3174">
        <v>1329240668</v>
      </c>
      <c r="K3174" s="8">
        <f t="shared" si="197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114.99999999999999</v>
      </c>
      <c r="R3174">
        <f t="shared" si="199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f t="shared" si="196"/>
        <v>41908.878379629627</v>
      </c>
      <c r="J3175">
        <v>1411765492</v>
      </c>
      <c r="K3175" s="8">
        <f t="shared" si="197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>
        <f t="shared" si="199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f t="shared" si="196"/>
        <v>41876.864675925928</v>
      </c>
      <c r="J3176">
        <v>1408999508</v>
      </c>
      <c r="K3176" s="8">
        <f t="shared" si="197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101.13333333333334</v>
      </c>
      <c r="R3176">
        <f t="shared" si="199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f t="shared" si="196"/>
        <v>40591.886886574073</v>
      </c>
      <c r="J3177">
        <v>1297977427</v>
      </c>
      <c r="K3177" s="8">
        <f t="shared" si="197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109.55999999999999</v>
      </c>
      <c r="R3177">
        <f t="shared" si="1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f t="shared" si="196"/>
        <v>41504.625</v>
      </c>
      <c r="J3178">
        <v>1376838000</v>
      </c>
      <c r="K3178" s="8">
        <f t="shared" si="197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114.8421052631579</v>
      </c>
      <c r="R3178">
        <f t="shared" si="199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f t="shared" si="196"/>
        <v>41811.666770833333</v>
      </c>
      <c r="J3179">
        <v>1403366409</v>
      </c>
      <c r="K3179" s="8">
        <f t="shared" si="197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117.39999999999999</v>
      </c>
      <c r="R3179">
        <f t="shared" si="199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f t="shared" si="196"/>
        <v>41836.605034722219</v>
      </c>
      <c r="J3180">
        <v>1405521075</v>
      </c>
      <c r="K3180" s="8">
        <f t="shared" si="197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171.73333333333335</v>
      </c>
      <c r="R3180">
        <f t="shared" si="199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f t="shared" si="196"/>
        <v>41400.702210648145</v>
      </c>
      <c r="J3181">
        <v>1367859071</v>
      </c>
      <c r="K3181" s="8">
        <f t="shared" si="197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114.16238095238094</v>
      </c>
      <c r="R3181">
        <f t="shared" si="199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f t="shared" si="196"/>
        <v>41810.412604166668</v>
      </c>
      <c r="J3182">
        <v>1403258049</v>
      </c>
      <c r="K3182" s="8">
        <f t="shared" si="197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119.75</v>
      </c>
      <c r="R3182">
        <f t="shared" si="199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f t="shared" si="196"/>
        <v>41805.666666666664</v>
      </c>
      <c r="J3183">
        <v>1402848000</v>
      </c>
      <c r="K3183" s="8">
        <f t="shared" si="197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109.00000000000001</v>
      </c>
      <c r="R3183">
        <f t="shared" si="199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f t="shared" si="196"/>
        <v>40939.708333333336</v>
      </c>
      <c r="J3184">
        <v>1328029200</v>
      </c>
      <c r="K3184" s="8">
        <f t="shared" si="197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100.88571428571429</v>
      </c>
      <c r="R3184">
        <f t="shared" si="199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f t="shared" si="196"/>
        <v>41509.79478009259</v>
      </c>
      <c r="J3185">
        <v>1377284669</v>
      </c>
      <c r="K3185" s="8">
        <f t="shared" si="197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109.00000000000001</v>
      </c>
      <c r="R3185">
        <f t="shared" si="199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f t="shared" si="196"/>
        <v>41821.993414351848</v>
      </c>
      <c r="J3186">
        <v>1404258631</v>
      </c>
      <c r="K3186" s="8">
        <f t="shared" si="197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107.20930232558139</v>
      </c>
      <c r="R3186">
        <f t="shared" si="199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f t="shared" si="196"/>
        <v>41836.977326388893</v>
      </c>
      <c r="J3187">
        <v>1405553241</v>
      </c>
      <c r="K3187" s="8">
        <f t="shared" si="197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f t="shared" si="196"/>
        <v>41898.875</v>
      </c>
      <c r="J3188">
        <v>1410901200</v>
      </c>
      <c r="K3188" s="8">
        <f t="shared" si="197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102.18750000000001</v>
      </c>
      <c r="R3188">
        <f t="shared" si="199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f t="shared" si="196"/>
        <v>41855.666354166664</v>
      </c>
      <c r="J3189">
        <v>1407167973</v>
      </c>
      <c r="K3189" s="8">
        <f t="shared" si="197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116.29333333333334</v>
      </c>
      <c r="R3189">
        <f t="shared" si="199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f t="shared" si="196"/>
        <v>42165.415532407409</v>
      </c>
      <c r="J3190">
        <v>1433930302</v>
      </c>
      <c r="K3190" s="8">
        <f t="shared" si="197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>
        <f t="shared" si="199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f t="shared" si="196"/>
        <v>42148.346435185187</v>
      </c>
      <c r="J3191">
        <v>1432455532</v>
      </c>
      <c r="K3191" s="8">
        <f t="shared" si="197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12.327272727272726</v>
      </c>
      <c r="R3191">
        <f t="shared" si="199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f t="shared" si="196"/>
        <v>42713.192997685182</v>
      </c>
      <c r="J3192">
        <v>1481258275</v>
      </c>
      <c r="K3192" s="8">
        <f t="shared" si="197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 t="e">
        <f t="shared" si="199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f t="shared" si="196"/>
        <v>42598.755428240736</v>
      </c>
      <c r="J3193">
        <v>1471370869</v>
      </c>
      <c r="K3193" s="8">
        <f t="shared" si="197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4.0266666666666664</v>
      </c>
      <c r="R3193">
        <f t="shared" si="1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f t="shared" si="196"/>
        <v>42063.916666666672</v>
      </c>
      <c r="J3194">
        <v>1425160800</v>
      </c>
      <c r="K3194" s="8">
        <f t="shared" si="197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1.02</v>
      </c>
      <c r="R3194">
        <f t="shared" si="1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f t="shared" si="196"/>
        <v>42055.968240740738</v>
      </c>
      <c r="J3195">
        <v>1424474056</v>
      </c>
      <c r="K3195" s="8">
        <f t="shared" si="197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11.74</v>
      </c>
      <c r="R3195">
        <f t="shared" si="199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f t="shared" si="196"/>
        <v>42212.062476851846</v>
      </c>
      <c r="J3196">
        <v>1437960598</v>
      </c>
      <c r="K3196" s="8">
        <f t="shared" si="197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 t="e">
        <f t="shared" si="199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f t="shared" si="196"/>
        <v>42047.594236111108</v>
      </c>
      <c r="J3197">
        <v>1423750542</v>
      </c>
      <c r="K3197" s="8">
        <f t="shared" si="197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59.142857142857139</v>
      </c>
      <c r="R3197">
        <f t="shared" si="199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f t="shared" si="196"/>
        <v>42217.583333333328</v>
      </c>
      <c r="J3198">
        <v>1438437600</v>
      </c>
      <c r="K3198" s="8">
        <f t="shared" si="197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0.06</v>
      </c>
      <c r="R3198">
        <f t="shared" si="1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f t="shared" si="196"/>
        <v>42039.493263888886</v>
      </c>
      <c r="J3199">
        <v>1423050618</v>
      </c>
      <c r="K3199" s="8">
        <f t="shared" si="197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11.450000000000001</v>
      </c>
      <c r="R3199">
        <f t="shared" si="1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f t="shared" si="196"/>
        <v>42051.424502314811</v>
      </c>
      <c r="J3200">
        <v>1424081477</v>
      </c>
      <c r="K3200" s="8">
        <f t="shared" si="197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0.36666666666666664</v>
      </c>
      <c r="R3200">
        <f t="shared" si="199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f t="shared" si="196"/>
        <v>41888.875</v>
      </c>
      <c r="J3201">
        <v>1410037200</v>
      </c>
      <c r="K3201" s="8">
        <f t="shared" si="197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52.16</v>
      </c>
      <c r="R3201">
        <f t="shared" si="199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f t="shared" si="196"/>
        <v>42490.231944444444</v>
      </c>
      <c r="J3202">
        <v>1461994440</v>
      </c>
      <c r="K3202" s="8">
        <f t="shared" si="197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2E-3</v>
      </c>
      <c r="R3202">
        <f t="shared" si="1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f t="shared" ref="I3203:I3266" si="200">(((J3203/60)/60)/24)+DATE(1970,1,1)</f>
        <v>41882.767094907409</v>
      </c>
      <c r="J3203">
        <v>1409509477</v>
      </c>
      <c r="K3203" s="8">
        <f t="shared" ref="K3203:K3266" si="20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E3203/D3203*100</f>
        <v>1.25</v>
      </c>
      <c r="R3203">
        <f t="shared" ref="R3203:R3266" si="203"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f t="shared" si="200"/>
        <v>42352.249305555553</v>
      </c>
      <c r="J3204">
        <v>1450072740</v>
      </c>
      <c r="K3204" s="8">
        <f t="shared" si="20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54.52</v>
      </c>
      <c r="R3204">
        <f t="shared" si="203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f t="shared" si="200"/>
        <v>42272.988680555558</v>
      </c>
      <c r="J3205">
        <v>1443224622</v>
      </c>
      <c r="K3205" s="8">
        <f t="shared" si="20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>
        <f t="shared" si="203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f t="shared" si="200"/>
        <v>42202.676388888889</v>
      </c>
      <c r="J3206">
        <v>1437149640</v>
      </c>
      <c r="K3206" s="8">
        <f t="shared" si="20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 t="e">
        <f t="shared" si="203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f t="shared" si="200"/>
        <v>42125.374675925923</v>
      </c>
      <c r="J3207">
        <v>1430470772</v>
      </c>
      <c r="K3207" s="8">
        <f t="shared" si="20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3.4125000000000001</v>
      </c>
      <c r="R3207">
        <f t="shared" si="203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f t="shared" si="200"/>
        <v>42266.276053240741</v>
      </c>
      <c r="J3208">
        <v>1442644651</v>
      </c>
      <c r="K3208" s="8">
        <f t="shared" si="20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 t="e">
        <f t="shared" si="203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f t="shared" si="200"/>
        <v>42117.236192129625</v>
      </c>
      <c r="J3209">
        <v>1429767607</v>
      </c>
      <c r="K3209" s="8">
        <f t="shared" si="20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46.36363636363636</v>
      </c>
      <c r="R3209">
        <f t="shared" si="203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f t="shared" si="200"/>
        <v>41848.605057870373</v>
      </c>
      <c r="J3210">
        <v>1406557877</v>
      </c>
      <c r="K3210" s="8">
        <f t="shared" si="20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103.49999999999999</v>
      </c>
      <c r="R3210">
        <f t="shared" si="203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f t="shared" si="200"/>
        <v>41810.958333333336</v>
      </c>
      <c r="J3211">
        <v>1403305200</v>
      </c>
      <c r="K3211" s="8">
        <f t="shared" si="20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119.32315789473684</v>
      </c>
      <c r="R3211">
        <f t="shared" si="203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f t="shared" si="200"/>
        <v>41061.165972222225</v>
      </c>
      <c r="J3212">
        <v>1338523140</v>
      </c>
      <c r="K3212" s="8">
        <f t="shared" si="20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125.76666666666667</v>
      </c>
      <c r="R3212">
        <f t="shared" si="203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f t="shared" si="200"/>
        <v>41866.083333333336</v>
      </c>
      <c r="J3213">
        <v>1408068000</v>
      </c>
      <c r="K3213" s="8">
        <f t="shared" si="20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119.74347826086958</v>
      </c>
      <c r="R3213">
        <f t="shared" si="203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f t="shared" si="200"/>
        <v>41859.795729166668</v>
      </c>
      <c r="J3214">
        <v>1407524751</v>
      </c>
      <c r="K3214" s="8">
        <f t="shared" si="20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126.25</v>
      </c>
      <c r="R3214">
        <f t="shared" si="203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f t="shared" si="200"/>
        <v>42211.763414351852</v>
      </c>
      <c r="J3215">
        <v>1437934759</v>
      </c>
      <c r="K3215" s="8">
        <f t="shared" si="20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100.11666666666667</v>
      </c>
      <c r="R3215">
        <f t="shared" si="203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f t="shared" si="200"/>
        <v>42374.996527777781</v>
      </c>
      <c r="J3216">
        <v>1452038100</v>
      </c>
      <c r="K3216" s="8">
        <f t="shared" si="20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102.13333333333334</v>
      </c>
      <c r="R3216">
        <f t="shared" si="203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f t="shared" si="200"/>
        <v>42257.165972222225</v>
      </c>
      <c r="J3217">
        <v>1441857540</v>
      </c>
      <c r="K3217" s="8">
        <f t="shared" si="20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100.35142857142858</v>
      </c>
      <c r="R3217">
        <f t="shared" si="203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f t="shared" si="200"/>
        <v>42196.604166666672</v>
      </c>
      <c r="J3218">
        <v>1436625000</v>
      </c>
      <c r="K3218" s="8">
        <f t="shared" si="20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100.05</v>
      </c>
      <c r="R3218">
        <f t="shared" si="203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f t="shared" si="200"/>
        <v>42678.546111111107</v>
      </c>
      <c r="J3219">
        <v>1478264784</v>
      </c>
      <c r="K3219" s="8">
        <f t="shared" si="20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116.02222222222223</v>
      </c>
      <c r="R3219">
        <f t="shared" si="203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f t="shared" si="200"/>
        <v>42004</v>
      </c>
      <c r="J3220">
        <v>1419984000</v>
      </c>
      <c r="K3220" s="8">
        <f t="shared" si="20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102.1</v>
      </c>
      <c r="R3220">
        <f t="shared" si="203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f t="shared" si="200"/>
        <v>42085.941516203704</v>
      </c>
      <c r="J3221">
        <v>1427063747</v>
      </c>
      <c r="K3221" s="8">
        <f t="shared" si="20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100.11000000000001</v>
      </c>
      <c r="R3221">
        <f t="shared" si="203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f t="shared" si="200"/>
        <v>42806.875</v>
      </c>
      <c r="J3222">
        <v>1489352400</v>
      </c>
      <c r="K3222" s="8">
        <f t="shared" si="20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100.84</v>
      </c>
      <c r="R3222">
        <f t="shared" si="203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f t="shared" si="200"/>
        <v>42190.696793981479</v>
      </c>
      <c r="J3223">
        <v>1436114603</v>
      </c>
      <c r="K3223" s="8">
        <f t="shared" si="20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103.42499999999998</v>
      </c>
      <c r="R3223">
        <f t="shared" si="203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f t="shared" si="200"/>
        <v>42301.895138888889</v>
      </c>
      <c r="J3224">
        <v>1445722140</v>
      </c>
      <c r="K3224" s="8">
        <f t="shared" si="20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124.8</v>
      </c>
      <c r="R3224">
        <f t="shared" si="203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f t="shared" si="200"/>
        <v>42236.835370370376</v>
      </c>
      <c r="J3225">
        <v>1440100976</v>
      </c>
      <c r="K3225" s="8">
        <f t="shared" si="20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109.51612903225806</v>
      </c>
      <c r="R3225">
        <f t="shared" si="203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f t="shared" si="200"/>
        <v>42745.208333333328</v>
      </c>
      <c r="J3226">
        <v>1484024400</v>
      </c>
      <c r="K3226" s="8">
        <f t="shared" si="20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102.03333333333333</v>
      </c>
      <c r="R3226">
        <f t="shared" si="203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f t="shared" si="200"/>
        <v>42524.875</v>
      </c>
      <c r="J3227">
        <v>1464987600</v>
      </c>
      <c r="K3227" s="8">
        <f t="shared" si="20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102.35000000000001</v>
      </c>
      <c r="R3227">
        <f t="shared" si="203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f t="shared" si="200"/>
        <v>42307.583472222221</v>
      </c>
      <c r="J3228">
        <v>1446213612</v>
      </c>
      <c r="K3228" s="8">
        <f t="shared" si="20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104.16666666666667</v>
      </c>
      <c r="R3228">
        <f t="shared" si="203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f t="shared" si="200"/>
        <v>42752.882361111115</v>
      </c>
      <c r="J3229">
        <v>1484687436</v>
      </c>
      <c r="K3229" s="8">
        <f t="shared" si="20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>
        <f t="shared" si="203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f t="shared" si="200"/>
        <v>42355.207638888889</v>
      </c>
      <c r="J3230">
        <v>1450328340</v>
      </c>
      <c r="K3230" s="8">
        <f t="shared" si="20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102.34285714285714</v>
      </c>
      <c r="R3230">
        <f t="shared" si="203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f t="shared" si="200"/>
        <v>41963.333310185189</v>
      </c>
      <c r="J3231">
        <v>1416470398</v>
      </c>
      <c r="K3231" s="8">
        <f t="shared" si="20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107.86500000000001</v>
      </c>
      <c r="R3231">
        <f t="shared" si="203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f t="shared" si="200"/>
        <v>41913.165972222225</v>
      </c>
      <c r="J3232">
        <v>1412135940</v>
      </c>
      <c r="K3232" s="8">
        <f t="shared" si="20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109.88461538461539</v>
      </c>
      <c r="R3232">
        <f t="shared" si="203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f t="shared" si="200"/>
        <v>42476.943831018521</v>
      </c>
      <c r="J3233">
        <v>1460846347</v>
      </c>
      <c r="K3233" s="8">
        <f t="shared" si="20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>
        <f t="shared" si="203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f t="shared" si="200"/>
        <v>42494.165972222225</v>
      </c>
      <c r="J3234">
        <v>1462334340</v>
      </c>
      <c r="K3234" s="8">
        <f t="shared" si="20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131.20000000000002</v>
      </c>
      <c r="R3234">
        <f t="shared" si="203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f t="shared" si="200"/>
        <v>42796.805034722223</v>
      </c>
      <c r="J3235">
        <v>1488482355</v>
      </c>
      <c r="K3235" s="8">
        <f t="shared" si="20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118.8</v>
      </c>
      <c r="R3235">
        <f t="shared" si="203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f t="shared" si="200"/>
        <v>42767.979861111111</v>
      </c>
      <c r="J3236">
        <v>1485991860</v>
      </c>
      <c r="K3236" s="8">
        <f t="shared" si="20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100.39275000000001</v>
      </c>
      <c r="R3236">
        <f t="shared" si="203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f t="shared" si="200"/>
        <v>42552.347812499997</v>
      </c>
      <c r="J3237">
        <v>1467361251</v>
      </c>
      <c r="K3237" s="8">
        <f t="shared" si="20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103.20666666666666</v>
      </c>
      <c r="R3237">
        <f t="shared" si="203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f t="shared" si="200"/>
        <v>42732.917048611111</v>
      </c>
      <c r="J3238">
        <v>1482962433</v>
      </c>
      <c r="K3238" s="8">
        <f t="shared" si="20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100.6</v>
      </c>
      <c r="R3238">
        <f t="shared" si="203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f t="shared" si="200"/>
        <v>42276.165972222225</v>
      </c>
      <c r="J3239">
        <v>1443499140</v>
      </c>
      <c r="K3239" s="8">
        <f t="shared" si="20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100.78754285714287</v>
      </c>
      <c r="R3239">
        <f t="shared" si="203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f t="shared" si="200"/>
        <v>42186.510393518518</v>
      </c>
      <c r="J3240">
        <v>1435752898</v>
      </c>
      <c r="K3240" s="8">
        <f t="shared" si="20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112.32142857142857</v>
      </c>
      <c r="R3240">
        <f t="shared" si="203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f t="shared" si="200"/>
        <v>42302.999305555553</v>
      </c>
      <c r="J3241">
        <v>1445817540</v>
      </c>
      <c r="K3241" s="8">
        <f t="shared" si="20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105.91914022517912</v>
      </c>
      <c r="R3241">
        <f t="shared" si="203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f t="shared" si="200"/>
        <v>42782.958333333328</v>
      </c>
      <c r="J3242">
        <v>1487286000</v>
      </c>
      <c r="K3242" s="8">
        <f t="shared" si="20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100.56666666666668</v>
      </c>
      <c r="R3242">
        <f t="shared" si="203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f t="shared" si="200"/>
        <v>41926.290972222225</v>
      </c>
      <c r="J3243">
        <v>1413269940</v>
      </c>
      <c r="K3243" s="8">
        <f t="shared" si="20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115.30588235294117</v>
      </c>
      <c r="R3243">
        <f t="shared" si="203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f t="shared" si="200"/>
        <v>41901.755694444444</v>
      </c>
      <c r="J3244">
        <v>1411150092</v>
      </c>
      <c r="K3244" s="8">
        <f t="shared" si="20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127.30419999999999</v>
      </c>
      <c r="R3244">
        <f t="shared" si="203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f t="shared" si="200"/>
        <v>42286</v>
      </c>
      <c r="J3245">
        <v>1444348800</v>
      </c>
      <c r="K3245" s="8">
        <f t="shared" si="20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102.83750000000001</v>
      </c>
      <c r="R3245">
        <f t="shared" si="203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f t="shared" si="200"/>
        <v>42705.735902777778</v>
      </c>
      <c r="J3246">
        <v>1480613982</v>
      </c>
      <c r="K3246" s="8">
        <f t="shared" si="20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102.9375</v>
      </c>
      <c r="R3246">
        <f t="shared" si="203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f t="shared" si="200"/>
        <v>42167.083333333328</v>
      </c>
      <c r="J3247">
        <v>1434074400</v>
      </c>
      <c r="K3247" s="8">
        <f t="shared" si="20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104.3047619047619</v>
      </c>
      <c r="R3247">
        <f t="shared" si="203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f t="shared" si="200"/>
        <v>42259.165972222225</v>
      </c>
      <c r="J3248">
        <v>1442030340</v>
      </c>
      <c r="K3248" s="8">
        <f t="shared" si="20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111.22000000000001</v>
      </c>
      <c r="R3248">
        <f t="shared" si="203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f t="shared" si="200"/>
        <v>42197.434166666666</v>
      </c>
      <c r="J3249">
        <v>1436696712</v>
      </c>
      <c r="K3249" s="8">
        <f t="shared" si="20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105.86</v>
      </c>
      <c r="R3249">
        <f t="shared" si="203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f t="shared" si="200"/>
        <v>42098.846724537041</v>
      </c>
      <c r="J3250">
        <v>1428178757</v>
      </c>
      <c r="K3250" s="8">
        <f t="shared" si="20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100.79166666666666</v>
      </c>
      <c r="R3250">
        <f t="shared" si="203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f t="shared" si="200"/>
        <v>42175.746689814812</v>
      </c>
      <c r="J3251">
        <v>1434822914</v>
      </c>
      <c r="K3251" s="8">
        <f t="shared" si="20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104.92727272727274</v>
      </c>
      <c r="R3251">
        <f t="shared" si="203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f t="shared" si="200"/>
        <v>41948.783842592595</v>
      </c>
      <c r="J3252">
        <v>1415213324</v>
      </c>
      <c r="K3252" s="8">
        <f t="shared" si="20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101.55199999999999</v>
      </c>
      <c r="R3252">
        <f t="shared" si="203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f t="shared" si="200"/>
        <v>42176.731087962966</v>
      </c>
      <c r="J3253">
        <v>1434907966</v>
      </c>
      <c r="K3253" s="8">
        <f t="shared" si="20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110.73333333333333</v>
      </c>
      <c r="R3253">
        <f t="shared" si="203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f t="shared" si="200"/>
        <v>42620.472685185188</v>
      </c>
      <c r="J3254">
        <v>1473247240</v>
      </c>
      <c r="K3254" s="8">
        <f t="shared" si="20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127.82222222222221</v>
      </c>
      <c r="R3254">
        <f t="shared" si="203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f t="shared" si="200"/>
        <v>42621.15625</v>
      </c>
      <c r="J3255">
        <v>1473306300</v>
      </c>
      <c r="K3255" s="8">
        <f t="shared" si="20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101.82500000000002</v>
      </c>
      <c r="R3255">
        <f t="shared" si="203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f t="shared" si="200"/>
        <v>42089.044085648144</v>
      </c>
      <c r="J3256">
        <v>1427331809</v>
      </c>
      <c r="K3256" s="8">
        <f t="shared" si="20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101.25769230769231</v>
      </c>
      <c r="R3256">
        <f t="shared" si="203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f t="shared" si="200"/>
        <v>41919.768229166664</v>
      </c>
      <c r="J3257">
        <v>1412706375</v>
      </c>
      <c r="K3257" s="8">
        <f t="shared" si="20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>
        <f t="shared" si="203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f t="shared" si="200"/>
        <v>42166.165972222225</v>
      </c>
      <c r="J3258">
        <v>1433995140</v>
      </c>
      <c r="K3258" s="8">
        <f t="shared" si="20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128.06</v>
      </c>
      <c r="R3258">
        <f t="shared" si="203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f t="shared" si="200"/>
        <v>42788.559629629628</v>
      </c>
      <c r="J3259">
        <v>1487769952</v>
      </c>
      <c r="K3259" s="8">
        <f t="shared" si="20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106.29949999999999</v>
      </c>
      <c r="R3259">
        <f t="shared" si="203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f t="shared" si="200"/>
        <v>42012.887280092589</v>
      </c>
      <c r="J3260">
        <v>1420751861</v>
      </c>
      <c r="K3260" s="8">
        <f t="shared" si="20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105.21428571428571</v>
      </c>
      <c r="R3260">
        <f t="shared" si="203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f t="shared" si="200"/>
        <v>42644.165972222225</v>
      </c>
      <c r="J3261">
        <v>1475294340</v>
      </c>
      <c r="K3261" s="8">
        <f t="shared" si="20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106.16782608695652</v>
      </c>
      <c r="R3261">
        <f t="shared" si="203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f t="shared" si="200"/>
        <v>42338.714328703703</v>
      </c>
      <c r="J3262">
        <v>1448903318</v>
      </c>
      <c r="K3262" s="8">
        <f t="shared" si="20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109.24000000000001</v>
      </c>
      <c r="R3262">
        <f t="shared" si="203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f t="shared" si="200"/>
        <v>42201.725416666668</v>
      </c>
      <c r="J3263">
        <v>1437067476</v>
      </c>
      <c r="K3263" s="8">
        <f t="shared" si="20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100.45454545454547</v>
      </c>
      <c r="R3263">
        <f t="shared" si="203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f t="shared" si="200"/>
        <v>41995.166666666672</v>
      </c>
      <c r="J3264">
        <v>1419220800</v>
      </c>
      <c r="K3264" s="8">
        <f t="shared" si="20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103.04098360655738</v>
      </c>
      <c r="R3264">
        <f t="shared" si="203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f t="shared" si="200"/>
        <v>42307.875</v>
      </c>
      <c r="J3265">
        <v>1446238800</v>
      </c>
      <c r="K3265" s="8">
        <f t="shared" si="20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112.1664</v>
      </c>
      <c r="R3265">
        <f t="shared" si="203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f t="shared" si="200"/>
        <v>42032.916666666672</v>
      </c>
      <c r="J3266">
        <v>1422482400</v>
      </c>
      <c r="K3266" s="8">
        <f t="shared" si="20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103</v>
      </c>
      <c r="R3266">
        <f t="shared" si="203"/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f t="shared" ref="I3267:I3330" si="204">(((J3267/60)/60)/24)+DATE(1970,1,1)</f>
        <v>42341.708333333328</v>
      </c>
      <c r="J3267">
        <v>1449162000</v>
      </c>
      <c r="K3267" s="8">
        <f t="shared" ref="K3267:K3330" si="205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E3267/D3267*100</f>
        <v>164</v>
      </c>
      <c r="R3267">
        <f t="shared" ref="R3267:R3330" si="207"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f t="shared" si="204"/>
        <v>42167.875</v>
      </c>
      <c r="J3268">
        <v>1434142800</v>
      </c>
      <c r="K3268" s="8">
        <f t="shared" si="205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131.28333333333333</v>
      </c>
      <c r="R3268">
        <f t="shared" si="207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f t="shared" si="204"/>
        <v>42202.757638888885</v>
      </c>
      <c r="J3269">
        <v>1437156660</v>
      </c>
      <c r="K3269" s="8">
        <f t="shared" si="205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102.1</v>
      </c>
      <c r="R3269">
        <f t="shared" si="207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f t="shared" si="204"/>
        <v>42606.90425925926</v>
      </c>
      <c r="J3270">
        <v>1472074928</v>
      </c>
      <c r="K3270" s="8">
        <f t="shared" si="205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>
        <f t="shared" si="207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f t="shared" si="204"/>
        <v>42171.458333333328</v>
      </c>
      <c r="J3271">
        <v>1434452400</v>
      </c>
      <c r="K3271" s="8">
        <f t="shared" si="205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101.49999999999999</v>
      </c>
      <c r="R3271">
        <f t="shared" si="207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f t="shared" si="204"/>
        <v>42197.533159722225</v>
      </c>
      <c r="J3272">
        <v>1436705265</v>
      </c>
      <c r="K3272" s="8">
        <f t="shared" si="205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101.66666666666666</v>
      </c>
      <c r="R3272">
        <f t="shared" si="207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f t="shared" si="204"/>
        <v>41945.478877314818</v>
      </c>
      <c r="J3273">
        <v>1414927775</v>
      </c>
      <c r="K3273" s="8">
        <f t="shared" si="205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>
        <f t="shared" si="207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f t="shared" si="204"/>
        <v>42314.541770833333</v>
      </c>
      <c r="J3274">
        <v>1446814809</v>
      </c>
      <c r="K3274" s="8">
        <f t="shared" si="205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154.43</v>
      </c>
      <c r="R3274">
        <f t="shared" si="207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f t="shared" si="204"/>
        <v>42627.791666666672</v>
      </c>
      <c r="J3275">
        <v>1473879600</v>
      </c>
      <c r="K3275" s="8">
        <f t="shared" si="205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107.4</v>
      </c>
      <c r="R3275">
        <f t="shared" si="207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f t="shared" si="204"/>
        <v>42444.875</v>
      </c>
      <c r="J3276">
        <v>1458075600</v>
      </c>
      <c r="K3276" s="8">
        <f t="shared" si="205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101.32258064516128</v>
      </c>
      <c r="R3276">
        <f t="shared" si="207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f t="shared" si="204"/>
        <v>42044.1875</v>
      </c>
      <c r="J3277">
        <v>1423456200</v>
      </c>
      <c r="K3277" s="8">
        <f t="shared" si="205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100.27777777777777</v>
      </c>
      <c r="R3277">
        <f t="shared" si="207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f t="shared" si="204"/>
        <v>42461.165972222225</v>
      </c>
      <c r="J3278">
        <v>1459483140</v>
      </c>
      <c r="K3278" s="8">
        <f t="shared" si="205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116.84444444444443</v>
      </c>
      <c r="R3278">
        <f t="shared" si="207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f t="shared" si="204"/>
        <v>41961.724606481483</v>
      </c>
      <c r="J3279">
        <v>1416331406</v>
      </c>
      <c r="K3279" s="8">
        <f t="shared" si="205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108.60000000000001</v>
      </c>
      <c r="R3279">
        <f t="shared" si="207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f t="shared" si="204"/>
        <v>42154.848414351851</v>
      </c>
      <c r="J3280">
        <v>1433017303</v>
      </c>
      <c r="K3280" s="8">
        <f t="shared" si="205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103.4</v>
      </c>
      <c r="R3280">
        <f t="shared" si="207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f t="shared" si="204"/>
        <v>42461.06086805556</v>
      </c>
      <c r="J3281">
        <v>1459474059</v>
      </c>
      <c r="K3281" s="8">
        <f t="shared" si="205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114.27586206896552</v>
      </c>
      <c r="R3281">
        <f t="shared" si="207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f t="shared" si="204"/>
        <v>42156.208333333328</v>
      </c>
      <c r="J3282">
        <v>1433134800</v>
      </c>
      <c r="K3282" s="8">
        <f t="shared" si="205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>
        <f t="shared" si="207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f t="shared" si="204"/>
        <v>42249.019733796296</v>
      </c>
      <c r="J3283">
        <v>1441153705</v>
      </c>
      <c r="K3283" s="8">
        <f t="shared" si="205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121.6</v>
      </c>
      <c r="R3283">
        <f t="shared" si="207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f t="shared" si="204"/>
        <v>42489.19430555556</v>
      </c>
      <c r="J3284">
        <v>1461904788</v>
      </c>
      <c r="K3284" s="8">
        <f t="shared" si="205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102.6467741935484</v>
      </c>
      <c r="R3284">
        <f t="shared" si="207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f t="shared" si="204"/>
        <v>42410.875</v>
      </c>
      <c r="J3285">
        <v>1455138000</v>
      </c>
      <c r="K3285" s="8">
        <f t="shared" si="205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104.75000000000001</v>
      </c>
      <c r="R3285">
        <f t="shared" si="207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f t="shared" si="204"/>
        <v>42398.249305555553</v>
      </c>
      <c r="J3286">
        <v>1454047140</v>
      </c>
      <c r="K3286" s="8">
        <f t="shared" si="205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101.6</v>
      </c>
      <c r="R3286">
        <f t="shared" si="207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f t="shared" si="204"/>
        <v>42794.208333333328</v>
      </c>
      <c r="J3287">
        <v>1488258000</v>
      </c>
      <c r="K3287" s="8">
        <f t="shared" si="205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112.10242048409683</v>
      </c>
      <c r="R3287">
        <f t="shared" si="207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f t="shared" si="204"/>
        <v>42597.840069444443</v>
      </c>
      <c r="J3288">
        <v>1471291782</v>
      </c>
      <c r="K3288" s="8">
        <f t="shared" si="205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101.76666666666667</v>
      </c>
      <c r="R3288">
        <f t="shared" si="207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f t="shared" si="204"/>
        <v>42336.750324074077</v>
      </c>
      <c r="J3289">
        <v>1448733628</v>
      </c>
      <c r="K3289" s="8">
        <f t="shared" si="205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f t="shared" si="204"/>
        <v>42541.958333333328</v>
      </c>
      <c r="J3290">
        <v>1466463600</v>
      </c>
      <c r="K3290" s="8">
        <f t="shared" si="205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100.26489999999998</v>
      </c>
      <c r="R3290">
        <f t="shared" si="207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f t="shared" si="204"/>
        <v>42786.368078703701</v>
      </c>
      <c r="J3291">
        <v>1487580602</v>
      </c>
      <c r="K3291" s="8">
        <f t="shared" si="205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133.04200000000003</v>
      </c>
      <c r="R3291">
        <f t="shared" si="207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f t="shared" si="204"/>
        <v>42805.51494212963</v>
      </c>
      <c r="J3292">
        <v>1489234891</v>
      </c>
      <c r="K3292" s="8">
        <f t="shared" si="205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121.2</v>
      </c>
      <c r="R3292">
        <f t="shared" si="207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f t="shared" si="204"/>
        <v>42264.165972222225</v>
      </c>
      <c r="J3293">
        <v>1442462340</v>
      </c>
      <c r="K3293" s="8">
        <f t="shared" si="205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113.99999999999999</v>
      </c>
      <c r="R3293">
        <f t="shared" si="207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f t="shared" si="204"/>
        <v>42342.811898148153</v>
      </c>
      <c r="J3294">
        <v>1449257348</v>
      </c>
      <c r="K3294" s="8">
        <f t="shared" si="205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286.13861386138615</v>
      </c>
      <c r="R3294">
        <f t="shared" si="207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f t="shared" si="204"/>
        <v>42798.425370370373</v>
      </c>
      <c r="J3295">
        <v>1488622352</v>
      </c>
      <c r="K3295" s="8">
        <f t="shared" si="205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170.44444444444446</v>
      </c>
      <c r="R3295">
        <f t="shared" si="207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f t="shared" si="204"/>
        <v>42171.541134259256</v>
      </c>
      <c r="J3296">
        <v>1434459554</v>
      </c>
      <c r="K3296" s="8">
        <f t="shared" si="205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118.33333333333333</v>
      </c>
      <c r="R3296">
        <f t="shared" si="207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f t="shared" si="204"/>
        <v>42639.442465277782</v>
      </c>
      <c r="J3297">
        <v>1474886229</v>
      </c>
      <c r="K3297" s="8">
        <f t="shared" si="205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102.85857142857142</v>
      </c>
      <c r="R3297">
        <f t="shared" si="207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f t="shared" si="204"/>
        <v>42330.916666666672</v>
      </c>
      <c r="J3298">
        <v>1448229600</v>
      </c>
      <c r="K3298" s="8">
        <f t="shared" si="205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144.06666666666666</v>
      </c>
      <c r="R3298">
        <f t="shared" si="207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f t="shared" si="204"/>
        <v>42212.957638888889</v>
      </c>
      <c r="J3299">
        <v>1438037940</v>
      </c>
      <c r="K3299" s="8">
        <f t="shared" si="205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100.07272727272726</v>
      </c>
      <c r="R3299">
        <f t="shared" si="207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f t="shared" si="204"/>
        <v>42260</v>
      </c>
      <c r="J3300">
        <v>1442102400</v>
      </c>
      <c r="K3300" s="8">
        <f t="shared" si="205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101.73</v>
      </c>
      <c r="R3300">
        <f t="shared" si="207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f t="shared" si="204"/>
        <v>42291.917395833334</v>
      </c>
      <c r="J3301">
        <v>1444860063</v>
      </c>
      <c r="K3301" s="8">
        <f t="shared" si="205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116.19999999999999</v>
      </c>
      <c r="R3301">
        <f t="shared" si="207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f t="shared" si="204"/>
        <v>42123.743773148148</v>
      </c>
      <c r="J3302">
        <v>1430329862</v>
      </c>
      <c r="K3302" s="8">
        <f t="shared" si="205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136.16666666666666</v>
      </c>
      <c r="R3302">
        <f t="shared" si="207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f t="shared" si="204"/>
        <v>42583.290972222225</v>
      </c>
      <c r="J3303">
        <v>1470034740</v>
      </c>
      <c r="K3303" s="8">
        <f t="shared" si="205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133.46666666666667</v>
      </c>
      <c r="R3303">
        <f t="shared" si="207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f t="shared" si="204"/>
        <v>42711.35157407407</v>
      </c>
      <c r="J3304">
        <v>1481099176</v>
      </c>
      <c r="K3304" s="8">
        <f t="shared" si="205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103.39285714285715</v>
      </c>
      <c r="R3304">
        <f t="shared" si="207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f t="shared" si="204"/>
        <v>42091.609768518523</v>
      </c>
      <c r="J3305">
        <v>1427553484</v>
      </c>
      <c r="K3305" s="8">
        <f t="shared" si="205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115.88888888888889</v>
      </c>
      <c r="R3305">
        <f t="shared" si="207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f t="shared" si="204"/>
        <v>42726.624444444446</v>
      </c>
      <c r="J3306">
        <v>1482418752</v>
      </c>
      <c r="K3306" s="8">
        <f t="shared" si="205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104.51666666666665</v>
      </c>
      <c r="R3306">
        <f t="shared" si="207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f t="shared" si="204"/>
        <v>42216.855879629627</v>
      </c>
      <c r="J3307">
        <v>1438374748</v>
      </c>
      <c r="K3307" s="8">
        <f t="shared" si="205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102.02500000000001</v>
      </c>
      <c r="R3307">
        <f t="shared" si="207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f t="shared" si="204"/>
        <v>42531.125</v>
      </c>
      <c r="J3308">
        <v>1465527600</v>
      </c>
      <c r="K3308" s="8">
        <f t="shared" si="205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175.33333333333334</v>
      </c>
      <c r="R3308">
        <f t="shared" si="207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f t="shared" si="204"/>
        <v>42505.057164351849</v>
      </c>
      <c r="J3309">
        <v>1463275339</v>
      </c>
      <c r="K3309" s="8">
        <f t="shared" si="205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106.67999999999999</v>
      </c>
      <c r="R3309">
        <f t="shared" si="207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f t="shared" si="204"/>
        <v>42473.876909722225</v>
      </c>
      <c r="J3310">
        <v>1460581365</v>
      </c>
      <c r="K3310" s="8">
        <f t="shared" si="205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122.28571428571429</v>
      </c>
      <c r="R3310">
        <f t="shared" si="207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f t="shared" si="204"/>
        <v>42659.650208333333</v>
      </c>
      <c r="J3311">
        <v>1476632178</v>
      </c>
      <c r="K3311" s="8">
        <f t="shared" si="205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159.42857142857144</v>
      </c>
      <c r="R3311">
        <f t="shared" si="207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f t="shared" si="204"/>
        <v>42283.928530092591</v>
      </c>
      <c r="J3312">
        <v>1444169825</v>
      </c>
      <c r="K3312" s="8">
        <f t="shared" si="205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100.07692307692308</v>
      </c>
      <c r="R3312">
        <f t="shared" si="207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f t="shared" si="204"/>
        <v>42294.29178240741</v>
      </c>
      <c r="J3313">
        <v>1445065210</v>
      </c>
      <c r="K3313" s="8">
        <f t="shared" si="205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109.84</v>
      </c>
      <c r="R3313">
        <f t="shared" si="207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f t="shared" si="204"/>
        <v>42685.916666666672</v>
      </c>
      <c r="J3314">
        <v>1478901600</v>
      </c>
      <c r="K3314" s="8">
        <f t="shared" si="205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100.03999999999999</v>
      </c>
      <c r="R3314">
        <f t="shared" si="207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f t="shared" si="204"/>
        <v>42396.041666666672</v>
      </c>
      <c r="J3315">
        <v>1453856400</v>
      </c>
      <c r="K3315" s="8">
        <f t="shared" si="205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116.05000000000001</v>
      </c>
      <c r="R3315">
        <f t="shared" si="207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f t="shared" si="204"/>
        <v>42132.836805555555</v>
      </c>
      <c r="J3316">
        <v>1431115500</v>
      </c>
      <c r="K3316" s="8">
        <f t="shared" si="205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210.75</v>
      </c>
      <c r="R3316">
        <f t="shared" si="207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f t="shared" si="204"/>
        <v>42496.303715277783</v>
      </c>
      <c r="J3317">
        <v>1462519041</v>
      </c>
      <c r="K3317" s="8">
        <f t="shared" si="205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110.00000000000001</v>
      </c>
      <c r="R3317">
        <f t="shared" si="207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f t="shared" si="204"/>
        <v>41859.57916666667</v>
      </c>
      <c r="J3318">
        <v>1407506040</v>
      </c>
      <c r="K3318" s="8">
        <f t="shared" si="205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100.08673425918037</v>
      </c>
      <c r="R3318">
        <f t="shared" si="207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f t="shared" si="204"/>
        <v>42529.039629629624</v>
      </c>
      <c r="J3319">
        <v>1465347424</v>
      </c>
      <c r="K3319" s="8">
        <f t="shared" si="205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106.19047619047619</v>
      </c>
      <c r="R3319">
        <f t="shared" si="207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f t="shared" si="204"/>
        <v>42471.104166666672</v>
      </c>
      <c r="J3320">
        <v>1460341800</v>
      </c>
      <c r="K3320" s="8">
        <f t="shared" si="205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125.6</v>
      </c>
      <c r="R3320">
        <f t="shared" si="207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f t="shared" si="204"/>
        <v>42035.585486111115</v>
      </c>
      <c r="J3321">
        <v>1422712986</v>
      </c>
      <c r="K3321" s="8">
        <f t="shared" si="205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>
        <f t="shared" si="207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f t="shared" si="204"/>
        <v>42543.045798611114</v>
      </c>
      <c r="J3322">
        <v>1466557557</v>
      </c>
      <c r="K3322" s="8">
        <f t="shared" si="205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>
        <f t="shared" si="207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f t="shared" si="204"/>
        <v>41928.165972222225</v>
      </c>
      <c r="J3323">
        <v>1413431940</v>
      </c>
      <c r="K3323" s="8">
        <f t="shared" si="205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107.4</v>
      </c>
      <c r="R3323">
        <f t="shared" si="207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f t="shared" si="204"/>
        <v>42543.163194444445</v>
      </c>
      <c r="J3324">
        <v>1466567700</v>
      </c>
      <c r="K3324" s="8">
        <f t="shared" si="205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101.51515151515152</v>
      </c>
      <c r="R3324">
        <f t="shared" si="207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f t="shared" si="204"/>
        <v>42638.36583333333</v>
      </c>
      <c r="J3325">
        <v>1474793208</v>
      </c>
      <c r="K3325" s="8">
        <f t="shared" si="205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125.89999999999999</v>
      </c>
      <c r="R3325">
        <f t="shared" si="207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f t="shared" si="204"/>
        <v>42526.58321759259</v>
      </c>
      <c r="J3326">
        <v>1465135190</v>
      </c>
      <c r="K3326" s="8">
        <f t="shared" si="205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101.66666666666666</v>
      </c>
      <c r="R3326">
        <f t="shared" si="207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f t="shared" si="204"/>
        <v>42099.743946759263</v>
      </c>
      <c r="J3327">
        <v>1428256277</v>
      </c>
      <c r="K3327" s="8">
        <f t="shared" si="205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112.5</v>
      </c>
      <c r="R3327">
        <f t="shared" si="207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f t="shared" si="204"/>
        <v>42071.67251157407</v>
      </c>
      <c r="J3328">
        <v>1425830905</v>
      </c>
      <c r="K3328" s="8">
        <f t="shared" si="205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101.375</v>
      </c>
      <c r="R3328">
        <f t="shared" si="207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f t="shared" si="204"/>
        <v>42498.374606481477</v>
      </c>
      <c r="J3329">
        <v>1462697966</v>
      </c>
      <c r="K3329" s="8">
        <f t="shared" si="205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101.25</v>
      </c>
      <c r="R3329">
        <f t="shared" si="207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f t="shared" si="204"/>
        <v>41825.041666666664</v>
      </c>
      <c r="J3330">
        <v>1404522000</v>
      </c>
      <c r="K3330" s="8">
        <f t="shared" si="205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146.38888888888889</v>
      </c>
      <c r="R3330">
        <f t="shared" si="207"/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f t="shared" ref="I3331:I3394" si="208">(((J3331/60)/60)/24)+DATE(1970,1,1)</f>
        <v>41847.958333333336</v>
      </c>
      <c r="J3331">
        <v>1406502000</v>
      </c>
      <c r="K3331" s="8">
        <f t="shared" ref="K3331:K3394" si="209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E3331/D3331*100</f>
        <v>116.8</v>
      </c>
      <c r="R3331">
        <f t="shared" ref="R3331:R3394" si="211"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f t="shared" si="208"/>
        <v>42095.845694444448</v>
      </c>
      <c r="J3332">
        <v>1427919468</v>
      </c>
      <c r="K3332" s="8">
        <f t="shared" si="209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106.26666666666667</v>
      </c>
      <c r="R3332">
        <f t="shared" si="211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f t="shared" si="208"/>
        <v>42283.697754629626</v>
      </c>
      <c r="J3333">
        <v>1444149886</v>
      </c>
      <c r="K3333" s="8">
        <f t="shared" si="209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104.52</v>
      </c>
      <c r="R3333">
        <f t="shared" si="211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f t="shared" si="208"/>
        <v>41839.860300925924</v>
      </c>
      <c r="J3334">
        <v>1405802330</v>
      </c>
      <c r="K3334" s="8">
        <f t="shared" si="209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f t="shared" si="208"/>
        <v>42170.676851851851</v>
      </c>
      <c r="J3335">
        <v>1434384880</v>
      </c>
      <c r="K3335" s="8">
        <f t="shared" si="209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104.57142857142858</v>
      </c>
      <c r="R3335">
        <f t="shared" si="211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f t="shared" si="208"/>
        <v>42215.521087962959</v>
      </c>
      <c r="J3336">
        <v>1438259422</v>
      </c>
      <c r="K3336" s="8">
        <f t="shared" si="209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138.62051149573753</v>
      </c>
      <c r="R3336">
        <f t="shared" si="211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f t="shared" si="208"/>
        <v>41854.958333333336</v>
      </c>
      <c r="J3337">
        <v>1407106800</v>
      </c>
      <c r="K3337" s="8">
        <f t="shared" si="209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100.32000000000001</v>
      </c>
      <c r="R3337">
        <f t="shared" si="211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f t="shared" si="208"/>
        <v>42465.35701388889</v>
      </c>
      <c r="J3338">
        <v>1459845246</v>
      </c>
      <c r="K3338" s="8">
        <f t="shared" si="209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f t="shared" si="208"/>
        <v>41922.875</v>
      </c>
      <c r="J3339">
        <v>1412974800</v>
      </c>
      <c r="K3339" s="8">
        <f t="shared" si="209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110.2</v>
      </c>
      <c r="R3339">
        <f t="shared" si="211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f t="shared" si="208"/>
        <v>42790.574999999997</v>
      </c>
      <c r="J3340">
        <v>1487944080</v>
      </c>
      <c r="K3340" s="8">
        <f t="shared" si="209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102.18</v>
      </c>
      <c r="R3340">
        <f t="shared" si="211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f t="shared" si="208"/>
        <v>42579.665717592594</v>
      </c>
      <c r="J3341">
        <v>1469721518</v>
      </c>
      <c r="K3341" s="8">
        <f t="shared" si="209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104.35000000000001</v>
      </c>
      <c r="R3341">
        <f t="shared" si="211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f t="shared" si="208"/>
        <v>42710.974004629628</v>
      </c>
      <c r="J3342">
        <v>1481066554</v>
      </c>
      <c r="K3342" s="8">
        <f t="shared" si="209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138.16666666666666</v>
      </c>
      <c r="R3342">
        <f t="shared" si="211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f t="shared" si="208"/>
        <v>42533.708333333328</v>
      </c>
      <c r="J3343">
        <v>1465750800</v>
      </c>
      <c r="K3343" s="8">
        <f t="shared" si="209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f t="shared" si="208"/>
        <v>42095.207638888889</v>
      </c>
      <c r="J3344">
        <v>1427864340</v>
      </c>
      <c r="K3344" s="8">
        <f t="shared" si="209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101.66666666666666</v>
      </c>
      <c r="R3344">
        <f t="shared" si="211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f t="shared" si="208"/>
        <v>42473.554166666669</v>
      </c>
      <c r="J3345">
        <v>1460553480</v>
      </c>
      <c r="K3345" s="8">
        <f t="shared" si="209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171.42857142857142</v>
      </c>
      <c r="R3345">
        <f t="shared" si="211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f t="shared" si="208"/>
        <v>41881.200150462959</v>
      </c>
      <c r="J3346">
        <v>1409374093</v>
      </c>
      <c r="K3346" s="8">
        <f t="shared" si="209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101.44444444444444</v>
      </c>
      <c r="R3346">
        <f t="shared" si="211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f t="shared" si="208"/>
        <v>42112.025694444441</v>
      </c>
      <c r="J3347">
        <v>1429317420</v>
      </c>
      <c r="K3347" s="8">
        <f t="shared" si="209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>
        <f t="shared" si="211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f t="shared" si="208"/>
        <v>42061.024421296301</v>
      </c>
      <c r="J3348">
        <v>1424910910</v>
      </c>
      <c r="K3348" s="8">
        <f t="shared" si="209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110.00000000000001</v>
      </c>
      <c r="R3348">
        <f t="shared" si="211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f t="shared" si="208"/>
        <v>42498.875</v>
      </c>
      <c r="J3349">
        <v>1462741200</v>
      </c>
      <c r="K3349" s="8">
        <f t="shared" si="209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119.44999999999999</v>
      </c>
      <c r="R3349">
        <f t="shared" si="211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f t="shared" si="208"/>
        <v>42490.165972222225</v>
      </c>
      <c r="J3350">
        <v>1461988740</v>
      </c>
      <c r="K3350" s="8">
        <f t="shared" si="209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100.2909090909091</v>
      </c>
      <c r="R3350">
        <f t="shared" si="211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f t="shared" si="208"/>
        <v>42534.708333333328</v>
      </c>
      <c r="J3351">
        <v>1465837200</v>
      </c>
      <c r="K3351" s="8">
        <f t="shared" si="209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153.4</v>
      </c>
      <c r="R3351">
        <f t="shared" si="211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f t="shared" si="208"/>
        <v>42337.958333333328</v>
      </c>
      <c r="J3352">
        <v>1448838000</v>
      </c>
      <c r="K3352" s="8">
        <f t="shared" si="209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104.42857142857143</v>
      </c>
      <c r="R3352">
        <f t="shared" si="211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f t="shared" si="208"/>
        <v>41843.458333333336</v>
      </c>
      <c r="J3353">
        <v>1406113200</v>
      </c>
      <c r="K3353" s="8">
        <f t="shared" si="209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101.1</v>
      </c>
      <c r="R3353">
        <f t="shared" si="211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f t="shared" si="208"/>
        <v>42552.958333333328</v>
      </c>
      <c r="J3354">
        <v>1467414000</v>
      </c>
      <c r="K3354" s="8">
        <f t="shared" si="209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107.52</v>
      </c>
      <c r="R3354">
        <f t="shared" si="211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f t="shared" si="208"/>
        <v>42492.958333333328</v>
      </c>
      <c r="J3355">
        <v>1462230000</v>
      </c>
      <c r="K3355" s="8">
        <f t="shared" si="209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>
        <f t="shared" si="211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f t="shared" si="208"/>
        <v>42306.167361111111</v>
      </c>
      <c r="J3356">
        <v>1446091260</v>
      </c>
      <c r="K3356" s="8">
        <f t="shared" si="209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101.93333333333334</v>
      </c>
      <c r="R3356">
        <f t="shared" si="211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f t="shared" si="208"/>
        <v>42500.470138888893</v>
      </c>
      <c r="J3357">
        <v>1462879020</v>
      </c>
      <c r="K3357" s="8">
        <f t="shared" si="209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126.28571428571429</v>
      </c>
      <c r="R3357">
        <f t="shared" si="211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f t="shared" si="208"/>
        <v>42566.815648148149</v>
      </c>
      <c r="J3358">
        <v>1468611272</v>
      </c>
      <c r="K3358" s="8">
        <f t="shared" si="209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101.4</v>
      </c>
      <c r="R3358">
        <f t="shared" si="211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f t="shared" si="208"/>
        <v>41852.417939814812</v>
      </c>
      <c r="J3359">
        <v>1406887310</v>
      </c>
      <c r="K3359" s="8">
        <f t="shared" si="209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>
        <f t="shared" si="211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f t="shared" si="208"/>
        <v>41962.352766203709</v>
      </c>
      <c r="J3360">
        <v>1416385679</v>
      </c>
      <c r="K3360" s="8">
        <f t="shared" si="209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102.99000000000001</v>
      </c>
      <c r="R3360">
        <f t="shared" si="211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f t="shared" si="208"/>
        <v>42791.057106481487</v>
      </c>
      <c r="J3361">
        <v>1487985734</v>
      </c>
      <c r="K3361" s="8">
        <f t="shared" si="209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106.25</v>
      </c>
      <c r="R3361">
        <f t="shared" si="211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f t="shared" si="208"/>
        <v>42718.665972222225</v>
      </c>
      <c r="J3362">
        <v>1481731140</v>
      </c>
      <c r="K3362" s="8">
        <f t="shared" si="209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101.37777777777779</v>
      </c>
      <c r="R3362">
        <f t="shared" si="211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f t="shared" si="208"/>
        <v>41883.665972222225</v>
      </c>
      <c r="J3363">
        <v>1409587140</v>
      </c>
      <c r="K3363" s="8">
        <f t="shared" si="209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113.46000000000001</v>
      </c>
      <c r="R3363">
        <f t="shared" si="211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f t="shared" si="208"/>
        <v>42070.204861111109</v>
      </c>
      <c r="J3364">
        <v>1425704100</v>
      </c>
      <c r="K3364" s="8">
        <f t="shared" si="209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218.00000000000003</v>
      </c>
      <c r="R3364">
        <f t="shared" si="211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f t="shared" si="208"/>
        <v>41870.666666666664</v>
      </c>
      <c r="J3365">
        <v>1408464000</v>
      </c>
      <c r="K3365" s="8">
        <f t="shared" si="209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101.41935483870968</v>
      </c>
      <c r="R3365">
        <f t="shared" si="211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f t="shared" si="208"/>
        <v>42444.875</v>
      </c>
      <c r="J3366">
        <v>1458075600</v>
      </c>
      <c r="K3366" s="8">
        <f t="shared" si="209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105.93333333333332</v>
      </c>
      <c r="R3366">
        <f t="shared" si="211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f t="shared" si="208"/>
        <v>42351.101759259262</v>
      </c>
      <c r="J3367">
        <v>1449973592</v>
      </c>
      <c r="K3367" s="8">
        <f t="shared" si="209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>
        <f t="shared" si="211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f t="shared" si="208"/>
        <v>42137.067557870367</v>
      </c>
      <c r="J3368">
        <v>1431481037</v>
      </c>
      <c r="K3368" s="8">
        <f t="shared" si="209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>
        <f t="shared" si="211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f t="shared" si="208"/>
        <v>42217.933958333335</v>
      </c>
      <c r="J3369">
        <v>1438467894</v>
      </c>
      <c r="K3369" s="8">
        <f t="shared" si="209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118.66666666666667</v>
      </c>
      <c r="R3369">
        <f t="shared" si="211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f t="shared" si="208"/>
        <v>42005.208333333328</v>
      </c>
      <c r="J3370">
        <v>1420088400</v>
      </c>
      <c r="K3370" s="8">
        <f t="shared" si="209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104.60000000000001</v>
      </c>
      <c r="R3370">
        <f t="shared" si="211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f t="shared" si="208"/>
        <v>42750.041435185187</v>
      </c>
      <c r="J3371">
        <v>1484441980</v>
      </c>
      <c r="K3371" s="8">
        <f t="shared" si="209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103.89999999999999</v>
      </c>
      <c r="R3371">
        <f t="shared" si="211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f t="shared" si="208"/>
        <v>42721.333333333328</v>
      </c>
      <c r="J3372">
        <v>1481961600</v>
      </c>
      <c r="K3372" s="8">
        <f t="shared" si="209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117.73333333333333</v>
      </c>
      <c r="R3372">
        <f t="shared" si="211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f t="shared" si="208"/>
        <v>42340.874594907407</v>
      </c>
      <c r="J3373">
        <v>1449089965</v>
      </c>
      <c r="K3373" s="8">
        <f t="shared" si="209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138.5</v>
      </c>
      <c r="R3373">
        <f t="shared" si="211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f t="shared" si="208"/>
        <v>41876.207638888889</v>
      </c>
      <c r="J3374">
        <v>1408942740</v>
      </c>
      <c r="K3374" s="8">
        <f t="shared" si="209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103.49999999999999</v>
      </c>
      <c r="R3374">
        <f t="shared" si="211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f t="shared" si="208"/>
        <v>42203.666666666672</v>
      </c>
      <c r="J3375">
        <v>1437235200</v>
      </c>
      <c r="K3375" s="8">
        <f t="shared" si="209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100.25</v>
      </c>
      <c r="R3375">
        <f t="shared" si="211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f t="shared" si="208"/>
        <v>42305.731666666667</v>
      </c>
      <c r="J3376">
        <v>1446053616</v>
      </c>
      <c r="K3376" s="8">
        <f t="shared" si="209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106.57142857142856</v>
      </c>
      <c r="R3376">
        <f t="shared" si="211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f t="shared" si="208"/>
        <v>41777.610798611109</v>
      </c>
      <c r="J3377">
        <v>1400423973</v>
      </c>
      <c r="K3377" s="8">
        <f t="shared" si="209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f t="shared" si="208"/>
        <v>42119.659652777773</v>
      </c>
      <c r="J3378">
        <v>1429976994</v>
      </c>
      <c r="K3378" s="8">
        <f t="shared" si="209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100.01249999999999</v>
      </c>
      <c r="R3378">
        <f t="shared" si="211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f t="shared" si="208"/>
        <v>42083.705555555556</v>
      </c>
      <c r="J3379">
        <v>1426870560</v>
      </c>
      <c r="K3379" s="8">
        <f t="shared" si="209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101.05</v>
      </c>
      <c r="R3379">
        <f t="shared" si="211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f t="shared" si="208"/>
        <v>41882.547222222223</v>
      </c>
      <c r="J3380">
        <v>1409490480</v>
      </c>
      <c r="K3380" s="8">
        <f t="shared" si="209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107.63636363636364</v>
      </c>
      <c r="R3380">
        <f t="shared" si="211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f t="shared" si="208"/>
        <v>42242.958333333328</v>
      </c>
      <c r="J3381">
        <v>1440630000</v>
      </c>
      <c r="K3381" s="8">
        <f t="shared" si="209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103.64999999999999</v>
      </c>
      <c r="R3381">
        <f t="shared" si="211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f t="shared" si="208"/>
        <v>41972.995115740734</v>
      </c>
      <c r="J3382">
        <v>1417305178</v>
      </c>
      <c r="K3382" s="8">
        <f t="shared" si="209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104.43333333333334</v>
      </c>
      <c r="R3382">
        <f t="shared" si="211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f t="shared" si="208"/>
        <v>42074.143321759257</v>
      </c>
      <c r="J3383">
        <v>1426044383</v>
      </c>
      <c r="K3383" s="8">
        <f t="shared" si="209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102.25</v>
      </c>
      <c r="R3383">
        <f t="shared" si="211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f t="shared" si="208"/>
        <v>42583.957638888889</v>
      </c>
      <c r="J3384">
        <v>1470092340</v>
      </c>
      <c r="K3384" s="8">
        <f t="shared" si="209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100.74285714285713</v>
      </c>
      <c r="R3384">
        <f t="shared" si="211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f t="shared" si="208"/>
        <v>42544.782638888893</v>
      </c>
      <c r="J3385">
        <v>1466707620</v>
      </c>
      <c r="K3385" s="8">
        <f t="shared" si="209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111.71428571428572</v>
      </c>
      <c r="R3385">
        <f t="shared" si="211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f t="shared" si="208"/>
        <v>42329.125</v>
      </c>
      <c r="J3386">
        <v>1448074800</v>
      </c>
      <c r="K3386" s="8">
        <f t="shared" si="209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100.01100000000001</v>
      </c>
      <c r="R3386">
        <f t="shared" si="211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f t="shared" si="208"/>
        <v>41983.8675</v>
      </c>
      <c r="J3387">
        <v>1418244552</v>
      </c>
      <c r="K3387" s="8">
        <f t="shared" si="209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f t="shared" si="208"/>
        <v>41976.644745370373</v>
      </c>
      <c r="J3388">
        <v>1417620506</v>
      </c>
      <c r="K3388" s="8">
        <f t="shared" si="209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>
        <f t="shared" si="211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f t="shared" si="208"/>
        <v>41987.762592592597</v>
      </c>
      <c r="J3389">
        <v>1418581088</v>
      </c>
      <c r="K3389" s="8">
        <f t="shared" si="209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116.86666666666667</v>
      </c>
      <c r="R3389">
        <f t="shared" si="211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f t="shared" si="208"/>
        <v>42173.461122685185</v>
      </c>
      <c r="J3390">
        <v>1434625441</v>
      </c>
      <c r="K3390" s="8">
        <f t="shared" si="209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103.8</v>
      </c>
      <c r="R3390">
        <f t="shared" si="211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f t="shared" si="208"/>
        <v>42524.563449074078</v>
      </c>
      <c r="J3391">
        <v>1464960682</v>
      </c>
      <c r="K3391" s="8">
        <f t="shared" si="209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114.5</v>
      </c>
      <c r="R3391">
        <f t="shared" si="211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f t="shared" si="208"/>
        <v>41830.774826388886</v>
      </c>
      <c r="J3392">
        <v>1405017345</v>
      </c>
      <c r="K3392" s="8">
        <f t="shared" si="209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102.4</v>
      </c>
      <c r="R3392">
        <f t="shared" si="211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f t="shared" si="208"/>
        <v>41859.936111111114</v>
      </c>
      <c r="J3393">
        <v>1407536880</v>
      </c>
      <c r="K3393" s="8">
        <f t="shared" si="209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>
        <f t="shared" si="211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f t="shared" si="208"/>
        <v>42496.845543981486</v>
      </c>
      <c r="J3394">
        <v>1462565855</v>
      </c>
      <c r="K3394" s="8">
        <f t="shared" si="209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f t="shared" ref="I3395:I3458" si="212">(((J3395/60)/60)/24)+DATE(1970,1,1)</f>
        <v>41949.031944444447</v>
      </c>
      <c r="J3395">
        <v>1415234760</v>
      </c>
      <c r="K3395" s="8">
        <f t="shared" ref="K3395:K3458" si="213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E3395/D3395*100</f>
        <v>105.80000000000001</v>
      </c>
      <c r="R3395">
        <f t="shared" ref="R3395:R3458" si="215"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f t="shared" si="212"/>
        <v>41847.59542824074</v>
      </c>
      <c r="J3396">
        <v>1406470645</v>
      </c>
      <c r="K3396" s="8">
        <f t="shared" si="213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142.36363636363635</v>
      </c>
      <c r="R3396">
        <f t="shared" si="215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f t="shared" si="212"/>
        <v>42154.756944444445</v>
      </c>
      <c r="J3397">
        <v>1433009400</v>
      </c>
      <c r="K3397" s="8">
        <f t="shared" si="213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>
        <f t="shared" si="215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f t="shared" si="212"/>
        <v>41791.165972222225</v>
      </c>
      <c r="J3398">
        <v>1401595140</v>
      </c>
      <c r="K3398" s="8">
        <f t="shared" si="213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104.33333333333333</v>
      </c>
      <c r="R3398">
        <f t="shared" si="215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f t="shared" si="212"/>
        <v>42418.916666666672</v>
      </c>
      <c r="J3399">
        <v>1455832800</v>
      </c>
      <c r="K3399" s="8">
        <f t="shared" si="213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112.00000000000001</v>
      </c>
      <c r="R3399">
        <f t="shared" si="215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f t="shared" si="212"/>
        <v>41964.708333333328</v>
      </c>
      <c r="J3400">
        <v>1416589200</v>
      </c>
      <c r="K3400" s="8">
        <f t="shared" si="213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111.07499999999999</v>
      </c>
      <c r="R3400">
        <f t="shared" si="215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f t="shared" si="212"/>
        <v>42056.920428240745</v>
      </c>
      <c r="J3401">
        <v>1424556325</v>
      </c>
      <c r="K3401" s="8">
        <f t="shared" si="213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103.75000000000001</v>
      </c>
      <c r="R3401">
        <f t="shared" si="215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f t="shared" si="212"/>
        <v>41879.953865740739</v>
      </c>
      <c r="J3402">
        <v>1409266414</v>
      </c>
      <c r="K3402" s="8">
        <f t="shared" si="213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100.41</v>
      </c>
      <c r="R3402">
        <f t="shared" si="215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f t="shared" si="212"/>
        <v>42223.723912037036</v>
      </c>
      <c r="J3403">
        <v>1438968146</v>
      </c>
      <c r="K3403" s="8">
        <f t="shared" si="213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101.86206896551724</v>
      </c>
      <c r="R3403">
        <f t="shared" si="215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f t="shared" si="212"/>
        <v>42320.104861111111</v>
      </c>
      <c r="J3404">
        <v>1447295460</v>
      </c>
      <c r="K3404" s="8">
        <f t="shared" si="213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109.76666666666665</v>
      </c>
      <c r="R3404">
        <f t="shared" si="215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f t="shared" si="212"/>
        <v>42180.462083333332</v>
      </c>
      <c r="J3405">
        <v>1435230324</v>
      </c>
      <c r="K3405" s="8">
        <f t="shared" si="213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f t="shared" si="212"/>
        <v>42172.503495370373</v>
      </c>
      <c r="J3406">
        <v>1434542702</v>
      </c>
      <c r="K3406" s="8">
        <f t="shared" si="213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>
        <f t="shared" si="215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f t="shared" si="212"/>
        <v>42430.999305555553</v>
      </c>
      <c r="J3407">
        <v>1456876740</v>
      </c>
      <c r="K3407" s="8">
        <f t="shared" si="213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137.57142857142856</v>
      </c>
      <c r="R3407">
        <f t="shared" si="215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f t="shared" si="212"/>
        <v>41836.492777777778</v>
      </c>
      <c r="J3408">
        <v>1405511376</v>
      </c>
      <c r="K3408" s="8">
        <f t="shared" si="213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100.31000000000002</v>
      </c>
      <c r="R3408">
        <f t="shared" si="215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f t="shared" si="212"/>
        <v>41826.422326388885</v>
      </c>
      <c r="J3409">
        <v>1404641289</v>
      </c>
      <c r="K3409" s="8">
        <f t="shared" si="213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107.1</v>
      </c>
      <c r="R3409">
        <f t="shared" si="215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f t="shared" si="212"/>
        <v>41838.991944444446</v>
      </c>
      <c r="J3410">
        <v>1405727304</v>
      </c>
      <c r="K3410" s="8">
        <f t="shared" si="213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>
        <f t="shared" si="215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f t="shared" si="212"/>
        <v>42582.873611111107</v>
      </c>
      <c r="J3411">
        <v>1469998680</v>
      </c>
      <c r="K3411" s="8">
        <f t="shared" si="213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123.6</v>
      </c>
      <c r="R3411">
        <f t="shared" si="215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f t="shared" si="212"/>
        <v>42527.291666666672</v>
      </c>
      <c r="J3412">
        <v>1465196400</v>
      </c>
      <c r="K3412" s="8">
        <f t="shared" si="213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108.5</v>
      </c>
      <c r="R3412">
        <f t="shared" si="215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f t="shared" si="212"/>
        <v>42285.022824074069</v>
      </c>
      <c r="J3413">
        <v>1444264372</v>
      </c>
      <c r="K3413" s="8">
        <f t="shared" si="213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103.56666666666668</v>
      </c>
      <c r="R3413">
        <f t="shared" si="215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f t="shared" si="212"/>
        <v>41909.959050925929</v>
      </c>
      <c r="J3414">
        <v>1411858862</v>
      </c>
      <c r="K3414" s="8">
        <f t="shared" si="213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f t="shared" si="212"/>
        <v>42063.207638888889</v>
      </c>
      <c r="J3415">
        <v>1425099540</v>
      </c>
      <c r="K3415" s="8">
        <f t="shared" si="213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>
        <f t="shared" si="215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f t="shared" si="212"/>
        <v>42705.332638888889</v>
      </c>
      <c r="J3416">
        <v>1480579140</v>
      </c>
      <c r="K3416" s="8">
        <f t="shared" si="213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103.49999999999999</v>
      </c>
      <c r="R3416">
        <f t="shared" si="215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f t="shared" si="212"/>
        <v>42477.979166666672</v>
      </c>
      <c r="J3417">
        <v>1460935800</v>
      </c>
      <c r="K3417" s="8">
        <f t="shared" si="213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f t="shared" si="212"/>
        <v>42117.770833333328</v>
      </c>
      <c r="J3418">
        <v>1429813800</v>
      </c>
      <c r="K3418" s="8">
        <f t="shared" si="213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119.6</v>
      </c>
      <c r="R3418">
        <f t="shared" si="215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f t="shared" si="212"/>
        <v>41938.029861111114</v>
      </c>
      <c r="J3419">
        <v>1414284180</v>
      </c>
      <c r="K3419" s="8">
        <f t="shared" si="213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100.00058823529412</v>
      </c>
      <c r="R3419">
        <f t="shared" si="215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f t="shared" si="212"/>
        <v>41782.83457175926</v>
      </c>
      <c r="J3420">
        <v>1400875307</v>
      </c>
      <c r="K3420" s="8">
        <f t="shared" si="213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100.875</v>
      </c>
      <c r="R3420">
        <f t="shared" si="215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f t="shared" si="212"/>
        <v>42466.895833333328</v>
      </c>
      <c r="J3421">
        <v>1459978200</v>
      </c>
      <c r="K3421" s="8">
        <f t="shared" si="213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106.54545454545455</v>
      </c>
      <c r="R3421">
        <f t="shared" si="215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f t="shared" si="212"/>
        <v>42414</v>
      </c>
      <c r="J3422">
        <v>1455408000</v>
      </c>
      <c r="K3422" s="8">
        <f t="shared" si="213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>
        <f t="shared" si="215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f t="shared" si="212"/>
        <v>42067.791238425925</v>
      </c>
      <c r="J3423">
        <v>1425495563</v>
      </c>
      <c r="K3423" s="8">
        <f t="shared" si="213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101.15</v>
      </c>
      <c r="R3423">
        <f t="shared" si="215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f t="shared" si="212"/>
        <v>42352</v>
      </c>
      <c r="J3424">
        <v>1450051200</v>
      </c>
      <c r="K3424" s="8">
        <f t="shared" si="213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109.1</v>
      </c>
      <c r="R3424">
        <f t="shared" si="215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f t="shared" si="212"/>
        <v>42118.911354166667</v>
      </c>
      <c r="J3425">
        <v>1429912341</v>
      </c>
      <c r="K3425" s="8">
        <f t="shared" si="213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>
        <f t="shared" si="215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f t="shared" si="212"/>
        <v>42040.290972222225</v>
      </c>
      <c r="J3426">
        <v>1423119540</v>
      </c>
      <c r="K3426" s="8">
        <f t="shared" si="213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103.58333333333334</v>
      </c>
      <c r="R3426">
        <f t="shared" si="215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f t="shared" si="212"/>
        <v>41916.617314814815</v>
      </c>
      <c r="J3427">
        <v>1412434136</v>
      </c>
      <c r="K3427" s="8">
        <f t="shared" si="213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102.97033333333331</v>
      </c>
      <c r="R3427">
        <f t="shared" si="215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f t="shared" si="212"/>
        <v>41903.083333333336</v>
      </c>
      <c r="J3428">
        <v>1411264800</v>
      </c>
      <c r="K3428" s="8">
        <f t="shared" si="213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108.13333333333333</v>
      </c>
      <c r="R3428">
        <f t="shared" si="215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f t="shared" si="212"/>
        <v>41822.645277777774</v>
      </c>
      <c r="J3429">
        <v>1404314952</v>
      </c>
      <c r="K3429" s="8">
        <f t="shared" si="213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f t="shared" si="212"/>
        <v>42063.708333333328</v>
      </c>
      <c r="J3430">
        <v>1425142800</v>
      </c>
      <c r="K3430" s="8">
        <f t="shared" si="213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102.75000000000001</v>
      </c>
      <c r="R3430">
        <f t="shared" si="215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f t="shared" si="212"/>
        <v>42676.021539351852</v>
      </c>
      <c r="J3431">
        <v>1478046661</v>
      </c>
      <c r="K3431" s="8">
        <f t="shared" si="213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>
        <f t="shared" si="215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f t="shared" si="212"/>
        <v>41850.945613425924</v>
      </c>
      <c r="J3432">
        <v>1406760101</v>
      </c>
      <c r="K3432" s="8">
        <f t="shared" si="213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108.54949999999999</v>
      </c>
      <c r="R3432">
        <f t="shared" si="215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f t="shared" si="212"/>
        <v>41869.730937500004</v>
      </c>
      <c r="J3433">
        <v>1408383153</v>
      </c>
      <c r="K3433" s="8">
        <f t="shared" si="213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f t="shared" si="212"/>
        <v>42405.916666666672</v>
      </c>
      <c r="J3434">
        <v>1454709600</v>
      </c>
      <c r="K3434" s="8">
        <f t="shared" si="213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109.65</v>
      </c>
      <c r="R3434">
        <f t="shared" si="215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f t="shared" si="212"/>
        <v>41807.125</v>
      </c>
      <c r="J3435">
        <v>1402974000</v>
      </c>
      <c r="K3435" s="8">
        <f t="shared" si="213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100.26315789473684</v>
      </c>
      <c r="R3435">
        <f t="shared" si="215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f t="shared" si="212"/>
        <v>41830.380428240744</v>
      </c>
      <c r="J3436">
        <v>1404983269</v>
      </c>
      <c r="K3436" s="8">
        <f t="shared" si="213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105.55000000000001</v>
      </c>
      <c r="R3436">
        <f t="shared" si="215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f t="shared" si="212"/>
        <v>42589.125</v>
      </c>
      <c r="J3437">
        <v>1470538800</v>
      </c>
      <c r="K3437" s="8">
        <f t="shared" si="213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112.00000000000001</v>
      </c>
      <c r="R3437">
        <f t="shared" si="215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f t="shared" si="212"/>
        <v>41872.686111111114</v>
      </c>
      <c r="J3438">
        <v>1408638480</v>
      </c>
      <c r="K3438" s="8">
        <f t="shared" si="213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105.89999999999999</v>
      </c>
      <c r="R3438">
        <f t="shared" si="215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f t="shared" si="212"/>
        <v>42235.710879629631</v>
      </c>
      <c r="J3439">
        <v>1440003820</v>
      </c>
      <c r="K3439" s="8">
        <f t="shared" si="213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>
        <f t="shared" si="215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f t="shared" si="212"/>
        <v>42126.875</v>
      </c>
      <c r="J3440">
        <v>1430600400</v>
      </c>
      <c r="K3440" s="8">
        <f t="shared" si="213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104.2</v>
      </c>
      <c r="R3440">
        <f t="shared" si="215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f t="shared" si="212"/>
        <v>42388.207638888889</v>
      </c>
      <c r="J3441">
        <v>1453179540</v>
      </c>
      <c r="K3441" s="8">
        <f t="shared" si="213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134.67833333333334</v>
      </c>
      <c r="R3441">
        <f t="shared" si="215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f t="shared" si="212"/>
        <v>41831.677083333336</v>
      </c>
      <c r="J3442">
        <v>1405095300</v>
      </c>
      <c r="K3442" s="8">
        <f t="shared" si="213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105.2184</v>
      </c>
      <c r="R3442">
        <f t="shared" si="215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f t="shared" si="212"/>
        <v>42321.845138888893</v>
      </c>
      <c r="J3443">
        <v>1447445820</v>
      </c>
      <c r="K3443" s="8">
        <f t="shared" si="213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102.60000000000001</v>
      </c>
      <c r="R3443">
        <f t="shared" si="215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f t="shared" si="212"/>
        <v>42154.841111111105</v>
      </c>
      <c r="J3444">
        <v>1433016672</v>
      </c>
      <c r="K3444" s="8">
        <f t="shared" si="213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f t="shared" si="212"/>
        <v>41891.524837962963</v>
      </c>
      <c r="J3445">
        <v>1410266146</v>
      </c>
      <c r="K3445" s="8">
        <f t="shared" si="213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185.5</v>
      </c>
      <c r="R3445">
        <f t="shared" si="215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f t="shared" si="212"/>
        <v>42529.582638888889</v>
      </c>
      <c r="J3446">
        <v>1465394340</v>
      </c>
      <c r="K3446" s="8">
        <f t="shared" si="213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>
        <f t="shared" si="215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f t="shared" si="212"/>
        <v>42300.530509259261</v>
      </c>
      <c r="J3447">
        <v>1445604236</v>
      </c>
      <c r="K3447" s="8">
        <f t="shared" si="213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f t="shared" si="212"/>
        <v>42040.513888888891</v>
      </c>
      <c r="J3448">
        <v>1423138800</v>
      </c>
      <c r="K3448" s="8">
        <f t="shared" si="213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108.2</v>
      </c>
      <c r="R3448">
        <f t="shared" si="215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f t="shared" si="212"/>
        <v>42447.847361111111</v>
      </c>
      <c r="J3449">
        <v>1458332412</v>
      </c>
      <c r="K3449" s="8">
        <f t="shared" si="213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107.80000000000001</v>
      </c>
      <c r="R3449">
        <f t="shared" si="215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f t="shared" si="212"/>
        <v>41990.119085648148</v>
      </c>
      <c r="J3450">
        <v>1418784689</v>
      </c>
      <c r="K3450" s="8">
        <f t="shared" si="213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109.76190476190477</v>
      </c>
      <c r="R3450">
        <f t="shared" si="215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f t="shared" si="212"/>
        <v>42560.166666666672</v>
      </c>
      <c r="J3451">
        <v>1468036800</v>
      </c>
      <c r="K3451" s="8">
        <f t="shared" si="213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170.625</v>
      </c>
      <c r="R3451">
        <f t="shared" si="215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f t="shared" si="212"/>
        <v>42096.662858796291</v>
      </c>
      <c r="J3452">
        <v>1427990071</v>
      </c>
      <c r="K3452" s="8">
        <f t="shared" si="213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>
        <f t="shared" si="215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f t="shared" si="212"/>
        <v>42115.723692129628</v>
      </c>
      <c r="J3453">
        <v>1429636927</v>
      </c>
      <c r="K3453" s="8">
        <f t="shared" si="213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101.23076923076924</v>
      </c>
      <c r="R3453">
        <f t="shared" si="215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f t="shared" si="212"/>
        <v>41843.165972222225</v>
      </c>
      <c r="J3454">
        <v>1406087940</v>
      </c>
      <c r="K3454" s="8">
        <f t="shared" si="213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153.19999999999999</v>
      </c>
      <c r="R3454">
        <f t="shared" si="215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f t="shared" si="212"/>
        <v>42595.97865740741</v>
      </c>
      <c r="J3455">
        <v>1471130956</v>
      </c>
      <c r="K3455" s="8">
        <f t="shared" si="213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128.33333333333334</v>
      </c>
      <c r="R3455">
        <f t="shared" si="215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f t="shared" si="212"/>
        <v>41851.698599537034</v>
      </c>
      <c r="J3456">
        <v>1406825159</v>
      </c>
      <c r="K3456" s="8">
        <f t="shared" si="213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100.71428571428571</v>
      </c>
      <c r="R3456">
        <f t="shared" si="215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f t="shared" si="212"/>
        <v>42656.7503125</v>
      </c>
      <c r="J3457">
        <v>1476381627</v>
      </c>
      <c r="K3457" s="8">
        <f t="shared" si="213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100.64999999999999</v>
      </c>
      <c r="R3457">
        <f t="shared" si="215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f t="shared" si="212"/>
        <v>41852.290972222225</v>
      </c>
      <c r="J3458">
        <v>1406876340</v>
      </c>
      <c r="K3458" s="8">
        <f t="shared" si="213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191.3</v>
      </c>
      <c r="R3458">
        <f t="shared" si="215"/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f t="shared" ref="I3459:I3522" si="216">(((J3459/60)/60)/24)+DATE(1970,1,1)</f>
        <v>42047.249305555553</v>
      </c>
      <c r="J3459">
        <v>1423720740</v>
      </c>
      <c r="K3459" s="8">
        <f t="shared" ref="K3459:K3522" si="217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E3459/D3459*100</f>
        <v>140.19999999999999</v>
      </c>
      <c r="R3459">
        <f t="shared" ref="R3459:R3522" si="219"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f t="shared" si="216"/>
        <v>42038.185416666667</v>
      </c>
      <c r="J3460">
        <v>1422937620</v>
      </c>
      <c r="K3460" s="8">
        <f t="shared" si="217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124.33537832310839</v>
      </c>
      <c r="R3460">
        <f t="shared" si="219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f t="shared" si="216"/>
        <v>42510.479861111111</v>
      </c>
      <c r="J3461">
        <v>1463743860</v>
      </c>
      <c r="K3461" s="8">
        <f t="shared" si="217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126.2</v>
      </c>
      <c r="R3461">
        <f t="shared" si="219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f t="shared" si="216"/>
        <v>41866.527222222219</v>
      </c>
      <c r="J3462">
        <v>1408106352</v>
      </c>
      <c r="K3462" s="8">
        <f t="shared" si="217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>
        <f t="shared" si="21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f t="shared" si="216"/>
        <v>42672.125</v>
      </c>
      <c r="J3463">
        <v>1477710000</v>
      </c>
      <c r="K3463" s="8">
        <f t="shared" si="217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>
        <f t="shared" si="219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f t="shared" si="216"/>
        <v>42195.75</v>
      </c>
      <c r="J3464">
        <v>1436551200</v>
      </c>
      <c r="K3464" s="8">
        <f t="shared" si="217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>
        <f t="shared" si="219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f t="shared" si="216"/>
        <v>42654.165972222225</v>
      </c>
      <c r="J3465">
        <v>1476158340</v>
      </c>
      <c r="K3465" s="8">
        <f t="shared" si="217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103.38000000000001</v>
      </c>
      <c r="R3465">
        <f t="shared" si="219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f t="shared" si="216"/>
        <v>42605.130057870367</v>
      </c>
      <c r="J3466">
        <v>1471921637</v>
      </c>
      <c r="K3466" s="8">
        <f t="shared" si="217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102.3236</v>
      </c>
      <c r="R3466">
        <f t="shared" si="219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f t="shared" si="216"/>
        <v>42225.666666666672</v>
      </c>
      <c r="J3467">
        <v>1439136000</v>
      </c>
      <c r="K3467" s="8">
        <f t="shared" si="217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>
        <f t="shared" si="219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f t="shared" si="216"/>
        <v>42479.977430555555</v>
      </c>
      <c r="J3468">
        <v>1461108450</v>
      </c>
      <c r="K3468" s="8">
        <f t="shared" si="217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127.14285714285714</v>
      </c>
      <c r="R3468">
        <f t="shared" si="219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f t="shared" si="216"/>
        <v>42083.630000000005</v>
      </c>
      <c r="J3469">
        <v>1426864032</v>
      </c>
      <c r="K3469" s="8">
        <f t="shared" si="217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>
        <f t="shared" si="219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f t="shared" si="216"/>
        <v>42634.125</v>
      </c>
      <c r="J3470">
        <v>1474426800</v>
      </c>
      <c r="K3470" s="8">
        <f t="shared" si="217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121.78</v>
      </c>
      <c r="R3470">
        <f t="shared" si="219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f t="shared" si="216"/>
        <v>42488.641724537039</v>
      </c>
      <c r="J3471">
        <v>1461857045</v>
      </c>
      <c r="K3471" s="8">
        <f t="shared" si="217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113.39285714285714</v>
      </c>
      <c r="R3471">
        <f t="shared" si="219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f t="shared" si="216"/>
        <v>42566.901388888888</v>
      </c>
      <c r="J3472">
        <v>1468618680</v>
      </c>
      <c r="K3472" s="8">
        <f t="shared" si="217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>
        <f t="shared" si="219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f t="shared" si="216"/>
        <v>41882.833333333336</v>
      </c>
      <c r="J3473">
        <v>1409515200</v>
      </c>
      <c r="K3473" s="8">
        <f t="shared" si="217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214.6</v>
      </c>
      <c r="R3473">
        <f t="shared" si="219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f t="shared" si="216"/>
        <v>41949.249305555553</v>
      </c>
      <c r="J3474">
        <v>1415253540</v>
      </c>
      <c r="K3474" s="8">
        <f t="shared" si="217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102.05</v>
      </c>
      <c r="R3474">
        <f t="shared" si="219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f t="shared" si="216"/>
        <v>42083.852083333331</v>
      </c>
      <c r="J3475">
        <v>1426883220</v>
      </c>
      <c r="K3475" s="8">
        <f t="shared" si="217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f t="shared" si="216"/>
        <v>42571.501516203702</v>
      </c>
      <c r="J3476">
        <v>1469016131</v>
      </c>
      <c r="K3476" s="8">
        <f t="shared" si="217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>
        <f t="shared" si="219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f t="shared" si="216"/>
        <v>41946</v>
      </c>
      <c r="J3477">
        <v>1414972800</v>
      </c>
      <c r="K3477" s="8">
        <f t="shared" si="217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113.33333333333333</v>
      </c>
      <c r="R3477">
        <f t="shared" si="21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f t="shared" si="216"/>
        <v>41939.125</v>
      </c>
      <c r="J3478">
        <v>1414378800</v>
      </c>
      <c r="K3478" s="8">
        <f t="shared" si="217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>
        <f t="shared" si="21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f t="shared" si="216"/>
        <v>42141.125</v>
      </c>
      <c r="J3479">
        <v>1431831600</v>
      </c>
      <c r="K3479" s="8">
        <f t="shared" si="217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115.33333333333333</v>
      </c>
      <c r="R3479">
        <f t="shared" si="219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f t="shared" si="216"/>
        <v>42079.875</v>
      </c>
      <c r="J3480">
        <v>1426539600</v>
      </c>
      <c r="K3480" s="8">
        <f t="shared" si="217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112.85000000000001</v>
      </c>
      <c r="R3480">
        <f t="shared" si="219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f t="shared" si="216"/>
        <v>41811.855092592588</v>
      </c>
      <c r="J3481">
        <v>1403382680</v>
      </c>
      <c r="K3481" s="8">
        <f t="shared" si="217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127.86666666666666</v>
      </c>
      <c r="R3481">
        <f t="shared" si="21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f t="shared" si="216"/>
        <v>42195.875</v>
      </c>
      <c r="J3482">
        <v>1436562000</v>
      </c>
      <c r="K3482" s="8">
        <f t="shared" si="217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142.66666666666669</v>
      </c>
      <c r="R3482">
        <f t="shared" si="219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f t="shared" si="216"/>
        <v>42006.24754629629</v>
      </c>
      <c r="J3483">
        <v>1420178188</v>
      </c>
      <c r="K3483" s="8">
        <f t="shared" si="217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118.8</v>
      </c>
      <c r="R3483">
        <f t="shared" si="219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f t="shared" si="216"/>
        <v>41826.771597222221</v>
      </c>
      <c r="J3484">
        <v>1404671466</v>
      </c>
      <c r="K3484" s="8">
        <f t="shared" si="217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138.33333333333334</v>
      </c>
      <c r="R3484">
        <f t="shared" si="219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f t="shared" si="216"/>
        <v>41823.668761574074</v>
      </c>
      <c r="J3485">
        <v>1404403381</v>
      </c>
      <c r="K3485" s="8">
        <f t="shared" si="217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159.9402985074627</v>
      </c>
      <c r="R3485">
        <f t="shared" si="219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f t="shared" si="216"/>
        <v>42536.760405092587</v>
      </c>
      <c r="J3486">
        <v>1466014499</v>
      </c>
      <c r="K3486" s="8">
        <f t="shared" si="217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114.24000000000001</v>
      </c>
      <c r="R3486">
        <f t="shared" si="219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f t="shared" si="216"/>
        <v>42402.693055555559</v>
      </c>
      <c r="J3487">
        <v>1454431080</v>
      </c>
      <c r="K3487" s="8">
        <f t="shared" si="217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100.60606060606061</v>
      </c>
      <c r="R3487">
        <f t="shared" si="219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f t="shared" si="216"/>
        <v>42158.290972222225</v>
      </c>
      <c r="J3488">
        <v>1433314740</v>
      </c>
      <c r="K3488" s="8">
        <f t="shared" si="217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155.20000000000002</v>
      </c>
      <c r="R3488">
        <f t="shared" si="219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f t="shared" si="216"/>
        <v>42179.940416666665</v>
      </c>
      <c r="J3489">
        <v>1435185252</v>
      </c>
      <c r="K3489" s="8">
        <f t="shared" si="217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127.75000000000001</v>
      </c>
      <c r="R3489">
        <f t="shared" si="219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f t="shared" si="216"/>
        <v>42111.666666666672</v>
      </c>
      <c r="J3490">
        <v>1429286400</v>
      </c>
      <c r="K3490" s="8">
        <f t="shared" si="217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121.2</v>
      </c>
      <c r="R3490">
        <f t="shared" si="219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f t="shared" si="216"/>
        <v>41783.875</v>
      </c>
      <c r="J3491">
        <v>1400965200</v>
      </c>
      <c r="K3491" s="8">
        <f t="shared" si="217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112.7</v>
      </c>
      <c r="R3491">
        <f t="shared" si="219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f t="shared" si="216"/>
        <v>42473.802361111113</v>
      </c>
      <c r="J3492">
        <v>1460574924</v>
      </c>
      <c r="K3492" s="8">
        <f t="shared" si="217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127.49999999999999</v>
      </c>
      <c r="R3492">
        <f t="shared" si="219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f t="shared" si="216"/>
        <v>42142.249814814815</v>
      </c>
      <c r="J3493">
        <v>1431928784</v>
      </c>
      <c r="K3493" s="8">
        <f t="shared" si="217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158.20000000000002</v>
      </c>
      <c r="R3493">
        <f t="shared" si="21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f t="shared" si="216"/>
        <v>42303.009224537032</v>
      </c>
      <c r="J3494">
        <v>1445818397</v>
      </c>
      <c r="K3494" s="8">
        <f t="shared" si="217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105.26894736842105</v>
      </c>
      <c r="R3494">
        <f t="shared" si="219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f t="shared" si="216"/>
        <v>41868.21597222222</v>
      </c>
      <c r="J3495">
        <v>1408252260</v>
      </c>
      <c r="K3495" s="8">
        <f t="shared" si="217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f t="shared" si="216"/>
        <v>42700.25</v>
      </c>
      <c r="J3496">
        <v>1480140000</v>
      </c>
      <c r="K3496" s="8">
        <f t="shared" si="217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f t="shared" si="216"/>
        <v>41944.720833333333</v>
      </c>
      <c r="J3497">
        <v>1414862280</v>
      </c>
      <c r="K3497" s="8">
        <f t="shared" si="217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106.86</v>
      </c>
      <c r="R3497">
        <f t="shared" si="219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f t="shared" si="216"/>
        <v>42624.846828703703</v>
      </c>
      <c r="J3498">
        <v>1473625166</v>
      </c>
      <c r="K3498" s="8">
        <f t="shared" si="217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124.4</v>
      </c>
      <c r="R3498">
        <f t="shared" si="219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f t="shared" si="216"/>
        <v>42523.916666666672</v>
      </c>
      <c r="J3499">
        <v>1464904800</v>
      </c>
      <c r="K3499" s="8">
        <f t="shared" si="217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108.70406189555126</v>
      </c>
      <c r="R3499">
        <f t="shared" si="219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f t="shared" si="216"/>
        <v>42518.905555555553</v>
      </c>
      <c r="J3500">
        <v>1464471840</v>
      </c>
      <c r="K3500" s="8">
        <f t="shared" si="217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102.42424242424242</v>
      </c>
      <c r="R3500">
        <f t="shared" si="219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f t="shared" si="216"/>
        <v>42186.290972222225</v>
      </c>
      <c r="J3501">
        <v>1435733940</v>
      </c>
      <c r="K3501" s="8">
        <f t="shared" si="217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105.5</v>
      </c>
      <c r="R3501">
        <f t="shared" si="219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f t="shared" si="216"/>
        <v>42436.207638888889</v>
      </c>
      <c r="J3502">
        <v>1457326740</v>
      </c>
      <c r="K3502" s="8">
        <f t="shared" si="217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106.3</v>
      </c>
      <c r="R3502">
        <f t="shared" si="219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f t="shared" si="216"/>
        <v>42258.763831018514</v>
      </c>
      <c r="J3503">
        <v>1441995595</v>
      </c>
      <c r="K3503" s="8">
        <f t="shared" si="217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100.66666666666666</v>
      </c>
      <c r="R3503">
        <f t="shared" si="219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f t="shared" si="216"/>
        <v>42445.165972222225</v>
      </c>
      <c r="J3504">
        <v>1458100740</v>
      </c>
      <c r="K3504" s="8">
        <f t="shared" si="217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105.4</v>
      </c>
      <c r="R3504">
        <f t="shared" si="21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f t="shared" si="216"/>
        <v>42575.478333333333</v>
      </c>
      <c r="J3505">
        <v>1469359728</v>
      </c>
      <c r="K3505" s="8">
        <f t="shared" si="217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107.55999999999999</v>
      </c>
      <c r="R3505">
        <f t="shared" si="219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f t="shared" si="216"/>
        <v>42327.790405092594</v>
      </c>
      <c r="J3506">
        <v>1447959491</v>
      </c>
      <c r="K3506" s="8">
        <f t="shared" si="217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f t="shared" si="216"/>
        <v>41772.166666666664</v>
      </c>
      <c r="J3507">
        <v>1399953600</v>
      </c>
      <c r="K3507" s="8">
        <f t="shared" si="217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103.76</v>
      </c>
      <c r="R3507">
        <f t="shared" si="219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f t="shared" si="216"/>
        <v>41874.734259259261</v>
      </c>
      <c r="J3508">
        <v>1408815440</v>
      </c>
      <c r="K3508" s="8">
        <f t="shared" si="217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101.49999999999999</v>
      </c>
      <c r="R3508">
        <f t="shared" si="21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f t="shared" si="216"/>
        <v>42521.92288194444</v>
      </c>
      <c r="J3509">
        <v>1464732537</v>
      </c>
      <c r="K3509" s="8">
        <f t="shared" si="217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104.4</v>
      </c>
      <c r="R3509">
        <f t="shared" si="21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f t="shared" si="216"/>
        <v>42500.875</v>
      </c>
      <c r="J3510">
        <v>1462914000</v>
      </c>
      <c r="K3510" s="8">
        <f t="shared" si="217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>
        <f t="shared" si="21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f t="shared" si="216"/>
        <v>41964.204861111109</v>
      </c>
      <c r="J3511">
        <v>1416545700</v>
      </c>
      <c r="K3511" s="8">
        <f t="shared" si="217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106.33333333333333</v>
      </c>
      <c r="R3511">
        <f t="shared" si="219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f t="shared" si="216"/>
        <v>41822.62090277778</v>
      </c>
      <c r="J3512">
        <v>1404312846</v>
      </c>
      <c r="K3512" s="8">
        <f t="shared" si="217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100.55555555555556</v>
      </c>
      <c r="R3512">
        <f t="shared" si="219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f t="shared" si="216"/>
        <v>41950.770833333336</v>
      </c>
      <c r="J3513">
        <v>1415385000</v>
      </c>
      <c r="K3513" s="8">
        <f t="shared" si="217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101.2</v>
      </c>
      <c r="R3513">
        <f t="shared" si="219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f t="shared" si="216"/>
        <v>42117.49527777778</v>
      </c>
      <c r="J3514">
        <v>1429789992</v>
      </c>
      <c r="K3514" s="8">
        <f t="shared" si="217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f t="shared" si="216"/>
        <v>41794.207638888889</v>
      </c>
      <c r="J3515">
        <v>1401857940</v>
      </c>
      <c r="K3515" s="8">
        <f t="shared" si="217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118.39285714285714</v>
      </c>
      <c r="R3515">
        <f t="shared" si="219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f t="shared" si="216"/>
        <v>42037.207638888889</v>
      </c>
      <c r="J3516">
        <v>1422853140</v>
      </c>
      <c r="K3516" s="8">
        <f t="shared" si="217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110.00000000000001</v>
      </c>
      <c r="R3516">
        <f t="shared" si="21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f t="shared" si="216"/>
        <v>42155.772812499999</v>
      </c>
      <c r="J3517">
        <v>1433097171</v>
      </c>
      <c r="K3517" s="8">
        <f t="shared" si="217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102.66666666666666</v>
      </c>
      <c r="R3517">
        <f t="shared" si="219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f t="shared" si="216"/>
        <v>41890.125</v>
      </c>
      <c r="J3518">
        <v>1410145200</v>
      </c>
      <c r="K3518" s="8">
        <f t="shared" si="217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f t="shared" si="216"/>
        <v>41824.458333333336</v>
      </c>
      <c r="J3519">
        <v>1404471600</v>
      </c>
      <c r="K3519" s="8">
        <f t="shared" si="217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f t="shared" si="216"/>
        <v>41914.597916666666</v>
      </c>
      <c r="J3520">
        <v>1412259660</v>
      </c>
      <c r="K3520" s="8">
        <f t="shared" si="217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110.04599999999999</v>
      </c>
      <c r="R3520">
        <f t="shared" si="219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f t="shared" si="216"/>
        <v>42067.598958333328</v>
      </c>
      <c r="J3521">
        <v>1425478950</v>
      </c>
      <c r="K3521" s="8">
        <f t="shared" si="217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101.35000000000001</v>
      </c>
      <c r="R3521">
        <f t="shared" si="219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f t="shared" si="216"/>
        <v>42253.57430555555</v>
      </c>
      <c r="J3522">
        <v>1441547220</v>
      </c>
      <c r="K3522" s="8">
        <f t="shared" si="217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100.75</v>
      </c>
      <c r="R3522">
        <f t="shared" si="219"/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f t="shared" ref="I3523:I3586" si="220">(((J3523/60)/60)/24)+DATE(1970,1,1)</f>
        <v>41911.361342592594</v>
      </c>
      <c r="J3523">
        <v>1411980020</v>
      </c>
      <c r="K3523" s="8">
        <f t="shared" ref="K3523:K3586" si="221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E3523/D3523*100</f>
        <v>169.42857142857144</v>
      </c>
      <c r="R3523">
        <f t="shared" ref="R3523:R3586" si="223"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f t="shared" si="220"/>
        <v>42262.420833333337</v>
      </c>
      <c r="J3524">
        <v>1442311560</v>
      </c>
      <c r="K3524" s="8">
        <f t="shared" si="221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f t="shared" si="220"/>
        <v>42638.958333333328</v>
      </c>
      <c r="J3525">
        <v>1474844400</v>
      </c>
      <c r="K3525" s="8">
        <f t="shared" si="221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113.65</v>
      </c>
      <c r="R3525">
        <f t="shared" si="223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f t="shared" si="220"/>
        <v>41895.166666666664</v>
      </c>
      <c r="J3526">
        <v>1410580800</v>
      </c>
      <c r="K3526" s="8">
        <f t="shared" si="221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101.56</v>
      </c>
      <c r="R3526">
        <f t="shared" si="223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f t="shared" si="220"/>
        <v>42225.666666666672</v>
      </c>
      <c r="J3527">
        <v>1439136000</v>
      </c>
      <c r="K3527" s="8">
        <f t="shared" si="221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>
        <f t="shared" si="223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f t="shared" si="220"/>
        <v>42488.249305555553</v>
      </c>
      <c r="J3528">
        <v>1461823140</v>
      </c>
      <c r="K3528" s="8">
        <f t="shared" si="221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>
        <f t="shared" si="223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f t="shared" si="220"/>
        <v>42196.165972222225</v>
      </c>
      <c r="J3529">
        <v>1436587140</v>
      </c>
      <c r="K3529" s="8">
        <f t="shared" si="221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116.91666666666667</v>
      </c>
      <c r="R3529">
        <f t="shared" si="223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f t="shared" si="220"/>
        <v>42753.50136574074</v>
      </c>
      <c r="J3530">
        <v>1484740918</v>
      </c>
      <c r="K3530" s="8">
        <f t="shared" si="221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101.15151515151514</v>
      </c>
      <c r="R3530">
        <f t="shared" si="223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f t="shared" si="220"/>
        <v>42198.041666666672</v>
      </c>
      <c r="J3531">
        <v>1436749200</v>
      </c>
      <c r="K3531" s="8">
        <f t="shared" si="221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>
        <f t="shared" si="223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f t="shared" si="220"/>
        <v>42470.833333333328</v>
      </c>
      <c r="J3532">
        <v>1460318400</v>
      </c>
      <c r="K3532" s="8">
        <f t="shared" si="221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f t="shared" si="220"/>
        <v>42551.654328703706</v>
      </c>
      <c r="J3533">
        <v>1467301334</v>
      </c>
      <c r="K3533" s="8">
        <f t="shared" si="221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>
        <f t="shared" si="223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f t="shared" si="220"/>
        <v>41900.165972222225</v>
      </c>
      <c r="J3534">
        <v>1411012740</v>
      </c>
      <c r="K3534" s="8">
        <f t="shared" si="221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118.95833333333334</v>
      </c>
      <c r="R3534">
        <f t="shared" si="223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f t="shared" si="220"/>
        <v>42319.802858796291</v>
      </c>
      <c r="J3535">
        <v>1447269367</v>
      </c>
      <c r="K3535" s="8">
        <f t="shared" si="221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126.2</v>
      </c>
      <c r="R3535">
        <f t="shared" si="223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f t="shared" si="220"/>
        <v>42278.6252662037</v>
      </c>
      <c r="J3536">
        <v>1443711623</v>
      </c>
      <c r="K3536" s="8">
        <f t="shared" si="221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156.20000000000002</v>
      </c>
      <c r="R3536">
        <f t="shared" si="223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f t="shared" si="220"/>
        <v>42279.75</v>
      </c>
      <c r="J3537">
        <v>1443808800</v>
      </c>
      <c r="K3537" s="8">
        <f t="shared" si="221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103.15</v>
      </c>
      <c r="R3537">
        <f t="shared" si="223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f t="shared" si="220"/>
        <v>42358.499305555553</v>
      </c>
      <c r="J3538">
        <v>1450612740</v>
      </c>
      <c r="K3538" s="8">
        <f t="shared" si="221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153.33333333333334</v>
      </c>
      <c r="R3538">
        <f t="shared" si="223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f t="shared" si="220"/>
        <v>41960.332638888889</v>
      </c>
      <c r="J3539">
        <v>1416211140</v>
      </c>
      <c r="K3539" s="8">
        <f t="shared" si="221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180.44444444444446</v>
      </c>
      <c r="R3539">
        <f t="shared" si="223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f t="shared" si="220"/>
        <v>42599.420601851853</v>
      </c>
      <c r="J3540">
        <v>1471428340</v>
      </c>
      <c r="K3540" s="8">
        <f t="shared" si="221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128.44999999999999</v>
      </c>
      <c r="R3540">
        <f t="shared" si="223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f t="shared" si="220"/>
        <v>42621.756041666667</v>
      </c>
      <c r="J3541">
        <v>1473358122</v>
      </c>
      <c r="K3541" s="8">
        <f t="shared" si="221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119.66666666666667</v>
      </c>
      <c r="R3541">
        <f t="shared" si="223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f t="shared" si="220"/>
        <v>42547.003368055557</v>
      </c>
      <c r="J3542">
        <v>1466899491</v>
      </c>
      <c r="K3542" s="8">
        <f t="shared" si="221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>
        <f t="shared" si="223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f t="shared" si="220"/>
        <v>42247.730034722219</v>
      </c>
      <c r="J3543">
        <v>1441042275</v>
      </c>
      <c r="K3543" s="8">
        <f t="shared" si="221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>
        <f t="shared" si="223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f t="shared" si="220"/>
        <v>41889.599791666667</v>
      </c>
      <c r="J3544">
        <v>1410099822</v>
      </c>
      <c r="K3544" s="8">
        <f t="shared" si="221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102.23636363636363</v>
      </c>
      <c r="R3544">
        <f t="shared" si="223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f t="shared" si="220"/>
        <v>42180.755312499998</v>
      </c>
      <c r="J3545">
        <v>1435255659</v>
      </c>
      <c r="K3545" s="8">
        <f t="shared" si="221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104.66666666666666</v>
      </c>
      <c r="R3545">
        <f t="shared" si="223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f t="shared" si="220"/>
        <v>42070.831678240742</v>
      </c>
      <c r="J3546">
        <v>1425758257</v>
      </c>
      <c r="K3546" s="8">
        <f t="shared" si="221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f t="shared" si="220"/>
        <v>42105.807395833333</v>
      </c>
      <c r="J3547">
        <v>1428780159</v>
      </c>
      <c r="K3547" s="8">
        <f t="shared" si="221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100.4</v>
      </c>
      <c r="R3547">
        <f t="shared" si="223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f t="shared" si="220"/>
        <v>42095.165972222225</v>
      </c>
      <c r="J3548">
        <v>1427860740</v>
      </c>
      <c r="K3548" s="8">
        <f t="shared" si="221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102.27272727272727</v>
      </c>
      <c r="R3548">
        <f t="shared" si="223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f t="shared" si="220"/>
        <v>42504.165972222225</v>
      </c>
      <c r="J3549">
        <v>1463198340</v>
      </c>
      <c r="K3549" s="8">
        <f t="shared" si="221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114.40928571428573</v>
      </c>
      <c r="R3549">
        <f t="shared" si="223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f t="shared" si="220"/>
        <v>42434.041666666672</v>
      </c>
      <c r="J3550">
        <v>1457139600</v>
      </c>
      <c r="K3550" s="8">
        <f t="shared" si="221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101.9047619047619</v>
      </c>
      <c r="R3550">
        <f t="shared" si="223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f t="shared" si="220"/>
        <v>42251.394363425927</v>
      </c>
      <c r="J3551">
        <v>1441358873</v>
      </c>
      <c r="K3551" s="8">
        <f t="shared" si="221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>
        <f t="shared" si="223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f t="shared" si="220"/>
        <v>42492.893495370372</v>
      </c>
      <c r="J3552">
        <v>1462224398</v>
      </c>
      <c r="K3552" s="8">
        <f t="shared" si="221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104.80000000000001</v>
      </c>
      <c r="R3552">
        <f t="shared" si="223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f t="shared" si="220"/>
        <v>41781.921527777777</v>
      </c>
      <c r="J3553">
        <v>1400796420</v>
      </c>
      <c r="K3553" s="8">
        <f t="shared" si="221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101.83333333333333</v>
      </c>
      <c r="R3553">
        <f t="shared" si="223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f t="shared" si="220"/>
        <v>41818.587083333332</v>
      </c>
      <c r="J3554">
        <v>1403964324</v>
      </c>
      <c r="K3554" s="8">
        <f t="shared" si="221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f t="shared" si="220"/>
        <v>42228</v>
      </c>
      <c r="J3555">
        <v>1439337600</v>
      </c>
      <c r="K3555" s="8">
        <f t="shared" si="221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106.27272727272728</v>
      </c>
      <c r="R3555">
        <f t="shared" si="223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f t="shared" si="220"/>
        <v>42046.708333333328</v>
      </c>
      <c r="J3556">
        <v>1423674000</v>
      </c>
      <c r="K3556" s="8">
        <f t="shared" si="221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113.42219999999999</v>
      </c>
      <c r="R3556">
        <f t="shared" si="223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f t="shared" si="220"/>
        <v>42691.483726851846</v>
      </c>
      <c r="J3557">
        <v>1479382594</v>
      </c>
      <c r="K3557" s="8">
        <f t="shared" si="221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f t="shared" si="220"/>
        <v>41868.649583333332</v>
      </c>
      <c r="J3558">
        <v>1408289724</v>
      </c>
      <c r="K3558" s="8">
        <f t="shared" si="221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100.45454545454547</v>
      </c>
      <c r="R3558">
        <f t="shared" si="223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f t="shared" si="220"/>
        <v>41764.276747685188</v>
      </c>
      <c r="J3559">
        <v>1399271911</v>
      </c>
      <c r="K3559" s="8">
        <f t="shared" si="221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100.03599999999999</v>
      </c>
      <c r="R3559">
        <f t="shared" si="223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f t="shared" si="220"/>
        <v>42181.875</v>
      </c>
      <c r="J3560">
        <v>1435352400</v>
      </c>
      <c r="K3560" s="8">
        <f t="shared" si="221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>
        <f t="shared" si="223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f t="shared" si="220"/>
        <v>42216.373611111107</v>
      </c>
      <c r="J3561">
        <v>1438333080</v>
      </c>
      <c r="K3561" s="8">
        <f t="shared" si="221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103.49999999999999</v>
      </c>
      <c r="R3561">
        <f t="shared" si="223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f t="shared" si="220"/>
        <v>42151.114583333328</v>
      </c>
      <c r="J3562">
        <v>1432694700</v>
      </c>
      <c r="K3562" s="8">
        <f t="shared" si="221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108.43750000000001</v>
      </c>
      <c r="R3562">
        <f t="shared" si="223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f t="shared" si="220"/>
        <v>42221.774999999994</v>
      </c>
      <c r="J3563">
        <v>1438799760</v>
      </c>
      <c r="K3563" s="8">
        <f t="shared" si="221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102.4</v>
      </c>
      <c r="R3563">
        <f t="shared" si="223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f t="shared" si="220"/>
        <v>42442.916666666672</v>
      </c>
      <c r="J3564">
        <v>1457906400</v>
      </c>
      <c r="K3564" s="8">
        <f t="shared" si="221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148.88888888888889</v>
      </c>
      <c r="R3564">
        <f t="shared" si="223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f t="shared" si="220"/>
        <v>42583.791666666672</v>
      </c>
      <c r="J3565">
        <v>1470078000</v>
      </c>
      <c r="K3565" s="8">
        <f t="shared" si="221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105.49000000000002</v>
      </c>
      <c r="R3565">
        <f t="shared" si="223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f t="shared" si="220"/>
        <v>42282.666666666672</v>
      </c>
      <c r="J3566">
        <v>1444060800</v>
      </c>
      <c r="K3566" s="8">
        <f t="shared" si="221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100.49999999999999</v>
      </c>
      <c r="R3566">
        <f t="shared" si="223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f t="shared" si="220"/>
        <v>42004.743148148147</v>
      </c>
      <c r="J3567">
        <v>1420048208</v>
      </c>
      <c r="K3567" s="8">
        <f t="shared" si="221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130.55555555555557</v>
      </c>
      <c r="R3567">
        <f t="shared" si="223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f t="shared" si="220"/>
        <v>42027.507905092592</v>
      </c>
      <c r="J3568">
        <v>1422015083</v>
      </c>
      <c r="K3568" s="8">
        <f t="shared" si="221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104.75000000000001</v>
      </c>
      <c r="R3568">
        <f t="shared" si="223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f t="shared" si="220"/>
        <v>42165.810694444444</v>
      </c>
      <c r="J3569">
        <v>1433964444</v>
      </c>
      <c r="K3569" s="8">
        <f t="shared" si="221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108.80000000000001</v>
      </c>
      <c r="R3569">
        <f t="shared" si="223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f t="shared" si="220"/>
        <v>41899.740671296298</v>
      </c>
      <c r="J3570">
        <v>1410975994</v>
      </c>
      <c r="K3570" s="8">
        <f t="shared" si="221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111.00000000000001</v>
      </c>
      <c r="R3570">
        <f t="shared" si="223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f t="shared" si="220"/>
        <v>42012.688611111109</v>
      </c>
      <c r="J3571">
        <v>1420734696</v>
      </c>
      <c r="K3571" s="8">
        <f t="shared" si="221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100.47999999999999</v>
      </c>
      <c r="R3571">
        <f t="shared" si="223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f t="shared" si="220"/>
        <v>42004.291666666672</v>
      </c>
      <c r="J3572">
        <v>1420009200</v>
      </c>
      <c r="K3572" s="8">
        <f t="shared" si="221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114.35</v>
      </c>
      <c r="R3572">
        <f t="shared" si="223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f t="shared" si="220"/>
        <v>41942.858946759261</v>
      </c>
      <c r="J3573">
        <v>1414701413</v>
      </c>
      <c r="K3573" s="8">
        <f t="shared" si="221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122.06666666666666</v>
      </c>
      <c r="R3573">
        <f t="shared" si="223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f t="shared" si="220"/>
        <v>42176.570393518516</v>
      </c>
      <c r="J3574">
        <v>1434894082</v>
      </c>
      <c r="K3574" s="8">
        <f t="shared" si="221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f t="shared" si="220"/>
        <v>41951.417199074072</v>
      </c>
      <c r="J3575">
        <v>1415440846</v>
      </c>
      <c r="K3575" s="8">
        <f t="shared" si="221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102.8</v>
      </c>
      <c r="R3575">
        <f t="shared" si="223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f t="shared" si="220"/>
        <v>41956.984351851846</v>
      </c>
      <c r="J3576">
        <v>1415921848</v>
      </c>
      <c r="K3576" s="8">
        <f t="shared" si="221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106.12068965517241</v>
      </c>
      <c r="R3576">
        <f t="shared" si="223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f t="shared" si="220"/>
        <v>42593.165972222225</v>
      </c>
      <c r="J3577">
        <v>1470887940</v>
      </c>
      <c r="K3577" s="8">
        <f t="shared" si="221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101.33000000000001</v>
      </c>
      <c r="R3577">
        <f t="shared" si="223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f t="shared" si="220"/>
        <v>42709.590902777782</v>
      </c>
      <c r="J3578">
        <v>1480947054</v>
      </c>
      <c r="K3578" s="8">
        <f t="shared" si="221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f t="shared" si="220"/>
        <v>42120.26944444445</v>
      </c>
      <c r="J3579">
        <v>1430029680</v>
      </c>
      <c r="K3579" s="8">
        <f t="shared" si="221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>
        <f t="shared" si="223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f t="shared" si="220"/>
        <v>42490.733530092592</v>
      </c>
      <c r="J3580">
        <v>1462037777</v>
      </c>
      <c r="K3580" s="8">
        <f t="shared" si="221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100.01333333333334</v>
      </c>
      <c r="R3580">
        <f t="shared" si="223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f t="shared" si="220"/>
        <v>42460.720555555556</v>
      </c>
      <c r="J3581">
        <v>1459444656</v>
      </c>
      <c r="K3581" s="8">
        <f t="shared" si="221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f t="shared" si="220"/>
        <v>42064.207638888889</v>
      </c>
      <c r="J3582">
        <v>1425185940</v>
      </c>
      <c r="K3582" s="8">
        <f t="shared" si="221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113.88888888888889</v>
      </c>
      <c r="R3582">
        <f t="shared" si="223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f t="shared" si="220"/>
        <v>41850.471180555556</v>
      </c>
      <c r="J3583">
        <v>1406719110</v>
      </c>
      <c r="K3583" s="8">
        <f t="shared" si="221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f t="shared" si="220"/>
        <v>42465.095856481479</v>
      </c>
      <c r="J3584">
        <v>1459822682</v>
      </c>
      <c r="K3584" s="8">
        <f t="shared" si="221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>
        <f t="shared" si="223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f t="shared" si="220"/>
        <v>42478.384317129632</v>
      </c>
      <c r="J3585">
        <v>1460970805</v>
      </c>
      <c r="K3585" s="8">
        <f t="shared" si="221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108.5</v>
      </c>
      <c r="R3585">
        <f t="shared" si="223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f t="shared" si="220"/>
        <v>42198.316481481481</v>
      </c>
      <c r="J3586">
        <v>1436772944</v>
      </c>
      <c r="K3586" s="8">
        <f t="shared" si="221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115.5</v>
      </c>
      <c r="R3586">
        <f t="shared" si="223"/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f t="shared" ref="I3587:I3650" si="224">(((J3587/60)/60)/24)+DATE(1970,1,1)</f>
        <v>41994.716319444444</v>
      </c>
      <c r="J3587">
        <v>1419181890</v>
      </c>
      <c r="K3587" s="8">
        <f t="shared" ref="K3587:K3650" si="225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E3587/D3587*100</f>
        <v>119.11764705882352</v>
      </c>
      <c r="R3587">
        <f t="shared" ref="R3587:R3650" si="227"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f t="shared" si="224"/>
        <v>42636.697569444441</v>
      </c>
      <c r="J3588">
        <v>1474649070</v>
      </c>
      <c r="K3588" s="8">
        <f t="shared" si="225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109.42666666666668</v>
      </c>
      <c r="R3588">
        <f t="shared" si="227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f t="shared" si="224"/>
        <v>42548.791666666672</v>
      </c>
      <c r="J3589">
        <v>1467054000</v>
      </c>
      <c r="K3589" s="8">
        <f t="shared" si="225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126.6</v>
      </c>
      <c r="R3589">
        <f t="shared" si="227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f t="shared" si="224"/>
        <v>42123.958333333328</v>
      </c>
      <c r="J3590">
        <v>1430348400</v>
      </c>
      <c r="K3590" s="8">
        <f t="shared" si="225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100.49999999999999</v>
      </c>
      <c r="R3590">
        <f t="shared" si="227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f t="shared" si="224"/>
        <v>42150.647534722222</v>
      </c>
      <c r="J3591">
        <v>1432654347</v>
      </c>
      <c r="K3591" s="8">
        <f t="shared" si="225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127.49999999999999</v>
      </c>
      <c r="R3591">
        <f t="shared" si="227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f t="shared" si="224"/>
        <v>41932.333726851852</v>
      </c>
      <c r="J3592">
        <v>1413792034</v>
      </c>
      <c r="K3592" s="8">
        <f t="shared" si="225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100.05999999999999</v>
      </c>
      <c r="R3592">
        <f t="shared" si="227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f t="shared" si="224"/>
        <v>42028.207638888889</v>
      </c>
      <c r="J3593">
        <v>1422075540</v>
      </c>
      <c r="K3593" s="8">
        <f t="shared" si="225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>
        <f t="shared" si="227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f t="shared" si="224"/>
        <v>42046.207638888889</v>
      </c>
      <c r="J3594">
        <v>1423630740</v>
      </c>
      <c r="K3594" s="8">
        <f t="shared" si="225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127.25</v>
      </c>
      <c r="R3594">
        <f t="shared" si="227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f t="shared" si="224"/>
        <v>42009.851388888885</v>
      </c>
      <c r="J3595">
        <v>1420489560</v>
      </c>
      <c r="K3595" s="8">
        <f t="shared" si="225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110.63333333333334</v>
      </c>
      <c r="R3595">
        <f t="shared" si="227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f t="shared" si="224"/>
        <v>42617.066921296297</v>
      </c>
      <c r="J3596">
        <v>1472952982</v>
      </c>
      <c r="K3596" s="8">
        <f t="shared" si="225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125.93749999999999</v>
      </c>
      <c r="R3596">
        <f t="shared" si="227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f t="shared" si="224"/>
        <v>42076.290972222225</v>
      </c>
      <c r="J3597">
        <v>1426229940</v>
      </c>
      <c r="K3597" s="8">
        <f t="shared" si="225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118.5</v>
      </c>
      <c r="R3597">
        <f t="shared" si="227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f t="shared" si="224"/>
        <v>41877.715069444443</v>
      </c>
      <c r="J3598">
        <v>1409072982</v>
      </c>
      <c r="K3598" s="8">
        <f t="shared" si="225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107.72727272727273</v>
      </c>
      <c r="R3598">
        <f t="shared" si="227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f t="shared" si="224"/>
        <v>42432.249305555553</v>
      </c>
      <c r="J3599">
        <v>1456984740</v>
      </c>
      <c r="K3599" s="8">
        <f t="shared" si="225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102.60000000000001</v>
      </c>
      <c r="R3599">
        <f t="shared" si="227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f t="shared" si="224"/>
        <v>41885.207638888889</v>
      </c>
      <c r="J3600">
        <v>1409720340</v>
      </c>
      <c r="K3600" s="8">
        <f t="shared" si="225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110.1</v>
      </c>
      <c r="R3600">
        <f t="shared" si="227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f t="shared" si="224"/>
        <v>42246</v>
      </c>
      <c r="J3601">
        <v>1440892800</v>
      </c>
      <c r="K3601" s="8">
        <f t="shared" si="225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>
        <f t="shared" si="227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f t="shared" si="224"/>
        <v>42656.849120370374</v>
      </c>
      <c r="J3602">
        <v>1476390164</v>
      </c>
      <c r="K3602" s="8">
        <f t="shared" si="225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>
        <f t="shared" si="227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f t="shared" si="224"/>
        <v>42020.99863425926</v>
      </c>
      <c r="J3603">
        <v>1421452682</v>
      </c>
      <c r="K3603" s="8">
        <f t="shared" si="225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104.35000000000001</v>
      </c>
      <c r="R3603">
        <f t="shared" si="227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f t="shared" si="224"/>
        <v>42507.894432870366</v>
      </c>
      <c r="J3604">
        <v>1463520479</v>
      </c>
      <c r="K3604" s="8">
        <f t="shared" si="225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100.05</v>
      </c>
      <c r="R3604">
        <f t="shared" si="227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f t="shared" si="224"/>
        <v>42313.906018518523</v>
      </c>
      <c r="J3605">
        <v>1446759880</v>
      </c>
      <c r="K3605" s="8">
        <f t="shared" si="225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170.66666666666669</v>
      </c>
      <c r="R3605">
        <f t="shared" si="227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f t="shared" si="224"/>
        <v>42489.290972222225</v>
      </c>
      <c r="J3606">
        <v>1461913140</v>
      </c>
      <c r="K3606" s="8">
        <f t="shared" si="225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112.83333333333334</v>
      </c>
      <c r="R3606">
        <f t="shared" si="227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f t="shared" si="224"/>
        <v>42413.793124999997</v>
      </c>
      <c r="J3607">
        <v>1455390126</v>
      </c>
      <c r="K3607" s="8">
        <f t="shared" si="225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>
        <f t="shared" si="227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f t="shared" si="224"/>
        <v>42596.604826388888</v>
      </c>
      <c r="J3608">
        <v>1471185057</v>
      </c>
      <c r="K3608" s="8">
        <f t="shared" si="225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130.26666666666665</v>
      </c>
      <c r="R3608">
        <f t="shared" si="227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f t="shared" si="224"/>
        <v>42353</v>
      </c>
      <c r="J3609">
        <v>1450137600</v>
      </c>
      <c r="K3609" s="8">
        <f t="shared" si="225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105.45454545454544</v>
      </c>
      <c r="R3609">
        <f t="shared" si="227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f t="shared" si="224"/>
        <v>42538.583333333328</v>
      </c>
      <c r="J3610">
        <v>1466172000</v>
      </c>
      <c r="K3610" s="8">
        <f t="shared" si="225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f t="shared" si="224"/>
        <v>42459.950057870374</v>
      </c>
      <c r="J3611">
        <v>1459378085</v>
      </c>
      <c r="K3611" s="8">
        <f t="shared" si="225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153.31632653061226</v>
      </c>
      <c r="R3611">
        <f t="shared" si="227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f t="shared" si="224"/>
        <v>42233.432129629626</v>
      </c>
      <c r="J3612">
        <v>1439806936</v>
      </c>
      <c r="K3612" s="8">
        <f t="shared" si="225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162.30000000000001</v>
      </c>
      <c r="R3612">
        <f t="shared" si="227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f t="shared" si="224"/>
        <v>42102.370381944449</v>
      </c>
      <c r="J3613">
        <v>1428483201</v>
      </c>
      <c r="K3613" s="8">
        <f t="shared" si="225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>
        <f t="shared" si="227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f t="shared" si="224"/>
        <v>41799.726979166669</v>
      </c>
      <c r="J3614">
        <v>1402334811</v>
      </c>
      <c r="K3614" s="8">
        <f t="shared" si="225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144.4</v>
      </c>
      <c r="R3614">
        <f t="shared" si="227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f t="shared" si="224"/>
        <v>41818.58997685185</v>
      </c>
      <c r="J3615">
        <v>1403964574</v>
      </c>
      <c r="K3615" s="8">
        <f t="shared" si="225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f t="shared" si="224"/>
        <v>42174.041851851856</v>
      </c>
      <c r="J3616">
        <v>1434675616</v>
      </c>
      <c r="K3616" s="8">
        <f t="shared" si="225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100.8</v>
      </c>
      <c r="R3616">
        <f t="shared" si="227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f t="shared" si="224"/>
        <v>42348.593703703707</v>
      </c>
      <c r="J3617">
        <v>1449756896</v>
      </c>
      <c r="K3617" s="8">
        <f t="shared" si="225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106.80000000000001</v>
      </c>
      <c r="R3617">
        <f t="shared" si="227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f t="shared" si="224"/>
        <v>42082.908148148148</v>
      </c>
      <c r="J3618">
        <v>1426801664</v>
      </c>
      <c r="K3618" s="8">
        <f t="shared" si="225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124.8</v>
      </c>
      <c r="R3618">
        <f t="shared" si="227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f t="shared" si="224"/>
        <v>42794</v>
      </c>
      <c r="J3619">
        <v>1488240000</v>
      </c>
      <c r="K3619" s="8">
        <f t="shared" si="225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118.91891891891892</v>
      </c>
      <c r="R3619">
        <f t="shared" si="227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f t="shared" si="224"/>
        <v>42158.627893518518</v>
      </c>
      <c r="J3620">
        <v>1433343850</v>
      </c>
      <c r="K3620" s="8">
        <f t="shared" si="225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>
        <f t="shared" si="227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f t="shared" si="224"/>
        <v>42693.916666666672</v>
      </c>
      <c r="J3621">
        <v>1479592800</v>
      </c>
      <c r="K3621" s="8">
        <f t="shared" si="225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112.99999999999999</v>
      </c>
      <c r="R3621">
        <f t="shared" si="227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f t="shared" si="224"/>
        <v>42068.166666666672</v>
      </c>
      <c r="J3622">
        <v>1425528000</v>
      </c>
      <c r="K3622" s="8">
        <f t="shared" si="225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105.19047619047619</v>
      </c>
      <c r="R3622">
        <f t="shared" si="227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f t="shared" si="224"/>
        <v>42643.875</v>
      </c>
      <c r="J3623">
        <v>1475269200</v>
      </c>
      <c r="K3623" s="8">
        <f t="shared" si="225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109.73333333333332</v>
      </c>
      <c r="R3623">
        <f t="shared" si="227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f t="shared" si="224"/>
        <v>41910.140972222223</v>
      </c>
      <c r="J3624">
        <v>1411874580</v>
      </c>
      <c r="K3624" s="8">
        <f t="shared" si="225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100.099</v>
      </c>
      <c r="R3624">
        <f t="shared" si="227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f t="shared" si="224"/>
        <v>41846.291666666664</v>
      </c>
      <c r="J3625">
        <v>1406358000</v>
      </c>
      <c r="K3625" s="8">
        <f t="shared" si="225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>
        <f t="shared" si="227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f t="shared" si="224"/>
        <v>42605.774189814809</v>
      </c>
      <c r="J3626">
        <v>1471977290</v>
      </c>
      <c r="K3626" s="8">
        <f t="shared" si="225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104.93333333333332</v>
      </c>
      <c r="R3626">
        <f t="shared" si="227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f t="shared" si="224"/>
        <v>42187.652511574073</v>
      </c>
      <c r="J3627">
        <v>1435851577</v>
      </c>
      <c r="K3627" s="8">
        <f t="shared" si="225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102.66666666666666</v>
      </c>
      <c r="R3627">
        <f t="shared" si="227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f t="shared" si="224"/>
        <v>41867.667326388888</v>
      </c>
      <c r="J3628">
        <v>1408204857</v>
      </c>
      <c r="K3628" s="8">
        <f t="shared" si="225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101.82500000000002</v>
      </c>
      <c r="R3628">
        <f t="shared" si="227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f t="shared" si="224"/>
        <v>42511.165972222225</v>
      </c>
      <c r="J3629">
        <v>1463803140</v>
      </c>
      <c r="K3629" s="8">
        <f t="shared" si="225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f t="shared" si="224"/>
        <v>42351.874953703707</v>
      </c>
      <c r="J3630">
        <v>1450040396</v>
      </c>
      <c r="K3630" s="8">
        <f t="shared" si="225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 t="e">
        <f t="shared" si="227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f t="shared" si="224"/>
        <v>42495.708333333328</v>
      </c>
      <c r="J3631">
        <v>1462467600</v>
      </c>
      <c r="K3631" s="8">
        <f t="shared" si="225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1.9999999999999998E-4</v>
      </c>
      <c r="R3631">
        <f t="shared" si="227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f t="shared" si="224"/>
        <v>41972.888773148152</v>
      </c>
      <c r="J3632">
        <v>1417295990</v>
      </c>
      <c r="K3632" s="8">
        <f t="shared" si="225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3.3333333333333333E-2</v>
      </c>
      <c r="R3632">
        <f t="shared" si="227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f t="shared" si="224"/>
        <v>41905.165972222225</v>
      </c>
      <c r="J3633">
        <v>1411444740</v>
      </c>
      <c r="K3633" s="8">
        <f t="shared" si="225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51.023391812865491</v>
      </c>
      <c r="R3633">
        <f t="shared" si="227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f t="shared" si="224"/>
        <v>41966.936909722222</v>
      </c>
      <c r="J3634">
        <v>1416781749</v>
      </c>
      <c r="K3634" s="8">
        <f t="shared" si="225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>
        <f t="shared" si="227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f t="shared" si="224"/>
        <v>42693.041666666672</v>
      </c>
      <c r="J3635">
        <v>1479517200</v>
      </c>
      <c r="K3635" s="8">
        <f t="shared" si="225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35.24</v>
      </c>
      <c r="R3635">
        <f t="shared" si="227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f t="shared" si="224"/>
        <v>42749.165972222225</v>
      </c>
      <c r="J3636">
        <v>1484366340</v>
      </c>
      <c r="K3636" s="8">
        <f t="shared" si="225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4.246666666666667</v>
      </c>
      <c r="R3636">
        <f t="shared" si="227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f t="shared" si="224"/>
        <v>42480.88282407407</v>
      </c>
      <c r="J3637">
        <v>1461186676</v>
      </c>
      <c r="K3637" s="8">
        <f t="shared" si="225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36.457142857142856</v>
      </c>
      <c r="R3637">
        <f t="shared" si="227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f t="shared" si="224"/>
        <v>42261.694780092599</v>
      </c>
      <c r="J3638">
        <v>1442248829</v>
      </c>
      <c r="K3638" s="8">
        <f t="shared" si="225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 t="e">
        <f t="shared" si="227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f t="shared" si="224"/>
        <v>42005.700636574074</v>
      </c>
      <c r="J3639">
        <v>1420130935</v>
      </c>
      <c r="K3639" s="8">
        <f t="shared" si="225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30.866666666666664</v>
      </c>
      <c r="R3639">
        <f t="shared" si="227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f t="shared" si="224"/>
        <v>42113.631157407406</v>
      </c>
      <c r="J3640">
        <v>1429456132</v>
      </c>
      <c r="K3640" s="8">
        <f t="shared" si="225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6.5454545454545459</v>
      </c>
      <c r="R3640">
        <f t="shared" si="227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f t="shared" si="224"/>
        <v>42650.632638888885</v>
      </c>
      <c r="J3641">
        <v>1475853060</v>
      </c>
      <c r="K3641" s="8">
        <f t="shared" si="225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4.0000000000000001E-3</v>
      </c>
      <c r="R3641">
        <f t="shared" si="227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f t="shared" si="224"/>
        <v>42134.781597222223</v>
      </c>
      <c r="J3642">
        <v>1431283530</v>
      </c>
      <c r="K3642" s="8">
        <f t="shared" si="225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5.5</v>
      </c>
      <c r="R3642">
        <f t="shared" si="227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f t="shared" si="224"/>
        <v>41917.208333333336</v>
      </c>
      <c r="J3643">
        <v>1412485200</v>
      </c>
      <c r="K3643" s="8">
        <f t="shared" si="225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 t="e">
        <f t="shared" si="227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f t="shared" si="224"/>
        <v>42338.708333333328</v>
      </c>
      <c r="J3644">
        <v>1448902800</v>
      </c>
      <c r="K3644" s="8">
        <f t="shared" si="225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2.1428571428571428</v>
      </c>
      <c r="R3644">
        <f t="shared" si="227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f t="shared" si="224"/>
        <v>42325.185636574075</v>
      </c>
      <c r="J3645">
        <v>1447734439</v>
      </c>
      <c r="K3645" s="8">
        <f t="shared" si="225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 t="e">
        <f t="shared" si="227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f t="shared" si="224"/>
        <v>42437.207638888889</v>
      </c>
      <c r="J3646">
        <v>1457413140</v>
      </c>
      <c r="K3646" s="8">
        <f t="shared" si="225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16.420000000000002</v>
      </c>
      <c r="R3646">
        <f t="shared" si="227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f t="shared" si="224"/>
        <v>42696.012013888889</v>
      </c>
      <c r="J3647">
        <v>1479773838</v>
      </c>
      <c r="K3647" s="8">
        <f t="shared" si="225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0.1</v>
      </c>
      <c r="R3647">
        <f t="shared" si="227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f t="shared" si="224"/>
        <v>42171.979166666672</v>
      </c>
      <c r="J3648">
        <v>1434497400</v>
      </c>
      <c r="K3648" s="8">
        <f t="shared" si="225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4.8099999999999996</v>
      </c>
      <c r="R3648">
        <f t="shared" si="227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f t="shared" si="224"/>
        <v>42643.749155092592</v>
      </c>
      <c r="J3649">
        <v>1475258327</v>
      </c>
      <c r="K3649" s="8">
        <f t="shared" si="225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>
        <f t="shared" si="227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f t="shared" si="224"/>
        <v>41917.292187500003</v>
      </c>
      <c r="J3650">
        <v>1412492445</v>
      </c>
      <c r="K3650" s="8">
        <f t="shared" si="225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100.38249999999999</v>
      </c>
      <c r="R3650">
        <f t="shared" si="227"/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f t="shared" ref="I3651:I3714" si="228">(((J3651/60)/60)/24)+DATE(1970,1,1)</f>
        <v>41806.712893518517</v>
      </c>
      <c r="J3651">
        <v>1402938394</v>
      </c>
      <c r="K3651" s="8">
        <f t="shared" ref="K3651:K3714" si="229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E3651/D3651*100</f>
        <v>104</v>
      </c>
      <c r="R3651">
        <f t="shared" ref="R3651:R3714" si="231"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f t="shared" si="228"/>
        <v>42402.478981481487</v>
      </c>
      <c r="J3652">
        <v>1454412584</v>
      </c>
      <c r="K3652" s="8">
        <f t="shared" si="229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f t="shared" si="228"/>
        <v>41861.665972222225</v>
      </c>
      <c r="J3653">
        <v>1407686340</v>
      </c>
      <c r="K3653" s="8">
        <f t="shared" si="229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>
        <f t="shared" si="231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f t="shared" si="228"/>
        <v>42607.165972222225</v>
      </c>
      <c r="J3654">
        <v>1472097540</v>
      </c>
      <c r="K3654" s="8">
        <f t="shared" si="229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250.66666666666669</v>
      </c>
      <c r="R3654">
        <f t="shared" si="231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f t="shared" si="228"/>
        <v>42221.363506944443</v>
      </c>
      <c r="J3655">
        <v>1438764207</v>
      </c>
      <c r="K3655" s="8">
        <f t="shared" si="229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100.49999999999999</v>
      </c>
      <c r="R3655">
        <f t="shared" si="231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f t="shared" si="228"/>
        <v>42463.708333333328</v>
      </c>
      <c r="J3656">
        <v>1459702800</v>
      </c>
      <c r="K3656" s="8">
        <f t="shared" si="229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174.4</v>
      </c>
      <c r="R3656">
        <f t="shared" si="231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f t="shared" si="228"/>
        <v>42203.290972222225</v>
      </c>
      <c r="J3657">
        <v>1437202740</v>
      </c>
      <c r="K3657" s="8">
        <f t="shared" si="229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116.26</v>
      </c>
      <c r="R3657">
        <f t="shared" si="231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f t="shared" si="228"/>
        <v>42767.957638888889</v>
      </c>
      <c r="J3658">
        <v>1485989940</v>
      </c>
      <c r="K3658" s="8">
        <f t="shared" si="229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105.82000000000001</v>
      </c>
      <c r="R3658">
        <f t="shared" si="231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f t="shared" si="228"/>
        <v>42522.904166666667</v>
      </c>
      <c r="J3659">
        <v>1464817320</v>
      </c>
      <c r="K3659" s="8">
        <f t="shared" si="229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110.75</v>
      </c>
      <c r="R3659">
        <f t="shared" si="231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f t="shared" si="228"/>
        <v>41822.165972222225</v>
      </c>
      <c r="J3660">
        <v>1404273540</v>
      </c>
      <c r="K3660" s="8">
        <f t="shared" si="229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100.66666666666666</v>
      </c>
      <c r="R3660">
        <f t="shared" si="231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f t="shared" si="228"/>
        <v>42082.610416666663</v>
      </c>
      <c r="J3661">
        <v>1426775940</v>
      </c>
      <c r="K3661" s="8">
        <f t="shared" si="229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102.03333333333333</v>
      </c>
      <c r="R3661">
        <f t="shared" si="231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f t="shared" si="228"/>
        <v>41996.881076388891</v>
      </c>
      <c r="J3662">
        <v>1419368925</v>
      </c>
      <c r="K3662" s="8">
        <f t="shared" si="229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f t="shared" si="228"/>
        <v>42470.166666666672</v>
      </c>
      <c r="J3663">
        <v>1460260800</v>
      </c>
      <c r="K3663" s="8">
        <f t="shared" si="229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111.00000000000001</v>
      </c>
      <c r="R3663">
        <f t="shared" si="231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f t="shared" si="228"/>
        <v>42094.178402777776</v>
      </c>
      <c r="J3664">
        <v>1427775414</v>
      </c>
      <c r="K3664" s="8">
        <f t="shared" si="229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101.42500000000001</v>
      </c>
      <c r="R3664">
        <f t="shared" si="231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f t="shared" si="228"/>
        <v>42725.493402777778</v>
      </c>
      <c r="J3665">
        <v>1482321030</v>
      </c>
      <c r="K3665" s="8">
        <f t="shared" si="229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>
        <f t="shared" si="231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f t="shared" si="228"/>
        <v>42537.248715277776</v>
      </c>
      <c r="J3666">
        <v>1466056689</v>
      </c>
      <c r="K3666" s="8">
        <f t="shared" si="229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109.375</v>
      </c>
      <c r="R3666">
        <f t="shared" si="231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f t="shared" si="228"/>
        <v>42305.829166666663</v>
      </c>
      <c r="J3667">
        <v>1446062040</v>
      </c>
      <c r="K3667" s="8">
        <f t="shared" si="229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115.16129032258064</v>
      </c>
      <c r="R3667">
        <f t="shared" si="231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f t="shared" si="228"/>
        <v>41844.291666666664</v>
      </c>
      <c r="J3668">
        <v>1406185200</v>
      </c>
      <c r="K3668" s="8">
        <f t="shared" si="229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f t="shared" si="228"/>
        <v>42203.970127314817</v>
      </c>
      <c r="J3669">
        <v>1437261419</v>
      </c>
      <c r="K3669" s="8">
        <f t="shared" si="229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103.17033333333335</v>
      </c>
      <c r="R3669">
        <f t="shared" si="231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f t="shared" si="228"/>
        <v>42208.772916666669</v>
      </c>
      <c r="J3670">
        <v>1437676380</v>
      </c>
      <c r="K3670" s="8">
        <f t="shared" si="229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103.49999999999999</v>
      </c>
      <c r="R3670">
        <f t="shared" si="231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f t="shared" si="228"/>
        <v>42166.675196759257</v>
      </c>
      <c r="J3671">
        <v>1434039137</v>
      </c>
      <c r="K3671" s="8">
        <f t="shared" si="229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138.19999999999999</v>
      </c>
      <c r="R3671">
        <f t="shared" si="231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f t="shared" si="228"/>
        <v>42155.958333333328</v>
      </c>
      <c r="J3672">
        <v>1433113200</v>
      </c>
      <c r="K3672" s="8">
        <f t="shared" si="229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109.54545454545455</v>
      </c>
      <c r="R3672">
        <f t="shared" si="231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f t="shared" si="228"/>
        <v>41841.165972222225</v>
      </c>
      <c r="J3673">
        <v>1405915140</v>
      </c>
      <c r="K3673" s="8">
        <f t="shared" si="229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100.85714285714286</v>
      </c>
      <c r="R3673">
        <f t="shared" si="231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f t="shared" si="228"/>
        <v>41908.946574074071</v>
      </c>
      <c r="J3674">
        <v>1411771384</v>
      </c>
      <c r="K3674" s="8">
        <f t="shared" si="229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101.53333333333335</v>
      </c>
      <c r="R3674">
        <f t="shared" si="231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f t="shared" si="228"/>
        <v>41948.536111111112</v>
      </c>
      <c r="J3675">
        <v>1415191920</v>
      </c>
      <c r="K3675" s="8">
        <f t="shared" si="229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113.625</v>
      </c>
      <c r="R3675">
        <f t="shared" si="231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f t="shared" si="228"/>
        <v>42616.873020833329</v>
      </c>
      <c r="J3676">
        <v>1472936229</v>
      </c>
      <c r="K3676" s="8">
        <f t="shared" si="229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f t="shared" si="228"/>
        <v>42505.958333333328</v>
      </c>
      <c r="J3677">
        <v>1463353200</v>
      </c>
      <c r="K3677" s="8">
        <f t="shared" si="229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>
        <f t="shared" si="231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f t="shared" si="228"/>
        <v>41894.815787037034</v>
      </c>
      <c r="J3678">
        <v>1410550484</v>
      </c>
      <c r="K3678" s="8">
        <f t="shared" si="229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128.75</v>
      </c>
      <c r="R3678">
        <f t="shared" si="231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f t="shared" si="228"/>
        <v>41823.165972222225</v>
      </c>
      <c r="J3679">
        <v>1404359940</v>
      </c>
      <c r="K3679" s="8">
        <f t="shared" si="229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102.90416666666667</v>
      </c>
      <c r="R3679">
        <f t="shared" si="231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f t="shared" si="228"/>
        <v>42155.531226851846</v>
      </c>
      <c r="J3680">
        <v>1433076298</v>
      </c>
      <c r="K3680" s="8">
        <f t="shared" si="229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102.49999999999999</v>
      </c>
      <c r="R3680">
        <f t="shared" si="231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f t="shared" si="228"/>
        <v>41821.207638888889</v>
      </c>
      <c r="J3681">
        <v>1404190740</v>
      </c>
      <c r="K3681" s="8">
        <f t="shared" si="229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110.1</v>
      </c>
      <c r="R3681">
        <f t="shared" si="231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f t="shared" si="228"/>
        <v>42648.454097222217</v>
      </c>
      <c r="J3682">
        <v>1475664834</v>
      </c>
      <c r="K3682" s="8">
        <f t="shared" si="229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112.76666666666667</v>
      </c>
      <c r="R3682">
        <f t="shared" si="231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f t="shared" si="228"/>
        <v>42384.651504629626</v>
      </c>
      <c r="J3683">
        <v>1452872290</v>
      </c>
      <c r="K3683" s="8">
        <f t="shared" si="229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111.9</v>
      </c>
      <c r="R3683">
        <f t="shared" si="231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f t="shared" si="228"/>
        <v>41806.290972222225</v>
      </c>
      <c r="J3684">
        <v>1402901940</v>
      </c>
      <c r="K3684" s="8">
        <f t="shared" si="229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139.19999999999999</v>
      </c>
      <c r="R3684">
        <f t="shared" si="231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f t="shared" si="228"/>
        <v>42663.116851851853</v>
      </c>
      <c r="J3685">
        <v>1476931696</v>
      </c>
      <c r="K3685" s="8">
        <f t="shared" si="229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110.85714285714286</v>
      </c>
      <c r="R3685">
        <f t="shared" si="231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f t="shared" si="228"/>
        <v>42249.180393518516</v>
      </c>
      <c r="J3686">
        <v>1441167586</v>
      </c>
      <c r="K3686" s="8">
        <f t="shared" si="229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139.06666666666666</v>
      </c>
      <c r="R3686">
        <f t="shared" si="231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f t="shared" si="228"/>
        <v>41778.875</v>
      </c>
      <c r="J3687">
        <v>1400533200</v>
      </c>
      <c r="K3687" s="8">
        <f t="shared" si="229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105.69999999999999</v>
      </c>
      <c r="R3687">
        <f t="shared" si="231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f t="shared" si="228"/>
        <v>42245.165972222225</v>
      </c>
      <c r="J3688">
        <v>1440820740</v>
      </c>
      <c r="K3688" s="8">
        <f t="shared" si="229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101.42857142857142</v>
      </c>
      <c r="R3688">
        <f t="shared" si="231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f t="shared" si="228"/>
        <v>41817.218229166669</v>
      </c>
      <c r="J3689">
        <v>1403846055</v>
      </c>
      <c r="K3689" s="8">
        <f t="shared" si="229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100.245</v>
      </c>
      <c r="R3689">
        <f t="shared" si="231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f t="shared" si="228"/>
        <v>41859.787083333329</v>
      </c>
      <c r="J3690">
        <v>1407524004</v>
      </c>
      <c r="K3690" s="8">
        <f t="shared" si="229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109.16666666666666</v>
      </c>
      <c r="R3690">
        <f t="shared" si="231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f t="shared" si="228"/>
        <v>42176.934027777781</v>
      </c>
      <c r="J3691">
        <v>1434925500</v>
      </c>
      <c r="K3691" s="8">
        <f t="shared" si="229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118.33333333333333</v>
      </c>
      <c r="R3691">
        <f t="shared" si="231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f t="shared" si="228"/>
        <v>41970.639849537038</v>
      </c>
      <c r="J3692">
        <v>1417101683</v>
      </c>
      <c r="K3692" s="8">
        <f t="shared" si="229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>
        <f t="shared" si="231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f t="shared" si="228"/>
        <v>42065.207638888889</v>
      </c>
      <c r="J3693">
        <v>1425272340</v>
      </c>
      <c r="K3693" s="8">
        <f t="shared" si="229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127.96000000000001</v>
      </c>
      <c r="R3693">
        <f t="shared" si="231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f t="shared" si="228"/>
        <v>41901</v>
      </c>
      <c r="J3694">
        <v>1411084800</v>
      </c>
      <c r="K3694" s="8">
        <f t="shared" si="229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>
        <f t="shared" si="231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f t="shared" si="228"/>
        <v>42338.9375</v>
      </c>
      <c r="J3695">
        <v>1448922600</v>
      </c>
      <c r="K3695" s="8">
        <f t="shared" si="229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129.12912912912913</v>
      </c>
      <c r="R3695">
        <f t="shared" si="231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f t="shared" si="228"/>
        <v>42527.083333333328</v>
      </c>
      <c r="J3696">
        <v>1465178400</v>
      </c>
      <c r="K3696" s="8">
        <f t="shared" si="229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107.42857142857143</v>
      </c>
      <c r="R3696">
        <f t="shared" si="231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f t="shared" si="228"/>
        <v>42015.870486111111</v>
      </c>
      <c r="J3697">
        <v>1421009610</v>
      </c>
      <c r="K3697" s="8">
        <f t="shared" si="229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100.125</v>
      </c>
      <c r="R3697">
        <f t="shared" si="231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f t="shared" si="228"/>
        <v>42048.617083333331</v>
      </c>
      <c r="J3698">
        <v>1423838916</v>
      </c>
      <c r="K3698" s="8">
        <f t="shared" si="229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>
        <f t="shared" si="231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f t="shared" si="228"/>
        <v>42500.465833333335</v>
      </c>
      <c r="J3699">
        <v>1462878648</v>
      </c>
      <c r="K3699" s="8">
        <f t="shared" si="229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>
        <f t="shared" si="231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f t="shared" si="228"/>
        <v>42431.806562500002</v>
      </c>
      <c r="J3700">
        <v>1456946487</v>
      </c>
      <c r="K3700" s="8">
        <f t="shared" si="229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110.52</v>
      </c>
      <c r="R3700">
        <f t="shared" si="231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f t="shared" si="228"/>
        <v>41927.602037037039</v>
      </c>
      <c r="J3701">
        <v>1413383216</v>
      </c>
      <c r="K3701" s="8">
        <f t="shared" si="229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100.8</v>
      </c>
      <c r="R3701">
        <f t="shared" si="231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f t="shared" si="228"/>
        <v>41912.666666666664</v>
      </c>
      <c r="J3702">
        <v>1412092800</v>
      </c>
      <c r="K3702" s="8">
        <f t="shared" si="229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121.2</v>
      </c>
      <c r="R3702">
        <f t="shared" si="231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f t="shared" si="228"/>
        <v>42159.541585648149</v>
      </c>
      <c r="J3703">
        <v>1433422793</v>
      </c>
      <c r="K3703" s="8">
        <f t="shared" si="229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100.33333333333334</v>
      </c>
      <c r="R3703">
        <f t="shared" si="231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f t="shared" si="228"/>
        <v>42561.957638888889</v>
      </c>
      <c r="J3704">
        <v>1468191540</v>
      </c>
      <c r="K3704" s="8">
        <f t="shared" si="229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109.16666666666666</v>
      </c>
      <c r="R3704">
        <f t="shared" si="231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f t="shared" si="228"/>
        <v>42595.290972222225</v>
      </c>
      <c r="J3705">
        <v>1471071540</v>
      </c>
      <c r="K3705" s="8">
        <f t="shared" si="229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123.42857142857142</v>
      </c>
      <c r="R3705">
        <f t="shared" si="231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f t="shared" si="228"/>
        <v>42521.689745370371</v>
      </c>
      <c r="J3706">
        <v>1464712394</v>
      </c>
      <c r="K3706" s="8">
        <f t="shared" si="229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136.33666666666667</v>
      </c>
      <c r="R3706">
        <f t="shared" si="231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f t="shared" si="228"/>
        <v>41813.75</v>
      </c>
      <c r="J3707">
        <v>1403546400</v>
      </c>
      <c r="K3707" s="8">
        <f t="shared" si="229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103.46657233816768</v>
      </c>
      <c r="R3707">
        <f t="shared" si="231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f t="shared" si="228"/>
        <v>41894.913761574076</v>
      </c>
      <c r="J3708">
        <v>1410558949</v>
      </c>
      <c r="K3708" s="8">
        <f t="shared" si="229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121.33333333333334</v>
      </c>
      <c r="R3708">
        <f t="shared" si="231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f t="shared" si="228"/>
        <v>42573.226388888885</v>
      </c>
      <c r="J3709">
        <v>1469165160</v>
      </c>
      <c r="K3709" s="8">
        <f t="shared" si="229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>
        <f t="shared" si="231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f t="shared" si="228"/>
        <v>41824.142199074071</v>
      </c>
      <c r="J3710">
        <v>1404444286</v>
      </c>
      <c r="K3710" s="8">
        <f t="shared" si="229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>
        <f t="shared" si="231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f t="shared" si="228"/>
        <v>41815.707708333335</v>
      </c>
      <c r="J3711">
        <v>1403715546</v>
      </c>
      <c r="K3711" s="8">
        <f t="shared" si="229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108.25</v>
      </c>
      <c r="R3711">
        <f t="shared" si="231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f t="shared" si="228"/>
        <v>42097.576249999998</v>
      </c>
      <c r="J3712">
        <v>1428068988</v>
      </c>
      <c r="K3712" s="8">
        <f t="shared" si="229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141.15384615384616</v>
      </c>
      <c r="R3712">
        <f t="shared" si="231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f t="shared" si="228"/>
        <v>41805.666666666664</v>
      </c>
      <c r="J3713">
        <v>1402848000</v>
      </c>
      <c r="K3713" s="8">
        <f t="shared" si="229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113.99999999999999</v>
      </c>
      <c r="R3713">
        <f t="shared" si="231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f t="shared" si="228"/>
        <v>42155.290972222225</v>
      </c>
      <c r="J3714">
        <v>1433055540</v>
      </c>
      <c r="K3714" s="8">
        <f t="shared" si="229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153.73333333333335</v>
      </c>
      <c r="R3714">
        <f t="shared" si="231"/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f t="shared" ref="I3715:I3778" si="232">(((J3715/60)/60)/24)+DATE(1970,1,1)</f>
        <v>42525.738032407404</v>
      </c>
      <c r="J3715">
        <v>1465062166</v>
      </c>
      <c r="K3715" s="8">
        <f t="shared" ref="K3715:K3778" si="233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E3715/D3715*100</f>
        <v>101.49999999999999</v>
      </c>
      <c r="R3715">
        <f t="shared" ref="R3715:R3778" si="235"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f t="shared" si="232"/>
        <v>42150.165972222225</v>
      </c>
      <c r="J3716">
        <v>1432612740</v>
      </c>
      <c r="K3716" s="8">
        <f t="shared" si="233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102.35000000000001</v>
      </c>
      <c r="R3716">
        <f t="shared" si="235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f t="shared" si="232"/>
        <v>42094.536111111112</v>
      </c>
      <c r="J3717">
        <v>1427806320</v>
      </c>
      <c r="K3717" s="8">
        <f t="shared" si="233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102.57142857142858</v>
      </c>
      <c r="R3717">
        <f t="shared" si="235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f t="shared" si="232"/>
        <v>42390.887835648144</v>
      </c>
      <c r="J3718">
        <v>1453411109</v>
      </c>
      <c r="K3718" s="8">
        <f t="shared" si="233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155.75</v>
      </c>
      <c r="R3718">
        <f t="shared" si="235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f t="shared" si="232"/>
        <v>42133.866307870368</v>
      </c>
      <c r="J3719">
        <v>1431204449</v>
      </c>
      <c r="K3719" s="8">
        <f t="shared" si="233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100.75</v>
      </c>
      <c r="R3719">
        <f t="shared" si="235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f t="shared" si="232"/>
        <v>42062.716145833328</v>
      </c>
      <c r="J3720">
        <v>1425057075</v>
      </c>
      <c r="K3720" s="8">
        <f t="shared" si="233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239.4</v>
      </c>
      <c r="R3720">
        <f t="shared" si="235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f t="shared" si="232"/>
        <v>42177.729930555557</v>
      </c>
      <c r="J3721">
        <v>1434994266</v>
      </c>
      <c r="K3721" s="8">
        <f t="shared" si="233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>
        <f t="shared" si="235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f t="shared" si="232"/>
        <v>42187.993125000001</v>
      </c>
      <c r="J3722">
        <v>1435881006</v>
      </c>
      <c r="K3722" s="8">
        <f t="shared" si="233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104.51515151515152</v>
      </c>
      <c r="R3722">
        <f t="shared" si="235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f t="shared" si="232"/>
        <v>41948.977824074071</v>
      </c>
      <c r="J3723">
        <v>1415230084</v>
      </c>
      <c r="K3723" s="8">
        <f t="shared" si="233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100.8</v>
      </c>
      <c r="R3723">
        <f t="shared" si="235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f t="shared" si="232"/>
        <v>42411.957638888889</v>
      </c>
      <c r="J3724">
        <v>1455231540</v>
      </c>
      <c r="K3724" s="8">
        <f t="shared" si="233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111.20000000000002</v>
      </c>
      <c r="R3724">
        <f t="shared" si="235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f t="shared" si="232"/>
        <v>41973.794699074075</v>
      </c>
      <c r="J3725">
        <v>1417374262</v>
      </c>
      <c r="K3725" s="8">
        <f t="shared" si="233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102.04444444444445</v>
      </c>
      <c r="R3725">
        <f t="shared" si="235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f t="shared" si="232"/>
        <v>42494.958333333328</v>
      </c>
      <c r="J3726">
        <v>1462402800</v>
      </c>
      <c r="K3726" s="8">
        <f t="shared" si="233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102.54767441860466</v>
      </c>
      <c r="R3726">
        <f t="shared" si="235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f t="shared" si="232"/>
        <v>42418.895833333328</v>
      </c>
      <c r="J3727">
        <v>1455831000</v>
      </c>
      <c r="K3727" s="8">
        <f t="shared" si="233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>
        <f t="shared" si="235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f t="shared" si="232"/>
        <v>42489.875</v>
      </c>
      <c r="J3728">
        <v>1461963600</v>
      </c>
      <c r="K3728" s="8">
        <f t="shared" si="233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338.70588235294122</v>
      </c>
      <c r="R3728">
        <f t="shared" si="235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f t="shared" si="232"/>
        <v>42663.204861111109</v>
      </c>
      <c r="J3729">
        <v>1476939300</v>
      </c>
      <c r="K3729" s="8">
        <f t="shared" si="233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100.75</v>
      </c>
      <c r="R3729">
        <f t="shared" si="235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f t="shared" si="232"/>
        <v>42235.171018518522</v>
      </c>
      <c r="J3730">
        <v>1439957176</v>
      </c>
      <c r="K3730" s="8">
        <f t="shared" si="233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9.31</v>
      </c>
      <c r="R3730">
        <f t="shared" si="235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f t="shared" si="232"/>
        <v>42086.16333333333</v>
      </c>
      <c r="J3731">
        <v>1427082912</v>
      </c>
      <c r="K3731" s="8">
        <f t="shared" si="233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7.24</v>
      </c>
      <c r="R3731">
        <f t="shared" si="235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f t="shared" si="232"/>
        <v>42233.677766203706</v>
      </c>
      <c r="J3732">
        <v>1439828159</v>
      </c>
      <c r="K3732" s="8">
        <f t="shared" si="233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>
        <f t="shared" si="235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f t="shared" si="232"/>
        <v>42014.140972222223</v>
      </c>
      <c r="J3733">
        <v>1420860180</v>
      </c>
      <c r="K3733" s="8">
        <f t="shared" si="233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11.272727272727273</v>
      </c>
      <c r="R3733">
        <f t="shared" si="235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f t="shared" si="232"/>
        <v>42028.5</v>
      </c>
      <c r="J3734">
        <v>1422100800</v>
      </c>
      <c r="K3734" s="8">
        <f t="shared" si="233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15.411764705882353</v>
      </c>
      <c r="R3734">
        <f t="shared" si="235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f t="shared" si="232"/>
        <v>42112.9375</v>
      </c>
      <c r="J3735">
        <v>1429396200</v>
      </c>
      <c r="K3735" s="8">
        <f t="shared" si="233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 t="e">
        <f t="shared" si="235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f t="shared" si="232"/>
        <v>42149.901574074072</v>
      </c>
      <c r="J3736">
        <v>1432589896</v>
      </c>
      <c r="K3736" s="8">
        <f t="shared" si="233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28.466666666666669</v>
      </c>
      <c r="R3736">
        <f t="shared" si="235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f t="shared" si="232"/>
        <v>42152.693159722221</v>
      </c>
      <c r="J3737">
        <v>1432831089</v>
      </c>
      <c r="K3737" s="8">
        <f t="shared" si="233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13.333333333333334</v>
      </c>
      <c r="R3737">
        <f t="shared" si="235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f t="shared" si="232"/>
        <v>42086.75</v>
      </c>
      <c r="J3738">
        <v>1427133600</v>
      </c>
      <c r="K3738" s="8">
        <f t="shared" si="233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0.66666666666666674</v>
      </c>
      <c r="R3738">
        <f t="shared" si="235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f t="shared" si="232"/>
        <v>42320.290972222225</v>
      </c>
      <c r="J3739">
        <v>1447311540</v>
      </c>
      <c r="K3739" s="8">
        <f t="shared" si="233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21.428571428571427</v>
      </c>
      <c r="R3739">
        <f t="shared" si="235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f t="shared" si="232"/>
        <v>41835.916666666664</v>
      </c>
      <c r="J3740">
        <v>1405461600</v>
      </c>
      <c r="K3740" s="8">
        <f t="shared" si="233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>
        <f t="shared" si="235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f t="shared" si="232"/>
        <v>42568.449861111112</v>
      </c>
      <c r="J3741">
        <v>1468752468</v>
      </c>
      <c r="K3741" s="8">
        <f t="shared" si="233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20.125</v>
      </c>
      <c r="R3741">
        <f t="shared" si="235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f t="shared" si="232"/>
        <v>41863.079143518517</v>
      </c>
      <c r="J3742">
        <v>1407808438</v>
      </c>
      <c r="K3742" s="8">
        <f t="shared" si="233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17.899999999999999</v>
      </c>
      <c r="R3742">
        <f t="shared" si="235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f t="shared" si="232"/>
        <v>42355.920717592591</v>
      </c>
      <c r="J3743">
        <v>1450389950</v>
      </c>
      <c r="K3743" s="8">
        <f t="shared" si="233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 t="e">
        <f t="shared" si="235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f t="shared" si="232"/>
        <v>41888.214629629627</v>
      </c>
      <c r="J3744">
        <v>1409980144</v>
      </c>
      <c r="K3744" s="8">
        <f t="shared" si="233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>
        <f t="shared" si="235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f t="shared" si="232"/>
        <v>41823.710231481484</v>
      </c>
      <c r="J3745">
        <v>1404406964</v>
      </c>
      <c r="K3745" s="8">
        <f t="shared" si="233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 t="e">
        <f t="shared" si="235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f t="shared" si="232"/>
        <v>41825.165972222225</v>
      </c>
      <c r="J3746">
        <v>1404532740</v>
      </c>
      <c r="K3746" s="8">
        <f t="shared" si="233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 t="e">
        <f t="shared" si="235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f t="shared" si="232"/>
        <v>41861.697939814818</v>
      </c>
      <c r="J3747">
        <v>1407689102</v>
      </c>
      <c r="K3747" s="8">
        <f t="shared" si="233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>
        <f t="shared" si="235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f t="shared" si="232"/>
        <v>42651.389340277776</v>
      </c>
      <c r="J3748">
        <v>1475918439</v>
      </c>
      <c r="K3748" s="8">
        <f t="shared" si="233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2.3764705882352941</v>
      </c>
      <c r="R3748">
        <f t="shared" si="235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f t="shared" si="232"/>
        <v>42190.957638888889</v>
      </c>
      <c r="J3749">
        <v>1436137140</v>
      </c>
      <c r="K3749" s="8">
        <f t="shared" si="233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>
        <f t="shared" si="235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f t="shared" si="232"/>
        <v>42416.249305555553</v>
      </c>
      <c r="J3750">
        <v>1455602340</v>
      </c>
      <c r="K3750" s="8">
        <f t="shared" si="233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103.52</v>
      </c>
      <c r="R3750">
        <f t="shared" si="235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f t="shared" si="232"/>
        <v>42489.165972222225</v>
      </c>
      <c r="J3751">
        <v>1461902340</v>
      </c>
      <c r="K3751" s="8">
        <f t="shared" si="233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>
        <f t="shared" si="235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f t="shared" si="232"/>
        <v>42045.332638888889</v>
      </c>
      <c r="J3752">
        <v>1423555140</v>
      </c>
      <c r="K3752" s="8">
        <f t="shared" si="233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100.44999999999999</v>
      </c>
      <c r="R3752">
        <f t="shared" si="235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f t="shared" si="232"/>
        <v>42462.993900462956</v>
      </c>
      <c r="J3753">
        <v>1459641073</v>
      </c>
      <c r="K3753" s="8">
        <f t="shared" si="233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132.6</v>
      </c>
      <c r="R3753">
        <f t="shared" si="235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f t="shared" si="232"/>
        <v>42659.875</v>
      </c>
      <c r="J3754">
        <v>1476651600</v>
      </c>
      <c r="K3754" s="8">
        <f t="shared" si="233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112.99999999999999</v>
      </c>
      <c r="R3754">
        <f t="shared" si="235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f t="shared" si="232"/>
        <v>42158</v>
      </c>
      <c r="J3755">
        <v>1433289600</v>
      </c>
      <c r="K3755" s="8">
        <f t="shared" si="233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103.34</v>
      </c>
      <c r="R3755">
        <f t="shared" si="235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f t="shared" si="232"/>
        <v>41846.207638888889</v>
      </c>
      <c r="J3756">
        <v>1406350740</v>
      </c>
      <c r="K3756" s="8">
        <f t="shared" si="233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>
        <f t="shared" si="235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f t="shared" si="232"/>
        <v>42475.866979166662</v>
      </c>
      <c r="J3757">
        <v>1460753307</v>
      </c>
      <c r="K3757" s="8">
        <f t="shared" si="233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129.63636363636363</v>
      </c>
      <c r="R3757">
        <f t="shared" si="235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f t="shared" si="232"/>
        <v>41801.814791666664</v>
      </c>
      <c r="J3758">
        <v>1402515198</v>
      </c>
      <c r="K3758" s="8">
        <f t="shared" si="233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101.11111111111111</v>
      </c>
      <c r="R3758">
        <f t="shared" si="235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f t="shared" si="232"/>
        <v>41974.850868055553</v>
      </c>
      <c r="J3759">
        <v>1417465515</v>
      </c>
      <c r="K3759" s="8">
        <f t="shared" si="233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108.51428571428572</v>
      </c>
      <c r="R3759">
        <f t="shared" si="235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f t="shared" si="232"/>
        <v>41778.208333333336</v>
      </c>
      <c r="J3760">
        <v>1400475600</v>
      </c>
      <c r="K3760" s="8">
        <f t="shared" si="233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102.33333333333334</v>
      </c>
      <c r="R3760">
        <f t="shared" si="235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f t="shared" si="232"/>
        <v>42242.108252314814</v>
      </c>
      <c r="J3761">
        <v>1440556553</v>
      </c>
      <c r="K3761" s="8">
        <f t="shared" si="233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110.24425000000002</v>
      </c>
      <c r="R3761">
        <f t="shared" si="235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f t="shared" si="232"/>
        <v>41764.525300925925</v>
      </c>
      <c r="J3762">
        <v>1399293386</v>
      </c>
      <c r="K3762" s="8">
        <f t="shared" si="233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101.0154</v>
      </c>
      <c r="R3762">
        <f t="shared" si="235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f t="shared" si="232"/>
        <v>42226.958333333328</v>
      </c>
      <c r="J3763">
        <v>1439247600</v>
      </c>
      <c r="K3763" s="8">
        <f t="shared" si="233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f t="shared" si="232"/>
        <v>42218.813530092593</v>
      </c>
      <c r="J3764">
        <v>1438543889</v>
      </c>
      <c r="K3764" s="8">
        <f t="shared" si="233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106.24</v>
      </c>
      <c r="R3764">
        <f t="shared" si="235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f t="shared" si="232"/>
        <v>42095.708634259259</v>
      </c>
      <c r="J3765">
        <v>1427907626</v>
      </c>
      <c r="K3765" s="8">
        <f t="shared" si="233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f t="shared" si="232"/>
        <v>42519.024999999994</v>
      </c>
      <c r="J3766">
        <v>1464482160</v>
      </c>
      <c r="K3766" s="8">
        <f t="shared" si="233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f t="shared" si="232"/>
        <v>41850.776412037041</v>
      </c>
      <c r="J3767">
        <v>1406745482</v>
      </c>
      <c r="K3767" s="8">
        <f t="shared" si="233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113.45714285714286</v>
      </c>
      <c r="R3767">
        <f t="shared" si="235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f t="shared" si="232"/>
        <v>41823.167187500003</v>
      </c>
      <c r="J3768">
        <v>1404360045</v>
      </c>
      <c r="K3768" s="8">
        <f t="shared" si="233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102.65010000000001</v>
      </c>
      <c r="R3768">
        <f t="shared" si="235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f t="shared" si="232"/>
        <v>42064.207638888889</v>
      </c>
      <c r="J3769">
        <v>1425185940</v>
      </c>
      <c r="K3769" s="8">
        <f t="shared" si="233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116.75</v>
      </c>
      <c r="R3769">
        <f t="shared" si="235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f t="shared" si="232"/>
        <v>41802.727893518517</v>
      </c>
      <c r="J3770">
        <v>1402594090</v>
      </c>
      <c r="K3770" s="8">
        <f t="shared" si="233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107.65274999999998</v>
      </c>
      <c r="R3770">
        <f t="shared" si="235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f t="shared" si="232"/>
        <v>42475.598136574074</v>
      </c>
      <c r="J3771">
        <v>1460730079</v>
      </c>
      <c r="K3771" s="8">
        <f t="shared" si="233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f t="shared" si="232"/>
        <v>42168.930671296301</v>
      </c>
      <c r="J3772">
        <v>1434234010</v>
      </c>
      <c r="K3772" s="8">
        <f t="shared" si="233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f t="shared" si="232"/>
        <v>42508</v>
      </c>
      <c r="J3773">
        <v>1463529600</v>
      </c>
      <c r="K3773" s="8">
        <f t="shared" si="233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>
        <f t="shared" si="235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f t="shared" si="232"/>
        <v>42703.25</v>
      </c>
      <c r="J3774">
        <v>1480399200</v>
      </c>
      <c r="K3774" s="8">
        <f t="shared" si="233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110.2</v>
      </c>
      <c r="R3774">
        <f t="shared" si="235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f t="shared" si="232"/>
        <v>42689.088888888888</v>
      </c>
      <c r="J3775">
        <v>1479175680</v>
      </c>
      <c r="K3775" s="8">
        <f t="shared" si="233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108.2</v>
      </c>
      <c r="R3775">
        <f t="shared" si="235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f t="shared" si="232"/>
        <v>42103.792303240742</v>
      </c>
      <c r="J3776">
        <v>1428606055</v>
      </c>
      <c r="K3776" s="8">
        <f t="shared" si="233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f t="shared" si="232"/>
        <v>42103.166666666672</v>
      </c>
      <c r="J3777">
        <v>1428552000</v>
      </c>
      <c r="K3777" s="8">
        <f t="shared" si="233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100.25</v>
      </c>
      <c r="R3777">
        <f t="shared" si="235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f t="shared" si="232"/>
        <v>41852.041666666664</v>
      </c>
      <c r="J3778">
        <v>1406854800</v>
      </c>
      <c r="K3778" s="8">
        <f t="shared" si="233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106.71250000000001</v>
      </c>
      <c r="R3778">
        <f t="shared" si="235"/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f t="shared" ref="I3779:I3842" si="236">(((J3779/60)/60)/24)+DATE(1970,1,1)</f>
        <v>41909.166666666664</v>
      </c>
      <c r="J3779">
        <v>1411790400</v>
      </c>
      <c r="K3779" s="8">
        <f t="shared" ref="K3779:K3842" si="237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E3779/D3779*100</f>
        <v>143.19999999999999</v>
      </c>
      <c r="R3779">
        <f t="shared" ref="R3779:R3842" si="239"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f t="shared" si="236"/>
        <v>42049.819212962961</v>
      </c>
      <c r="J3780">
        <v>1423942780</v>
      </c>
      <c r="K3780" s="8">
        <f t="shared" si="237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105.04166666666667</v>
      </c>
      <c r="R3780">
        <f t="shared" si="239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f t="shared" si="236"/>
        <v>42455.693750000006</v>
      </c>
      <c r="J3781">
        <v>1459010340</v>
      </c>
      <c r="K3781" s="8">
        <f t="shared" si="237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103.98</v>
      </c>
      <c r="R3781">
        <f t="shared" si="239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f t="shared" si="236"/>
        <v>42198.837499999994</v>
      </c>
      <c r="J3782">
        <v>1436817960</v>
      </c>
      <c r="K3782" s="8">
        <f t="shared" si="237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>
        <f t="shared" si="23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f t="shared" si="236"/>
        <v>41890.882928240739</v>
      </c>
      <c r="J3783">
        <v>1410210685</v>
      </c>
      <c r="K3783" s="8">
        <f t="shared" si="237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109.66666666666667</v>
      </c>
      <c r="R3783">
        <f t="shared" si="239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f t="shared" si="236"/>
        <v>42575.958333333328</v>
      </c>
      <c r="J3784">
        <v>1469401200</v>
      </c>
      <c r="K3784" s="8">
        <f t="shared" si="237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101.75</v>
      </c>
      <c r="R3784">
        <f t="shared" si="239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f t="shared" si="236"/>
        <v>42444.666666666672</v>
      </c>
      <c r="J3785">
        <v>1458057600</v>
      </c>
      <c r="K3785" s="8">
        <f t="shared" si="237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128.91666666666666</v>
      </c>
      <c r="R3785">
        <f t="shared" si="239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f t="shared" si="236"/>
        <v>42561.980694444443</v>
      </c>
      <c r="J3786">
        <v>1468193532</v>
      </c>
      <c r="K3786" s="8">
        <f t="shared" si="237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114.99999999999999</v>
      </c>
      <c r="R3786">
        <f t="shared" si="23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f t="shared" si="236"/>
        <v>42584.418749999997</v>
      </c>
      <c r="J3787">
        <v>1470132180</v>
      </c>
      <c r="K3787" s="8">
        <f t="shared" si="237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150.75</v>
      </c>
      <c r="R3787">
        <f t="shared" si="23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f t="shared" si="236"/>
        <v>42517.037905092591</v>
      </c>
      <c r="J3788">
        <v>1464310475</v>
      </c>
      <c r="K3788" s="8">
        <f t="shared" si="237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110.96666666666665</v>
      </c>
      <c r="R3788">
        <f t="shared" si="239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f t="shared" si="236"/>
        <v>42196.165972222225</v>
      </c>
      <c r="J3789">
        <v>1436587140</v>
      </c>
      <c r="K3789" s="8">
        <f t="shared" si="237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100.28571428571429</v>
      </c>
      <c r="R3789">
        <f t="shared" si="23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f t="shared" si="236"/>
        <v>42361.679166666669</v>
      </c>
      <c r="J3790">
        <v>1450887480</v>
      </c>
      <c r="K3790" s="8">
        <f t="shared" si="237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0.66666666666666674</v>
      </c>
      <c r="R3790">
        <f t="shared" si="23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f t="shared" si="236"/>
        <v>42170.798819444448</v>
      </c>
      <c r="J3791">
        <v>1434395418</v>
      </c>
      <c r="K3791" s="8">
        <f t="shared" si="237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3.267605633802817</v>
      </c>
      <c r="R3791">
        <f t="shared" si="23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f t="shared" si="236"/>
        <v>42696.708599537036</v>
      </c>
      <c r="J3792">
        <v>1479834023</v>
      </c>
      <c r="K3792" s="8">
        <f t="shared" si="237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 t="e">
        <f t="shared" si="239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f t="shared" si="236"/>
        <v>41826.692037037035</v>
      </c>
      <c r="J3793">
        <v>1404664592</v>
      </c>
      <c r="K3793" s="8">
        <f t="shared" si="237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 t="e">
        <f t="shared" si="239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f t="shared" si="236"/>
        <v>42200.447013888886</v>
      </c>
      <c r="J3794">
        <v>1436957022</v>
      </c>
      <c r="K3794" s="8">
        <f t="shared" si="237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0.27999999999999997</v>
      </c>
      <c r="R3794">
        <f t="shared" si="23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f t="shared" si="236"/>
        <v>41989.938993055555</v>
      </c>
      <c r="J3795">
        <v>1418769129</v>
      </c>
      <c r="K3795" s="8">
        <f t="shared" si="237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59.657142857142851</v>
      </c>
      <c r="R3795">
        <f t="shared" si="23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f t="shared" si="236"/>
        <v>42162.58048611111</v>
      </c>
      <c r="J3796">
        <v>1433685354</v>
      </c>
      <c r="K3796" s="8">
        <f t="shared" si="237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>
        <f t="shared" si="23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f t="shared" si="236"/>
        <v>42244.9375</v>
      </c>
      <c r="J3797">
        <v>1440801000</v>
      </c>
      <c r="K3797" s="8">
        <f t="shared" si="237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1.6666666666666667</v>
      </c>
      <c r="R3797">
        <f t="shared" si="23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f t="shared" si="236"/>
        <v>42749.029583333337</v>
      </c>
      <c r="J3798">
        <v>1484354556</v>
      </c>
      <c r="K3798" s="8">
        <f t="shared" si="237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4.4444444444444444E-3</v>
      </c>
      <c r="R3798">
        <f t="shared" si="23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f t="shared" si="236"/>
        <v>42114.881539351853</v>
      </c>
      <c r="J3799">
        <v>1429564165</v>
      </c>
      <c r="K3799" s="8">
        <f t="shared" si="237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89.666666666666657</v>
      </c>
      <c r="R3799">
        <f t="shared" si="239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f t="shared" si="236"/>
        <v>41861.722777777781</v>
      </c>
      <c r="J3800">
        <v>1407691248</v>
      </c>
      <c r="K3800" s="8">
        <f t="shared" si="237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1.4642857142857144</v>
      </c>
      <c r="R3800">
        <f t="shared" si="23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f t="shared" si="236"/>
        <v>42440.93105324074</v>
      </c>
      <c r="J3801">
        <v>1457734843</v>
      </c>
      <c r="K3801" s="8">
        <f t="shared" si="237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4.0199999999999996</v>
      </c>
      <c r="R3801">
        <f t="shared" si="23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f t="shared" si="236"/>
        <v>42015.207638888889</v>
      </c>
      <c r="J3802">
        <v>1420952340</v>
      </c>
      <c r="K3802" s="8">
        <f t="shared" si="237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4.004545454545454</v>
      </c>
      <c r="R3802">
        <f t="shared" si="239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f t="shared" si="236"/>
        <v>42006.676111111112</v>
      </c>
      <c r="J3803">
        <v>1420215216</v>
      </c>
      <c r="K3803" s="8">
        <f t="shared" si="237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8.52</v>
      </c>
      <c r="R3803">
        <f t="shared" si="239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f t="shared" si="236"/>
        <v>42299.126226851848</v>
      </c>
      <c r="J3804">
        <v>1445482906</v>
      </c>
      <c r="K3804" s="8">
        <f t="shared" si="237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 t="e">
        <f t="shared" si="239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f t="shared" si="236"/>
        <v>42433.971851851849</v>
      </c>
      <c r="J3805">
        <v>1457133568</v>
      </c>
      <c r="K3805" s="8">
        <f t="shared" si="237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19.650000000000002</v>
      </c>
      <c r="R3805">
        <f t="shared" si="23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f t="shared" si="236"/>
        <v>42582.291666666672</v>
      </c>
      <c r="J3806">
        <v>1469948400</v>
      </c>
      <c r="K3806" s="8">
        <f t="shared" si="237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 t="e">
        <f t="shared" si="239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f t="shared" si="236"/>
        <v>41909.887037037035</v>
      </c>
      <c r="J3807">
        <v>1411852640</v>
      </c>
      <c r="K3807" s="8">
        <f t="shared" si="237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2E-3</v>
      </c>
      <c r="R3807">
        <f t="shared" si="23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f t="shared" si="236"/>
        <v>41819.259039351848</v>
      </c>
      <c r="J3808">
        <v>1404022381</v>
      </c>
      <c r="K3808" s="8">
        <f t="shared" si="237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6.6666666666666666E-2</v>
      </c>
      <c r="R3808">
        <f t="shared" si="23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f t="shared" si="236"/>
        <v>42097.909016203703</v>
      </c>
      <c r="J3809">
        <v>1428097739</v>
      </c>
      <c r="K3809" s="8">
        <f t="shared" si="237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30.333333333333336</v>
      </c>
      <c r="R3809">
        <f t="shared" si="239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f t="shared" si="236"/>
        <v>42119.412256944444</v>
      </c>
      <c r="J3810">
        <v>1429955619</v>
      </c>
      <c r="K3810" s="8">
        <f t="shared" si="237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f t="shared" si="236"/>
        <v>41850.958333333336</v>
      </c>
      <c r="J3811">
        <v>1406761200</v>
      </c>
      <c r="K3811" s="8">
        <f t="shared" si="237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101.25</v>
      </c>
      <c r="R3811">
        <f t="shared" si="239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f t="shared" si="236"/>
        <v>42084.807384259257</v>
      </c>
      <c r="J3812">
        <v>1426965758</v>
      </c>
      <c r="K3812" s="8">
        <f t="shared" si="237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121.73333333333333</v>
      </c>
      <c r="R3812">
        <f t="shared" si="239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f t="shared" si="236"/>
        <v>42521.458333333328</v>
      </c>
      <c r="J3813">
        <v>1464692400</v>
      </c>
      <c r="K3813" s="8">
        <f t="shared" si="237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>
        <f t="shared" si="239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f t="shared" si="236"/>
        <v>42156.165972222225</v>
      </c>
      <c r="J3814">
        <v>1433131140</v>
      </c>
      <c r="K3814" s="8">
        <f t="shared" si="237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109.55</v>
      </c>
      <c r="R3814">
        <f t="shared" si="239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f t="shared" si="236"/>
        <v>42535.904861111107</v>
      </c>
      <c r="J3815">
        <v>1465940580</v>
      </c>
      <c r="K3815" s="8">
        <f t="shared" si="237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100.95190476190474</v>
      </c>
      <c r="R3815">
        <f t="shared" si="239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f t="shared" si="236"/>
        <v>42095.165972222225</v>
      </c>
      <c r="J3816">
        <v>1427860740</v>
      </c>
      <c r="K3816" s="8">
        <f t="shared" si="237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140.13333333333333</v>
      </c>
      <c r="R3816">
        <f t="shared" si="239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f t="shared" si="236"/>
        <v>42236.958333333328</v>
      </c>
      <c r="J3817">
        <v>1440111600</v>
      </c>
      <c r="K3817" s="8">
        <f t="shared" si="237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100.001</v>
      </c>
      <c r="R3817">
        <f t="shared" si="239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f t="shared" si="236"/>
        <v>41837.690081018518</v>
      </c>
      <c r="J3818">
        <v>1405614823</v>
      </c>
      <c r="K3818" s="8">
        <f t="shared" si="237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119.238</v>
      </c>
      <c r="R3818">
        <f t="shared" si="239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f t="shared" si="236"/>
        <v>42301.165972222225</v>
      </c>
      <c r="J3819">
        <v>1445659140</v>
      </c>
      <c r="K3819" s="8">
        <f t="shared" si="237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107.25</v>
      </c>
      <c r="R3819">
        <f t="shared" si="23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f t="shared" si="236"/>
        <v>42075.800717592589</v>
      </c>
      <c r="J3820">
        <v>1426187582</v>
      </c>
      <c r="K3820" s="8">
        <f t="shared" si="237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227.99999999999997</v>
      </c>
      <c r="R3820">
        <f t="shared" si="23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f t="shared" si="236"/>
        <v>42202.876388888893</v>
      </c>
      <c r="J3821">
        <v>1437166920</v>
      </c>
      <c r="K3821" s="8">
        <f t="shared" si="237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106.4</v>
      </c>
      <c r="R3821">
        <f t="shared" si="239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f t="shared" si="236"/>
        <v>42190.651817129634</v>
      </c>
      <c r="J3822">
        <v>1436110717</v>
      </c>
      <c r="K3822" s="8">
        <f t="shared" si="237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143.33333333333334</v>
      </c>
      <c r="R3822">
        <f t="shared" si="23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f t="shared" si="236"/>
        <v>42373.180636574078</v>
      </c>
      <c r="J3823">
        <v>1451881207</v>
      </c>
      <c r="K3823" s="8">
        <f t="shared" si="237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104.54285714285714</v>
      </c>
      <c r="R3823">
        <f t="shared" si="239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f t="shared" si="236"/>
        <v>42388.957638888889</v>
      </c>
      <c r="J3824">
        <v>1453244340</v>
      </c>
      <c r="K3824" s="8">
        <f t="shared" si="237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110.02000000000001</v>
      </c>
      <c r="R3824">
        <f t="shared" si="239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f t="shared" si="236"/>
        <v>42205.165972222225</v>
      </c>
      <c r="J3825">
        <v>1437364740</v>
      </c>
      <c r="K3825" s="8">
        <f t="shared" si="237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>
        <f t="shared" si="239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f t="shared" si="236"/>
        <v>42583.570138888885</v>
      </c>
      <c r="J3826">
        <v>1470058860</v>
      </c>
      <c r="K3826" s="8">
        <f t="shared" si="237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>
        <f t="shared" si="239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f t="shared" si="236"/>
        <v>42172.069606481484</v>
      </c>
      <c r="J3827">
        <v>1434505214</v>
      </c>
      <c r="K3827" s="8">
        <f t="shared" si="237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105.42</v>
      </c>
      <c r="R3827">
        <f t="shared" si="239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f t="shared" si="236"/>
        <v>42131.423541666663</v>
      </c>
      <c r="J3828">
        <v>1430993394</v>
      </c>
      <c r="K3828" s="8">
        <f t="shared" si="237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119.16666666666667</v>
      </c>
      <c r="R3828">
        <f t="shared" si="23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f t="shared" si="236"/>
        <v>42090</v>
      </c>
      <c r="J3829">
        <v>1427414400</v>
      </c>
      <c r="K3829" s="8">
        <f t="shared" si="237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152.66666666666666</v>
      </c>
      <c r="R3829">
        <f t="shared" si="239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f t="shared" si="236"/>
        <v>42004.569293981483</v>
      </c>
      <c r="J3830">
        <v>1420033187</v>
      </c>
      <c r="K3830" s="8">
        <f t="shared" si="237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f t="shared" si="236"/>
        <v>42613.865405092598</v>
      </c>
      <c r="J3831">
        <v>1472676371</v>
      </c>
      <c r="K3831" s="8">
        <f t="shared" si="237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100.2</v>
      </c>
      <c r="R3831">
        <f t="shared" si="239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f t="shared" si="236"/>
        <v>42517.740868055553</v>
      </c>
      <c r="J3832">
        <v>1464371211</v>
      </c>
      <c r="K3832" s="8">
        <f t="shared" si="237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>
        <f t="shared" si="23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f t="shared" si="236"/>
        <v>41948.890567129631</v>
      </c>
      <c r="J3833">
        <v>1415222545</v>
      </c>
      <c r="K3833" s="8">
        <f t="shared" si="237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106.02199999999999</v>
      </c>
      <c r="R3833">
        <f t="shared" si="239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f t="shared" si="236"/>
        <v>42420.114988425921</v>
      </c>
      <c r="J3834">
        <v>1455936335</v>
      </c>
      <c r="K3834" s="8">
        <f t="shared" si="237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104.66666666666666</v>
      </c>
      <c r="R3834">
        <f t="shared" si="239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f t="shared" si="236"/>
        <v>41974.797916666663</v>
      </c>
      <c r="J3835">
        <v>1417460940</v>
      </c>
      <c r="K3835" s="8">
        <f t="shared" si="237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116.66666666666667</v>
      </c>
      <c r="R3835">
        <f t="shared" si="23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f t="shared" si="236"/>
        <v>42173.445219907408</v>
      </c>
      <c r="J3836">
        <v>1434624067</v>
      </c>
      <c r="K3836" s="8">
        <f t="shared" si="237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109.03333333333333</v>
      </c>
      <c r="R3836">
        <f t="shared" si="239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f t="shared" si="236"/>
        <v>42481.94222222222</v>
      </c>
      <c r="J3837">
        <v>1461278208</v>
      </c>
      <c r="K3837" s="8">
        <f t="shared" si="237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>
        <f t="shared" si="23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f t="shared" si="236"/>
        <v>42585.172916666663</v>
      </c>
      <c r="J3838">
        <v>1470197340</v>
      </c>
      <c r="K3838" s="8">
        <f t="shared" si="237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112.5</v>
      </c>
      <c r="R3838">
        <f t="shared" si="239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f t="shared" si="236"/>
        <v>42188.765717592592</v>
      </c>
      <c r="J3839">
        <v>1435947758</v>
      </c>
      <c r="K3839" s="8">
        <f t="shared" si="237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102.1</v>
      </c>
      <c r="R3839">
        <f t="shared" si="239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f t="shared" si="236"/>
        <v>42146.710752314815</v>
      </c>
      <c r="J3840">
        <v>1432314209</v>
      </c>
      <c r="K3840" s="8">
        <f t="shared" si="237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100.824</v>
      </c>
      <c r="R3840">
        <f t="shared" si="23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f t="shared" si="236"/>
        <v>42215.142638888887</v>
      </c>
      <c r="J3841">
        <v>1438226724</v>
      </c>
      <c r="K3841" s="8">
        <f t="shared" si="237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101.25</v>
      </c>
      <c r="R3841">
        <f t="shared" si="239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f t="shared" si="236"/>
        <v>42457.660057870366</v>
      </c>
      <c r="J3842">
        <v>1459180229</v>
      </c>
      <c r="K3842" s="8">
        <f t="shared" si="237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6500</v>
      </c>
      <c r="R3842">
        <f t="shared" si="239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f t="shared" ref="I3843:I3906" si="240">(((J3843/60)/60)/24)+DATE(1970,1,1)</f>
        <v>41840.785729166666</v>
      </c>
      <c r="J3843">
        <v>1405882287</v>
      </c>
      <c r="K3843" s="8">
        <f t="shared" ref="K3843:K3906" si="24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E3843/D3843*100</f>
        <v>8.7200000000000006</v>
      </c>
      <c r="R3843">
        <f t="shared" ref="R3843:R3906" si="243"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f t="shared" si="240"/>
        <v>41770.493657407409</v>
      </c>
      <c r="J3844">
        <v>1399809052</v>
      </c>
      <c r="K3844" s="8">
        <f t="shared" si="24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21.94</v>
      </c>
      <c r="R3844">
        <f t="shared" si="243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f t="shared" si="240"/>
        <v>41791.072500000002</v>
      </c>
      <c r="J3845">
        <v>1401587064</v>
      </c>
      <c r="K3845" s="8">
        <f t="shared" si="24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21.3</v>
      </c>
      <c r="R3845">
        <f t="shared" si="243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f t="shared" si="240"/>
        <v>41793.290972222225</v>
      </c>
      <c r="J3846">
        <v>1401778740</v>
      </c>
      <c r="K3846" s="8">
        <f t="shared" si="24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41.489795918367342</v>
      </c>
      <c r="R3846">
        <f t="shared" si="243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f t="shared" si="240"/>
        <v>42278.627013888887</v>
      </c>
      <c r="J3847">
        <v>1443711774</v>
      </c>
      <c r="K3847" s="8">
        <f t="shared" si="24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2.105</v>
      </c>
      <c r="R3847">
        <f t="shared" si="243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f t="shared" si="240"/>
        <v>41916.290972222225</v>
      </c>
      <c r="J3848">
        <v>1412405940</v>
      </c>
      <c r="K3848" s="8">
        <f t="shared" si="24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2.7</v>
      </c>
      <c r="R3848">
        <f t="shared" si="243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f t="shared" si="240"/>
        <v>42204.224432870367</v>
      </c>
      <c r="J3849">
        <v>1437283391</v>
      </c>
      <c r="K3849" s="8">
        <f t="shared" si="24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16.161904761904761</v>
      </c>
      <c r="R3849">
        <f t="shared" si="243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f t="shared" si="240"/>
        <v>42295.817002314812</v>
      </c>
      <c r="J3850">
        <v>1445196989</v>
      </c>
      <c r="K3850" s="8">
        <f t="shared" si="24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16.376923076923077</v>
      </c>
      <c r="R3850">
        <f t="shared" si="243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f t="shared" si="240"/>
        <v>42166.767175925925</v>
      </c>
      <c r="J3851">
        <v>1434047084</v>
      </c>
      <c r="K3851" s="8">
        <f t="shared" si="24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7.043333333333333</v>
      </c>
      <c r="R3851">
        <f t="shared" si="243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f t="shared" si="240"/>
        <v>42005.124340277776</v>
      </c>
      <c r="J3852">
        <v>1420081143</v>
      </c>
      <c r="K3852" s="8">
        <f t="shared" si="24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3.8</v>
      </c>
      <c r="R3852">
        <f t="shared" si="243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f t="shared" si="240"/>
        <v>42202.439571759256</v>
      </c>
      <c r="J3853">
        <v>1437129179</v>
      </c>
      <c r="K3853" s="8">
        <f t="shared" si="24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34.08</v>
      </c>
      <c r="R3853">
        <f t="shared" si="243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f t="shared" si="240"/>
        <v>42090.149027777778</v>
      </c>
      <c r="J3854">
        <v>1427427276</v>
      </c>
      <c r="K3854" s="8">
        <f t="shared" si="24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0.2</v>
      </c>
      <c r="R3854">
        <f t="shared" si="243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f t="shared" si="240"/>
        <v>41883.84002314815</v>
      </c>
      <c r="J3855">
        <v>1409602178</v>
      </c>
      <c r="K3855" s="8">
        <f t="shared" si="24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2.5999999999999999E-2</v>
      </c>
      <c r="R3855">
        <f t="shared" si="243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f t="shared" si="240"/>
        <v>42133.884930555556</v>
      </c>
      <c r="J3856">
        <v>1431206058</v>
      </c>
      <c r="K3856" s="8">
        <f t="shared" si="24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16.254545454545454</v>
      </c>
      <c r="R3856">
        <f t="shared" si="243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f t="shared" si="240"/>
        <v>42089.929062499999</v>
      </c>
      <c r="J3857">
        <v>1427408271</v>
      </c>
      <c r="K3857" s="8">
        <f t="shared" si="24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2.5</v>
      </c>
      <c r="R3857">
        <f t="shared" si="243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f t="shared" si="240"/>
        <v>42071.701423611114</v>
      </c>
      <c r="J3858">
        <v>1425833403</v>
      </c>
      <c r="K3858" s="8">
        <f t="shared" si="24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0.02</v>
      </c>
      <c r="R3858">
        <f t="shared" si="243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f t="shared" si="240"/>
        <v>41852.716666666667</v>
      </c>
      <c r="J3859">
        <v>1406913120</v>
      </c>
      <c r="K3859" s="8">
        <f t="shared" si="24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5.2</v>
      </c>
      <c r="R3859">
        <f t="shared" si="243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f t="shared" si="240"/>
        <v>42146.875</v>
      </c>
      <c r="J3860">
        <v>1432328400</v>
      </c>
      <c r="K3860" s="8">
        <f t="shared" si="24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>
        <f t="shared" si="243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f t="shared" si="240"/>
        <v>41815.875</v>
      </c>
      <c r="J3861">
        <v>1403730000</v>
      </c>
      <c r="K3861" s="8">
        <f t="shared" si="24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0.04</v>
      </c>
      <c r="R3861">
        <f t="shared" si="243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f t="shared" si="240"/>
        <v>41863.660995370366</v>
      </c>
      <c r="J3862">
        <v>1407858710</v>
      </c>
      <c r="K3862" s="8">
        <f t="shared" si="24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17.666666666666668</v>
      </c>
      <c r="R3862">
        <f t="shared" si="243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f t="shared" si="240"/>
        <v>41955.907638888893</v>
      </c>
      <c r="J3863">
        <v>1415828820</v>
      </c>
      <c r="K3863" s="8">
        <f t="shared" si="24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>
        <f t="shared" si="243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f t="shared" si="240"/>
        <v>42625.707638888889</v>
      </c>
      <c r="J3864">
        <v>1473699540</v>
      </c>
      <c r="K3864" s="8">
        <f t="shared" si="24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1.3333333333333334E-2</v>
      </c>
      <c r="R3864">
        <f t="shared" si="243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f t="shared" si="240"/>
        <v>42313.674826388888</v>
      </c>
      <c r="J3865">
        <v>1446739905</v>
      </c>
      <c r="K3865" s="8">
        <f t="shared" si="24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 t="e">
        <f t="shared" si="243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f t="shared" si="240"/>
        <v>42325.933495370366</v>
      </c>
      <c r="J3866">
        <v>1447799054</v>
      </c>
      <c r="K3866" s="8">
        <f t="shared" si="24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1.2</v>
      </c>
      <c r="R3866">
        <f t="shared" si="243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f t="shared" si="240"/>
        <v>41881.229166666664</v>
      </c>
      <c r="J3867">
        <v>1409376600</v>
      </c>
      <c r="K3867" s="8">
        <f t="shared" si="24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26.937422295897225</v>
      </c>
      <c r="R3867">
        <f t="shared" si="243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f t="shared" si="240"/>
        <v>42452.145138888889</v>
      </c>
      <c r="J3868">
        <v>1458703740</v>
      </c>
      <c r="K3868" s="8">
        <f t="shared" si="24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0.54999999999999993</v>
      </c>
      <c r="R3868">
        <f t="shared" si="243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f t="shared" si="240"/>
        <v>42539.814108796301</v>
      </c>
      <c r="J3869">
        <v>1466278339</v>
      </c>
      <c r="K3869" s="8">
        <f t="shared" si="24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12.55</v>
      </c>
      <c r="R3869">
        <f t="shared" si="243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f t="shared" si="240"/>
        <v>41890.659780092588</v>
      </c>
      <c r="J3870">
        <v>1410191405</v>
      </c>
      <c r="K3870" s="8">
        <f t="shared" si="24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0.2</v>
      </c>
      <c r="R3870">
        <f t="shared" si="243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f t="shared" si="240"/>
        <v>42077.132638888885</v>
      </c>
      <c r="J3871">
        <v>1426302660</v>
      </c>
      <c r="K3871" s="8">
        <f t="shared" si="24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3.4474868431088401</v>
      </c>
      <c r="R3871">
        <f t="shared" si="243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f t="shared" si="240"/>
        <v>41823.17219907407</v>
      </c>
      <c r="J3872">
        <v>1404360478</v>
      </c>
      <c r="K3872" s="8">
        <f t="shared" si="24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>
        <f t="shared" si="243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f t="shared" si="240"/>
        <v>42823.739004629635</v>
      </c>
      <c r="J3873">
        <v>1490809450</v>
      </c>
      <c r="K3873" s="8">
        <f t="shared" si="24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2.666666666666667</v>
      </c>
      <c r="R3873">
        <f t="shared" si="243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f t="shared" si="240"/>
        <v>42230.145787037036</v>
      </c>
      <c r="J3874">
        <v>1439522996</v>
      </c>
      <c r="K3874" s="8">
        <f t="shared" si="24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 t="e">
        <f t="shared" si="243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f t="shared" si="240"/>
        <v>42285.696006944447</v>
      </c>
      <c r="J3875">
        <v>1444322535</v>
      </c>
      <c r="K3875" s="8">
        <f t="shared" si="24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 t="e">
        <f t="shared" si="243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f t="shared" si="240"/>
        <v>42028.041666666672</v>
      </c>
      <c r="J3876">
        <v>1422061200</v>
      </c>
      <c r="K3876" s="8">
        <f t="shared" si="24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 t="e">
        <f t="shared" si="243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f t="shared" si="240"/>
        <v>42616.416666666672</v>
      </c>
      <c r="J3877">
        <v>1472896800</v>
      </c>
      <c r="K3877" s="8">
        <f t="shared" si="24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 t="e">
        <f t="shared" si="243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f t="shared" si="240"/>
        <v>42402.624166666668</v>
      </c>
      <c r="J3878">
        <v>1454425128</v>
      </c>
      <c r="K3878" s="8">
        <f t="shared" si="24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52.794871794871788</v>
      </c>
      <c r="R3878">
        <f t="shared" si="243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f t="shared" si="240"/>
        <v>42712.67768518519</v>
      </c>
      <c r="J3879">
        <v>1481213752</v>
      </c>
      <c r="K3879" s="8">
        <f t="shared" si="24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4.9639999999999995</v>
      </c>
      <c r="R3879">
        <f t="shared" si="243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f t="shared" si="240"/>
        <v>42185.165972222225</v>
      </c>
      <c r="J3880">
        <v>1435636740</v>
      </c>
      <c r="K3880" s="8">
        <f t="shared" si="24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5.5555555555555552E-2</v>
      </c>
      <c r="R3880">
        <f t="shared" si="243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f t="shared" si="240"/>
        <v>42029.861064814817</v>
      </c>
      <c r="J3881">
        <v>1422218396</v>
      </c>
      <c r="K3881" s="8">
        <f t="shared" si="24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 t="e">
        <f t="shared" si="243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f t="shared" si="240"/>
        <v>41850.958333333336</v>
      </c>
      <c r="J3882">
        <v>1406761200</v>
      </c>
      <c r="K3882" s="8">
        <f t="shared" si="24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13.066666666666665</v>
      </c>
      <c r="R3882">
        <f t="shared" si="243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f t="shared" si="240"/>
        <v>42786.018506944441</v>
      </c>
      <c r="J3883">
        <v>1487550399</v>
      </c>
      <c r="K3883" s="8">
        <f t="shared" si="24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>
        <f t="shared" si="243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f t="shared" si="240"/>
        <v>42400.960416666669</v>
      </c>
      <c r="J3884">
        <v>1454281380</v>
      </c>
      <c r="K3884" s="8">
        <f t="shared" si="24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 t="e">
        <f t="shared" si="243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f t="shared" si="240"/>
        <v>41884.602650462963</v>
      </c>
      <c r="J3885">
        <v>1409668069</v>
      </c>
      <c r="K3885" s="8">
        <f t="shared" si="24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 t="e">
        <f t="shared" si="243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f t="shared" si="240"/>
        <v>42090.749907407408</v>
      </c>
      <c r="J3886">
        <v>1427479192</v>
      </c>
      <c r="K3886" s="8">
        <f t="shared" si="24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 t="e">
        <f t="shared" si="243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f t="shared" si="240"/>
        <v>42499.951284722221</v>
      </c>
      <c r="J3887">
        <v>1462834191</v>
      </c>
      <c r="K3887" s="8">
        <f t="shared" si="24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 t="e">
        <f t="shared" si="243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f t="shared" si="240"/>
        <v>41984.228032407409</v>
      </c>
      <c r="J3888">
        <v>1418275702</v>
      </c>
      <c r="K3888" s="8">
        <f t="shared" si="24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 t="e">
        <f t="shared" si="243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f t="shared" si="240"/>
        <v>42125.916666666672</v>
      </c>
      <c r="J3889">
        <v>1430517600</v>
      </c>
      <c r="K3889" s="8">
        <f t="shared" si="24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1.7500000000000002</v>
      </c>
      <c r="R3889">
        <f t="shared" si="243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f t="shared" si="240"/>
        <v>42792.545810185184</v>
      </c>
      <c r="J3890">
        <v>1488114358</v>
      </c>
      <c r="K3890" s="8">
        <f t="shared" si="24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27.1</v>
      </c>
      <c r="R3890">
        <f t="shared" si="243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f t="shared" si="240"/>
        <v>42008.976388888885</v>
      </c>
      <c r="J3891">
        <v>1420413960</v>
      </c>
      <c r="K3891" s="8">
        <f t="shared" si="24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1.4749999999999999</v>
      </c>
      <c r="R3891">
        <f t="shared" si="243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f t="shared" si="240"/>
        <v>42231.758611111116</v>
      </c>
      <c r="J3892">
        <v>1439662344</v>
      </c>
      <c r="K3892" s="8">
        <f t="shared" si="24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16.826666666666668</v>
      </c>
      <c r="R3892">
        <f t="shared" si="243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f t="shared" si="240"/>
        <v>42086.207638888889</v>
      </c>
      <c r="J3893">
        <v>1427086740</v>
      </c>
      <c r="K3893" s="8">
        <f t="shared" si="24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32.5</v>
      </c>
      <c r="R3893">
        <f t="shared" si="243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f t="shared" si="240"/>
        <v>41875.291666666664</v>
      </c>
      <c r="J3894">
        <v>1408863600</v>
      </c>
      <c r="K3894" s="8">
        <f t="shared" si="24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 t="e">
        <f t="shared" si="243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f t="shared" si="240"/>
        <v>41821.25</v>
      </c>
      <c r="J3895">
        <v>1404194400</v>
      </c>
      <c r="K3895" s="8">
        <f t="shared" si="24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21.55</v>
      </c>
      <c r="R3895">
        <f t="shared" si="243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f t="shared" si="240"/>
        <v>42710.207638888889</v>
      </c>
      <c r="J3896">
        <v>1481000340</v>
      </c>
      <c r="K3896" s="8">
        <f t="shared" si="24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3.4666666666666663</v>
      </c>
      <c r="R3896">
        <f t="shared" si="243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f t="shared" si="240"/>
        <v>42063.250208333338</v>
      </c>
      <c r="J3897">
        <v>1425103218</v>
      </c>
      <c r="K3897" s="8">
        <f t="shared" si="24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>
        <f t="shared" si="24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f t="shared" si="240"/>
        <v>41807.191875000004</v>
      </c>
      <c r="J3898">
        <v>1402979778</v>
      </c>
      <c r="K3898" s="8">
        <f t="shared" si="24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10.625</v>
      </c>
      <c r="R3898">
        <f t="shared" si="24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f t="shared" si="240"/>
        <v>42012.87364583333</v>
      </c>
      <c r="J3899">
        <v>1420750683</v>
      </c>
      <c r="K3899" s="8">
        <f t="shared" si="24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17.599999999999998</v>
      </c>
      <c r="R3899">
        <f t="shared" si="24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f t="shared" si="240"/>
        <v>42233.666666666672</v>
      </c>
      <c r="J3900">
        <v>1439827200</v>
      </c>
      <c r="K3900" s="8">
        <f t="shared" si="24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32.56</v>
      </c>
      <c r="R3900">
        <f t="shared" si="243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f t="shared" si="240"/>
        <v>41863.775011574071</v>
      </c>
      <c r="J3901">
        <v>1407868561</v>
      </c>
      <c r="K3901" s="8">
        <f t="shared" si="24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1.25</v>
      </c>
      <c r="R3901">
        <f t="shared" si="24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f t="shared" si="240"/>
        <v>42166.092488425929</v>
      </c>
      <c r="J3902">
        <v>1433988791</v>
      </c>
      <c r="K3902" s="8">
        <f t="shared" si="24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5.4</v>
      </c>
      <c r="R3902">
        <f t="shared" si="24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f t="shared" si="240"/>
        <v>42357.826377314821</v>
      </c>
      <c r="J3903">
        <v>1450554599</v>
      </c>
      <c r="K3903" s="8">
        <f t="shared" si="24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0.83333333333333337</v>
      </c>
      <c r="R3903">
        <f t="shared" si="24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f t="shared" si="240"/>
        <v>42688.509745370371</v>
      </c>
      <c r="J3904">
        <v>1479125642</v>
      </c>
      <c r="K3904" s="8">
        <f t="shared" si="24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48.833333333333336</v>
      </c>
      <c r="R3904">
        <f t="shared" si="243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f t="shared" si="240"/>
        <v>42230.818055555559</v>
      </c>
      <c r="J3905">
        <v>1439581080</v>
      </c>
      <c r="K3905" s="8">
        <f t="shared" si="24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 t="e">
        <f t="shared" si="243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f t="shared" si="240"/>
        <v>42109.211111111115</v>
      </c>
      <c r="J3906">
        <v>1429074240</v>
      </c>
      <c r="K3906" s="8">
        <f t="shared" si="24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0.03</v>
      </c>
      <c r="R3906">
        <f t="shared" si="243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f t="shared" ref="I3907:I3970" si="244">(((J3907/60)/60)/24)+DATE(1970,1,1)</f>
        <v>42166.958333333328</v>
      </c>
      <c r="J3907">
        <v>1434063600</v>
      </c>
      <c r="K3907" s="8">
        <f t="shared" ref="K3907:K3970" si="245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E3907/D3907*100</f>
        <v>11.533333333333333</v>
      </c>
      <c r="R3907">
        <f t="shared" ref="R3907:R3970" si="247"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f t="shared" si="244"/>
        <v>42181.559027777781</v>
      </c>
      <c r="J3908">
        <v>1435325100</v>
      </c>
      <c r="K3908" s="8">
        <f t="shared" si="245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67.333333333333329</v>
      </c>
      <c r="R3908">
        <f t="shared" si="247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f t="shared" si="244"/>
        <v>41938.838888888888</v>
      </c>
      <c r="J3909">
        <v>1414354080</v>
      </c>
      <c r="K3909" s="8">
        <f t="shared" si="245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15.299999999999999</v>
      </c>
      <c r="R3909">
        <f t="shared" si="247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f t="shared" si="244"/>
        <v>41849.135370370372</v>
      </c>
      <c r="J3910">
        <v>1406603696</v>
      </c>
      <c r="K3910" s="8">
        <f t="shared" si="245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8.6666666666666679</v>
      </c>
      <c r="R3910">
        <f t="shared" si="247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f t="shared" si="244"/>
        <v>41893.359282407408</v>
      </c>
      <c r="J3911">
        <v>1410424642</v>
      </c>
      <c r="K3911" s="8">
        <f t="shared" si="245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0.22499999999999998</v>
      </c>
      <c r="R3911">
        <f t="shared" si="247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f t="shared" si="244"/>
        <v>42254.756909722222</v>
      </c>
      <c r="J3912">
        <v>1441649397</v>
      </c>
      <c r="K3912" s="8">
        <f t="shared" si="245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3.0833333333333335</v>
      </c>
      <c r="R3912">
        <f t="shared" si="247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f t="shared" si="244"/>
        <v>41969.853900462964</v>
      </c>
      <c r="J3913">
        <v>1417033777</v>
      </c>
      <c r="K3913" s="8">
        <f t="shared" si="245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37.412500000000001</v>
      </c>
      <c r="R3913">
        <f t="shared" si="247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f t="shared" si="244"/>
        <v>42119.190972222219</v>
      </c>
      <c r="J3914">
        <v>1429936500</v>
      </c>
      <c r="K3914" s="8">
        <f t="shared" si="245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6.6666666666666671E-3</v>
      </c>
      <c r="R3914">
        <f t="shared" si="247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f t="shared" si="244"/>
        <v>42338.252881944441</v>
      </c>
      <c r="J3915">
        <v>1448863449</v>
      </c>
      <c r="K3915" s="8">
        <f t="shared" si="245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>
        <f t="shared" si="247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f t="shared" si="244"/>
        <v>42134.957638888889</v>
      </c>
      <c r="J3916">
        <v>1431298740</v>
      </c>
      <c r="K3916" s="8">
        <f t="shared" si="245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36.36</v>
      </c>
      <c r="R3916">
        <f t="shared" si="247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f t="shared" si="244"/>
        <v>42522.98505787037</v>
      </c>
      <c r="J3917">
        <v>1464824309</v>
      </c>
      <c r="K3917" s="8">
        <f t="shared" si="245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0.33333333333333337</v>
      </c>
      <c r="R3917">
        <f t="shared" si="247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f t="shared" si="244"/>
        <v>42524.471666666665</v>
      </c>
      <c r="J3918">
        <v>1464952752</v>
      </c>
      <c r="K3918" s="8">
        <f t="shared" si="245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 t="e">
        <f t="shared" si="247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f t="shared" si="244"/>
        <v>41893.527326388888</v>
      </c>
      <c r="J3919">
        <v>1410439161</v>
      </c>
      <c r="K3919" s="8">
        <f t="shared" si="245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0.2857142857142857</v>
      </c>
      <c r="R3919">
        <f t="shared" si="247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f t="shared" si="244"/>
        <v>41855.666666666664</v>
      </c>
      <c r="J3920">
        <v>1407168000</v>
      </c>
      <c r="K3920" s="8">
        <f t="shared" si="245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0.2</v>
      </c>
      <c r="R3920">
        <f t="shared" si="247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f t="shared" si="244"/>
        <v>42387</v>
      </c>
      <c r="J3921">
        <v>1453075200</v>
      </c>
      <c r="K3921" s="8">
        <f t="shared" si="245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1.7999999999999998</v>
      </c>
      <c r="R3921">
        <f t="shared" si="247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f t="shared" si="244"/>
        <v>42687.428935185191</v>
      </c>
      <c r="J3922">
        <v>1479032260</v>
      </c>
      <c r="K3922" s="8">
        <f t="shared" si="245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5.4</v>
      </c>
      <c r="R3922">
        <f t="shared" si="247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f t="shared" si="244"/>
        <v>41938.75</v>
      </c>
      <c r="J3923">
        <v>1414346400</v>
      </c>
      <c r="K3923" s="8">
        <f t="shared" si="245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 t="e">
        <f t="shared" si="247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f t="shared" si="244"/>
        <v>42065.958333333328</v>
      </c>
      <c r="J3924">
        <v>1425337200</v>
      </c>
      <c r="K3924" s="8">
        <f t="shared" si="245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8.1333333333333329</v>
      </c>
      <c r="R3924">
        <f t="shared" si="247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f t="shared" si="244"/>
        <v>42103.979988425926</v>
      </c>
      <c r="J3925">
        <v>1428622271</v>
      </c>
      <c r="K3925" s="8">
        <f t="shared" si="245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12.034782608695652</v>
      </c>
      <c r="R3925">
        <f t="shared" si="247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f t="shared" si="244"/>
        <v>41816.959745370368</v>
      </c>
      <c r="J3926">
        <v>1403823722</v>
      </c>
      <c r="K3926" s="8">
        <f t="shared" si="245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15.266666666666667</v>
      </c>
      <c r="R3926">
        <f t="shared" si="247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f t="shared" si="244"/>
        <v>41850.870821759258</v>
      </c>
      <c r="J3927">
        <v>1406753639</v>
      </c>
      <c r="K3927" s="8">
        <f t="shared" si="245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>
        <f t="shared" si="247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f t="shared" si="244"/>
        <v>42000.085046296299</v>
      </c>
      <c r="J3928">
        <v>1419645748</v>
      </c>
      <c r="K3928" s="8">
        <f t="shared" si="245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0.3</v>
      </c>
      <c r="R3928">
        <f t="shared" si="247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f t="shared" si="244"/>
        <v>41860.267407407409</v>
      </c>
      <c r="J3929">
        <v>1407565504</v>
      </c>
      <c r="K3929" s="8">
        <f t="shared" si="245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>
        <f t="shared" si="247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f t="shared" si="244"/>
        <v>42293.207638888889</v>
      </c>
      <c r="J3930">
        <v>1444971540</v>
      </c>
      <c r="K3930" s="8">
        <f t="shared" si="245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13.020000000000001</v>
      </c>
      <c r="R3930">
        <f t="shared" si="247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f t="shared" si="244"/>
        <v>42631.827141203699</v>
      </c>
      <c r="J3931">
        <v>1474228265</v>
      </c>
      <c r="K3931" s="8">
        <f t="shared" si="245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2.2650000000000001</v>
      </c>
      <c r="R3931">
        <f t="shared" si="247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f t="shared" si="244"/>
        <v>42461.25</v>
      </c>
      <c r="J3932">
        <v>1459490400</v>
      </c>
      <c r="K3932" s="8">
        <f t="shared" si="245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 t="e">
        <f t="shared" si="247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f t="shared" si="244"/>
        <v>42253.151701388888</v>
      </c>
      <c r="J3933">
        <v>1441510707</v>
      </c>
      <c r="K3933" s="8">
        <f t="shared" si="245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 t="e">
        <f t="shared" si="247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f t="shared" si="244"/>
        <v>42445.126898148148</v>
      </c>
      <c r="J3934">
        <v>1458097364</v>
      </c>
      <c r="K3934" s="8">
        <f t="shared" si="245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8.3333333333333332E-3</v>
      </c>
      <c r="R3934">
        <f t="shared" si="247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f t="shared" si="244"/>
        <v>42568.029861111107</v>
      </c>
      <c r="J3935">
        <v>1468716180</v>
      </c>
      <c r="K3935" s="8">
        <f t="shared" si="245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15.742857142857142</v>
      </c>
      <c r="R3935">
        <f t="shared" si="247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f t="shared" si="244"/>
        <v>42278.541666666672</v>
      </c>
      <c r="J3936">
        <v>1443704400</v>
      </c>
      <c r="K3936" s="8">
        <f t="shared" si="245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>
        <f t="shared" si="247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f t="shared" si="244"/>
        <v>42281.656782407401</v>
      </c>
      <c r="J3937">
        <v>1443973546</v>
      </c>
      <c r="K3937" s="8">
        <f t="shared" si="245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43.833333333333336</v>
      </c>
      <c r="R3937">
        <f t="shared" si="247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f t="shared" si="244"/>
        <v>42705.304629629631</v>
      </c>
      <c r="J3938">
        <v>1480576720</v>
      </c>
      <c r="K3938" s="8">
        <f t="shared" si="245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 t="e">
        <f t="shared" si="247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f t="shared" si="244"/>
        <v>42562.631481481483</v>
      </c>
      <c r="J3939">
        <v>1468249760</v>
      </c>
      <c r="K3939" s="8">
        <f t="shared" si="245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86.135181975736558</v>
      </c>
      <c r="R3939">
        <f t="shared" si="247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f t="shared" si="244"/>
        <v>42182.905717592599</v>
      </c>
      <c r="J3940">
        <v>1435441454</v>
      </c>
      <c r="K3940" s="8">
        <f t="shared" si="245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12.196620583717358</v>
      </c>
      <c r="R3940">
        <f t="shared" si="247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f t="shared" si="244"/>
        <v>41919.1875</v>
      </c>
      <c r="J3941">
        <v>1412656200</v>
      </c>
      <c r="K3941" s="8">
        <f t="shared" si="245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0.1</v>
      </c>
      <c r="R3941">
        <f t="shared" si="247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f t="shared" si="244"/>
        <v>42006.492488425924</v>
      </c>
      <c r="J3942">
        <v>1420199351</v>
      </c>
      <c r="K3942" s="8">
        <f t="shared" si="245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0.22</v>
      </c>
      <c r="R3942">
        <f t="shared" si="247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f t="shared" si="244"/>
        <v>41968.041666666672</v>
      </c>
      <c r="J3943">
        <v>1416877200</v>
      </c>
      <c r="K3943" s="8">
        <f t="shared" si="245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0.90909090909090906</v>
      </c>
      <c r="R3943">
        <f t="shared" si="247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f t="shared" si="244"/>
        <v>42171.904097222221</v>
      </c>
      <c r="J3944">
        <v>1434490914</v>
      </c>
      <c r="K3944" s="8">
        <f t="shared" si="245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 t="e">
        <f t="shared" si="247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f t="shared" si="244"/>
        <v>42310.701388888891</v>
      </c>
      <c r="J3945">
        <v>1446483000</v>
      </c>
      <c r="K3945" s="8">
        <f t="shared" si="245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35.64</v>
      </c>
      <c r="R3945">
        <f t="shared" si="247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f t="shared" si="244"/>
        <v>42243.662905092591</v>
      </c>
      <c r="J3946">
        <v>1440690875</v>
      </c>
      <c r="K3946" s="8">
        <f t="shared" si="245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 t="e">
        <f t="shared" si="247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f t="shared" si="244"/>
        <v>42139.801712962959</v>
      </c>
      <c r="J3947">
        <v>1431717268</v>
      </c>
      <c r="K3947" s="8">
        <f t="shared" si="245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0.25</v>
      </c>
      <c r="R3947">
        <f t="shared" si="247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f t="shared" si="244"/>
        <v>42063.333333333328</v>
      </c>
      <c r="J3948">
        <v>1425110400</v>
      </c>
      <c r="K3948" s="8">
        <f t="shared" si="245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3.25</v>
      </c>
      <c r="R3948">
        <f t="shared" si="247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f t="shared" si="244"/>
        <v>42645.142870370371</v>
      </c>
      <c r="J3949">
        <v>1475378744</v>
      </c>
      <c r="K3949" s="8">
        <f t="shared" si="245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3.3666666666666663</v>
      </c>
      <c r="R3949">
        <f t="shared" si="247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f t="shared" si="244"/>
        <v>41889.325497685182</v>
      </c>
      <c r="J3950">
        <v>1410076123</v>
      </c>
      <c r="K3950" s="8">
        <f t="shared" si="245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 t="e">
        <f t="shared" si="247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f t="shared" si="244"/>
        <v>42046.120613425926</v>
      </c>
      <c r="J3951">
        <v>1423623221</v>
      </c>
      <c r="K3951" s="8">
        <f t="shared" si="245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15.770000000000001</v>
      </c>
      <c r="R3951">
        <f t="shared" si="247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f t="shared" si="244"/>
        <v>42468.774305555555</v>
      </c>
      <c r="J3952">
        <v>1460140500</v>
      </c>
      <c r="K3952" s="8">
        <f t="shared" si="245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0.625</v>
      </c>
      <c r="R3952">
        <f t="shared" si="247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f t="shared" si="244"/>
        <v>42493.784050925926</v>
      </c>
      <c r="J3953">
        <v>1462301342</v>
      </c>
      <c r="K3953" s="8">
        <f t="shared" si="245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5.0000000000000001E-4</v>
      </c>
      <c r="R3953">
        <f t="shared" si="247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f t="shared" si="244"/>
        <v>42303.790393518517</v>
      </c>
      <c r="J3954">
        <v>1445885890</v>
      </c>
      <c r="K3954" s="8">
        <f t="shared" si="245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9.6153846153846159E-2</v>
      </c>
      <c r="R3954">
        <f t="shared" si="247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f t="shared" si="244"/>
        <v>42580.978472222225</v>
      </c>
      <c r="J3955">
        <v>1469834940</v>
      </c>
      <c r="K3955" s="8">
        <f t="shared" si="245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 t="e">
        <f t="shared" si="247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f t="shared" si="244"/>
        <v>41834.651203703703</v>
      </c>
      <c r="J3956">
        <v>1405352264</v>
      </c>
      <c r="K3956" s="8">
        <f t="shared" si="245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 t="e">
        <f t="shared" si="247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f t="shared" si="244"/>
        <v>42336.890520833331</v>
      </c>
      <c r="J3957">
        <v>1448745741</v>
      </c>
      <c r="K3957" s="8">
        <f t="shared" si="245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24.285714285714285</v>
      </c>
      <c r="R3957">
        <f t="shared" si="247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f t="shared" si="244"/>
        <v>42485.013888888891</v>
      </c>
      <c r="J3958">
        <v>1461543600</v>
      </c>
      <c r="K3958" s="8">
        <f t="shared" si="245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 t="e">
        <f t="shared" si="247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f t="shared" si="244"/>
        <v>42559.976319444439</v>
      </c>
      <c r="J3959">
        <v>1468020354</v>
      </c>
      <c r="K3959" s="8">
        <f t="shared" si="245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2.5000000000000001E-2</v>
      </c>
      <c r="R3959">
        <f t="shared" si="247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f t="shared" si="244"/>
        <v>41853.583333333336</v>
      </c>
      <c r="J3960">
        <v>1406988000</v>
      </c>
      <c r="K3960" s="8">
        <f t="shared" si="245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32.049999999999997</v>
      </c>
      <c r="R3960">
        <f t="shared" si="247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f t="shared" si="244"/>
        <v>41910.788842592592</v>
      </c>
      <c r="J3961">
        <v>1411930556</v>
      </c>
      <c r="K3961" s="8">
        <f t="shared" si="245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24.333333333333336</v>
      </c>
      <c r="R3961">
        <f t="shared" si="247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f t="shared" si="244"/>
        <v>42372.845555555556</v>
      </c>
      <c r="J3962">
        <v>1451852256</v>
      </c>
      <c r="K3962" s="8">
        <f t="shared" si="245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1.5</v>
      </c>
      <c r="R3962">
        <f t="shared" si="247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f t="shared" si="244"/>
        <v>41767.891319444447</v>
      </c>
      <c r="J3963">
        <v>1399584210</v>
      </c>
      <c r="K3963" s="8">
        <f t="shared" si="245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0.42</v>
      </c>
      <c r="R3963">
        <f t="shared" si="247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f t="shared" si="244"/>
        <v>42336.621458333335</v>
      </c>
      <c r="J3964">
        <v>1448722494</v>
      </c>
      <c r="K3964" s="8">
        <f t="shared" si="245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3.214285714285714</v>
      </c>
      <c r="R3964">
        <f t="shared" si="247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f t="shared" si="244"/>
        <v>42326.195798611108</v>
      </c>
      <c r="J3965">
        <v>1447821717</v>
      </c>
      <c r="K3965" s="8">
        <f t="shared" si="245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 t="e">
        <f t="shared" si="247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f t="shared" si="244"/>
        <v>42113.680393518516</v>
      </c>
      <c r="J3966">
        <v>1429460386</v>
      </c>
      <c r="K3966" s="8">
        <f t="shared" si="245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6.3</v>
      </c>
      <c r="R3966">
        <f t="shared" si="247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f t="shared" si="244"/>
        <v>42474.194212962961</v>
      </c>
      <c r="J3967">
        <v>1460608780</v>
      </c>
      <c r="K3967" s="8">
        <f t="shared" si="245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14.249999999999998</v>
      </c>
      <c r="R3967">
        <f t="shared" si="247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f t="shared" si="244"/>
        <v>41844.124305555553</v>
      </c>
      <c r="J3968">
        <v>1406170740</v>
      </c>
      <c r="K3968" s="8">
        <f t="shared" si="245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0.6</v>
      </c>
      <c r="R3968">
        <f t="shared" si="247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f t="shared" si="244"/>
        <v>42800.290590277778</v>
      </c>
      <c r="J3969">
        <v>1488783507</v>
      </c>
      <c r="K3969" s="8">
        <f t="shared" si="245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24.117647058823529</v>
      </c>
      <c r="R3969">
        <f t="shared" si="247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f t="shared" si="244"/>
        <v>42512.815659722226</v>
      </c>
      <c r="J3970">
        <v>1463945673</v>
      </c>
      <c r="K3970" s="8">
        <f t="shared" si="245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10.54</v>
      </c>
      <c r="R3970">
        <f t="shared" si="247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f t="shared" ref="I3971:I4034" si="248">(((J3971/60)/60)/24)+DATE(1970,1,1)</f>
        <v>42611.163194444445</v>
      </c>
      <c r="J3971">
        <v>1472442900</v>
      </c>
      <c r="K3971" s="8">
        <f t="shared" ref="K3971:K4034" si="249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E3971/D3971*100</f>
        <v>7.4690265486725664</v>
      </c>
      <c r="R3971">
        <f t="shared" ref="R3971:R4034" si="251"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f t="shared" si="248"/>
        <v>42477.863553240735</v>
      </c>
      <c r="J3972">
        <v>1460925811</v>
      </c>
      <c r="K3972" s="8">
        <f t="shared" si="249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7.3333333333333334E-2</v>
      </c>
      <c r="R3972">
        <f t="shared" si="251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f t="shared" si="248"/>
        <v>41841.536180555559</v>
      </c>
      <c r="J3973">
        <v>1405947126</v>
      </c>
      <c r="K3973" s="8">
        <f t="shared" si="249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0.97142857142857131</v>
      </c>
      <c r="R3973">
        <f t="shared" si="251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f t="shared" si="248"/>
        <v>42041.067523148144</v>
      </c>
      <c r="J3974">
        <v>1423186634</v>
      </c>
      <c r="K3974" s="8">
        <f t="shared" si="249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21.099999999999998</v>
      </c>
      <c r="R3974">
        <f t="shared" si="251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f t="shared" si="248"/>
        <v>42499.166666666672</v>
      </c>
      <c r="J3975">
        <v>1462766400</v>
      </c>
      <c r="K3975" s="8">
        <f t="shared" si="249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78.100000000000009</v>
      </c>
      <c r="R3975">
        <f t="shared" si="251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f t="shared" si="248"/>
        <v>42523.546851851846</v>
      </c>
      <c r="J3976">
        <v>1464872848</v>
      </c>
      <c r="K3976" s="8">
        <f t="shared" si="249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>
        <f t="shared" si="251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f t="shared" si="248"/>
        <v>42564.866875</v>
      </c>
      <c r="J3977">
        <v>1468442898</v>
      </c>
      <c r="K3977" s="8">
        <f t="shared" si="249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 t="e">
        <f t="shared" si="251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f t="shared" si="248"/>
        <v>41852.291666666664</v>
      </c>
      <c r="J3978">
        <v>1406876400</v>
      </c>
      <c r="K3978" s="8">
        <f t="shared" si="249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47.692307692307693</v>
      </c>
      <c r="R3978">
        <f t="shared" si="251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f t="shared" si="248"/>
        <v>42573.788564814815</v>
      </c>
      <c r="J3979">
        <v>1469213732</v>
      </c>
      <c r="K3979" s="8">
        <f t="shared" si="249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1.4500000000000002</v>
      </c>
      <c r="R3979">
        <f t="shared" si="251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f t="shared" si="248"/>
        <v>42035.642974537041</v>
      </c>
      <c r="J3980">
        <v>1422717953</v>
      </c>
      <c r="K3980" s="8">
        <f t="shared" si="249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10.7</v>
      </c>
      <c r="R3980">
        <f t="shared" si="251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f t="shared" si="248"/>
        <v>42092.833333333328</v>
      </c>
      <c r="J3981">
        <v>1427659200</v>
      </c>
      <c r="K3981" s="8">
        <f t="shared" si="249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1.8333333333333333</v>
      </c>
      <c r="R3981">
        <f t="shared" si="251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f t="shared" si="248"/>
        <v>41825.598923611113</v>
      </c>
      <c r="J3982">
        <v>1404570147</v>
      </c>
      <c r="K3982" s="8">
        <f t="shared" si="249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>
        <f t="shared" si="251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f t="shared" si="248"/>
        <v>42568.179965277777</v>
      </c>
      <c r="J3983">
        <v>1468729149</v>
      </c>
      <c r="K3983" s="8">
        <f t="shared" si="249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4.083333333333333</v>
      </c>
      <c r="R3983">
        <f t="shared" si="251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f t="shared" si="248"/>
        <v>42192.809953703705</v>
      </c>
      <c r="J3984">
        <v>1436297180</v>
      </c>
      <c r="K3984" s="8">
        <f t="shared" si="249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>
        <f t="shared" si="251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f t="shared" si="248"/>
        <v>41779.290972222225</v>
      </c>
      <c r="J3985">
        <v>1400569140</v>
      </c>
      <c r="K3985" s="8">
        <f t="shared" si="249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34.802513464991023</v>
      </c>
      <c r="R3985">
        <f t="shared" si="251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f t="shared" si="248"/>
        <v>41951</v>
      </c>
      <c r="J3986">
        <v>1415404800</v>
      </c>
      <c r="K3986" s="8">
        <f t="shared" si="249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6.3333333333333339</v>
      </c>
      <c r="R3986">
        <f t="shared" si="251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f t="shared" si="248"/>
        <v>42420.878472222219</v>
      </c>
      <c r="J3987">
        <v>1456002300</v>
      </c>
      <c r="K3987" s="8">
        <f t="shared" si="249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32.049999999999997</v>
      </c>
      <c r="R3987">
        <f t="shared" si="251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f t="shared" si="248"/>
        <v>42496.544444444444</v>
      </c>
      <c r="J3988">
        <v>1462539840</v>
      </c>
      <c r="K3988" s="8">
        <f t="shared" si="249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9.76</v>
      </c>
      <c r="R3988">
        <f t="shared" si="251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f t="shared" si="248"/>
        <v>41775.92465277778</v>
      </c>
      <c r="J3989">
        <v>1400278290</v>
      </c>
      <c r="K3989" s="8">
        <f t="shared" si="249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37.75</v>
      </c>
      <c r="R3989">
        <f t="shared" si="251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f t="shared" si="248"/>
        <v>42245.08116898148</v>
      </c>
      <c r="J3990">
        <v>1440813413</v>
      </c>
      <c r="K3990" s="8">
        <f t="shared" si="249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2.1333333333333333</v>
      </c>
      <c r="R3990">
        <f t="shared" si="251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f t="shared" si="248"/>
        <v>42316.791446759264</v>
      </c>
      <c r="J3991">
        <v>1447009181</v>
      </c>
      <c r="K3991" s="8">
        <f t="shared" si="249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 t="e">
        <f t="shared" si="251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f t="shared" si="248"/>
        <v>42431.672372685185</v>
      </c>
      <c r="J3992">
        <v>1456934893</v>
      </c>
      <c r="K3992" s="8">
        <f t="shared" si="249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4.1818181818181817</v>
      </c>
      <c r="R3992">
        <f t="shared" si="251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f t="shared" si="248"/>
        <v>42155.644467592589</v>
      </c>
      <c r="J3993">
        <v>1433086082</v>
      </c>
      <c r="K3993" s="8">
        <f t="shared" si="249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>
        <f t="shared" si="251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f t="shared" si="248"/>
        <v>42349.982164351852</v>
      </c>
      <c r="J3994">
        <v>1449876859</v>
      </c>
      <c r="K3994" s="8">
        <f t="shared" si="249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5.41</v>
      </c>
      <c r="R3994">
        <f t="shared" si="251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f t="shared" si="248"/>
        <v>42137.864722222221</v>
      </c>
      <c r="J3995">
        <v>1431549912</v>
      </c>
      <c r="K3995" s="8">
        <f t="shared" si="249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6.0000000000000001E-3</v>
      </c>
      <c r="R3995">
        <f t="shared" si="251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f t="shared" si="248"/>
        <v>41839.389930555553</v>
      </c>
      <c r="J3996">
        <v>1405761690</v>
      </c>
      <c r="K3996" s="8">
        <f t="shared" si="249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0.25</v>
      </c>
      <c r="R3996">
        <f t="shared" si="251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f t="shared" si="248"/>
        <v>42049.477083333331</v>
      </c>
      <c r="J3997">
        <v>1423913220</v>
      </c>
      <c r="K3997" s="8">
        <f t="shared" si="249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>
        <f t="shared" si="251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f t="shared" si="248"/>
        <v>41963.669444444444</v>
      </c>
      <c r="J3998">
        <v>1416499440</v>
      </c>
      <c r="K3998" s="8">
        <f t="shared" si="249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16.566666666666666</v>
      </c>
      <c r="R3998">
        <f t="shared" si="251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f t="shared" si="248"/>
        <v>42099.349780092598</v>
      </c>
      <c r="J3999">
        <v>1428222221</v>
      </c>
      <c r="K3999" s="8">
        <f t="shared" si="249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 t="e">
        <f t="shared" si="251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f t="shared" si="248"/>
        <v>42091.921597222223</v>
      </c>
      <c r="J4000">
        <v>1427580426</v>
      </c>
      <c r="K4000" s="8">
        <f t="shared" si="249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57.199999999999996</v>
      </c>
      <c r="R4000">
        <f t="shared" si="251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f t="shared" si="248"/>
        <v>41882.827650462961</v>
      </c>
      <c r="J4001">
        <v>1409514709</v>
      </c>
      <c r="K4001" s="8">
        <f t="shared" si="249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16.514285714285716</v>
      </c>
      <c r="R4001">
        <f t="shared" si="251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f t="shared" si="248"/>
        <v>42497.603680555556</v>
      </c>
      <c r="J4002">
        <v>1462631358</v>
      </c>
      <c r="K4002" s="8">
        <f t="shared" si="249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0.125</v>
      </c>
      <c r="R4002">
        <f t="shared" si="251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f t="shared" si="248"/>
        <v>42795.791666666672</v>
      </c>
      <c r="J4003">
        <v>1488394800</v>
      </c>
      <c r="K4003" s="8">
        <f t="shared" si="249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37.75</v>
      </c>
      <c r="R4003">
        <f t="shared" si="251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f t="shared" si="248"/>
        <v>41909.043530092589</v>
      </c>
      <c r="J4004">
        <v>1411779761</v>
      </c>
      <c r="K4004" s="8">
        <f t="shared" si="249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1.8399999999999999</v>
      </c>
      <c r="R4004">
        <f t="shared" si="251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f t="shared" si="248"/>
        <v>42050.587349537032</v>
      </c>
      <c r="J4005">
        <v>1424009147</v>
      </c>
      <c r="K4005" s="8">
        <f t="shared" si="249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10.050000000000001</v>
      </c>
      <c r="R4005">
        <f t="shared" si="251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f t="shared" si="248"/>
        <v>41920.16269675926</v>
      </c>
      <c r="J4006">
        <v>1412740457</v>
      </c>
      <c r="K4006" s="8">
        <f t="shared" si="249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0.2</v>
      </c>
      <c r="R4006">
        <f t="shared" si="251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f t="shared" si="248"/>
        <v>41932.807696759257</v>
      </c>
      <c r="J4007">
        <v>1413832985</v>
      </c>
      <c r="K4007" s="8">
        <f t="shared" si="249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1.3333333333333335</v>
      </c>
      <c r="R4007">
        <f t="shared" si="251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f t="shared" si="248"/>
        <v>42416.772997685184</v>
      </c>
      <c r="J4008">
        <v>1455647587</v>
      </c>
      <c r="K4008" s="8">
        <f t="shared" si="249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6.6666666666666671E-3</v>
      </c>
      <c r="R4008">
        <f t="shared" si="251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f t="shared" si="248"/>
        <v>41877.686111111114</v>
      </c>
      <c r="J4009">
        <v>1409070480</v>
      </c>
      <c r="K4009" s="8">
        <f t="shared" si="249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0.25</v>
      </c>
      <c r="R4009">
        <f t="shared" si="251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f t="shared" si="248"/>
        <v>42207.964201388888</v>
      </c>
      <c r="J4010">
        <v>1437606507</v>
      </c>
      <c r="K4010" s="8">
        <f t="shared" si="249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>
        <f t="shared" si="251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f t="shared" si="248"/>
        <v>41891.700925925928</v>
      </c>
      <c r="J4011">
        <v>1410281360</v>
      </c>
      <c r="K4011" s="8">
        <f t="shared" si="249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3.8860103626943006</v>
      </c>
      <c r="R4011">
        <f t="shared" si="251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f t="shared" si="248"/>
        <v>41938.770439814813</v>
      </c>
      <c r="J4012">
        <v>1414348166</v>
      </c>
      <c r="K4012" s="8">
        <f t="shared" si="249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24.194444444444443</v>
      </c>
      <c r="R4012">
        <f t="shared" si="251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f t="shared" si="248"/>
        <v>42032.54488425926</v>
      </c>
      <c r="J4013">
        <v>1422450278</v>
      </c>
      <c r="K4013" s="8">
        <f t="shared" si="249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7.6</v>
      </c>
      <c r="R4013">
        <f t="shared" si="251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f t="shared" si="248"/>
        <v>42126.544548611113</v>
      </c>
      <c r="J4014">
        <v>1430571849</v>
      </c>
      <c r="K4014" s="8">
        <f t="shared" si="249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 t="e">
        <f t="shared" si="251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f t="shared" si="248"/>
        <v>42051.301192129627</v>
      </c>
      <c r="J4015">
        <v>1424070823</v>
      </c>
      <c r="K4015" s="8">
        <f t="shared" si="249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1.3</v>
      </c>
      <c r="R4015">
        <f t="shared" si="251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f t="shared" si="248"/>
        <v>42434.246168981481</v>
      </c>
      <c r="J4016">
        <v>1457157269</v>
      </c>
      <c r="K4016" s="8">
        <f t="shared" si="249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 t="e">
        <f t="shared" si="251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f t="shared" si="248"/>
        <v>42204.780821759254</v>
      </c>
      <c r="J4017">
        <v>1437331463</v>
      </c>
      <c r="K4017" s="8">
        <f t="shared" si="249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1.4285714285714287E-2</v>
      </c>
      <c r="R4017">
        <f t="shared" si="251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f t="shared" si="248"/>
        <v>41899.872685185182</v>
      </c>
      <c r="J4018">
        <v>1410987400</v>
      </c>
      <c r="K4018" s="8">
        <f t="shared" si="249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14.000000000000002</v>
      </c>
      <c r="R4018">
        <f t="shared" si="251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f t="shared" si="248"/>
        <v>41886.672152777777</v>
      </c>
      <c r="J4019">
        <v>1409846874</v>
      </c>
      <c r="K4019" s="8">
        <f t="shared" si="249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1.05</v>
      </c>
      <c r="R4019">
        <f t="shared" si="251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f t="shared" si="248"/>
        <v>42650.91097222222</v>
      </c>
      <c r="J4020">
        <v>1475877108</v>
      </c>
      <c r="K4020" s="8">
        <f t="shared" si="249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8.6666666666666679</v>
      </c>
      <c r="R4020">
        <f t="shared" si="251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f t="shared" si="248"/>
        <v>42475.686111111107</v>
      </c>
      <c r="J4021">
        <v>1460737680</v>
      </c>
      <c r="K4021" s="8">
        <f t="shared" si="249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0.82857142857142851</v>
      </c>
      <c r="R4021">
        <f t="shared" si="251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f t="shared" si="248"/>
        <v>42087.149293981478</v>
      </c>
      <c r="J4022">
        <v>1427168099</v>
      </c>
      <c r="K4022" s="8">
        <f t="shared" si="249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16.666666666666664</v>
      </c>
      <c r="R4022">
        <f t="shared" si="251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f t="shared" si="248"/>
        <v>41938.911550925928</v>
      </c>
      <c r="J4023">
        <v>1414360358</v>
      </c>
      <c r="K4023" s="8">
        <f t="shared" si="249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0.83333333333333337</v>
      </c>
      <c r="R4023">
        <f t="shared" si="251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f t="shared" si="248"/>
        <v>42036.120833333334</v>
      </c>
      <c r="J4024">
        <v>1422759240</v>
      </c>
      <c r="K4024" s="8">
        <f t="shared" si="249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69.561111111111103</v>
      </c>
      <c r="R4024">
        <f t="shared" si="251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f t="shared" si="248"/>
        <v>42453.957905092597</v>
      </c>
      <c r="J4025">
        <v>1458860363</v>
      </c>
      <c r="K4025" s="8">
        <f t="shared" si="249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f t="shared" si="248"/>
        <v>42247.670104166667</v>
      </c>
      <c r="J4026">
        <v>1441037097</v>
      </c>
      <c r="K4026" s="8">
        <f t="shared" si="249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1.25</v>
      </c>
      <c r="R4026">
        <f t="shared" si="251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f t="shared" si="248"/>
        <v>42211.237685185188</v>
      </c>
      <c r="J4027">
        <v>1437889336</v>
      </c>
      <c r="K4027" s="8">
        <f t="shared" si="249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>
        <f t="shared" si="251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f t="shared" si="248"/>
        <v>42342.697210648148</v>
      </c>
      <c r="J4028">
        <v>1449247439</v>
      </c>
      <c r="K4028" s="8">
        <f t="shared" si="249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f t="shared" si="248"/>
        <v>42789.041666666672</v>
      </c>
      <c r="J4029">
        <v>1487811600</v>
      </c>
      <c r="K4029" s="8">
        <f t="shared" si="249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7.166666666666667</v>
      </c>
      <c r="R4029">
        <f t="shared" si="251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f t="shared" si="248"/>
        <v>41795.938657407409</v>
      </c>
      <c r="J4030">
        <v>1402007500</v>
      </c>
      <c r="K4030" s="8">
        <f t="shared" si="249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28.050000000000004</v>
      </c>
      <c r="R4030">
        <f t="shared" si="251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f t="shared" si="248"/>
        <v>42352.025115740747</v>
      </c>
      <c r="J4031">
        <v>1450053370</v>
      </c>
      <c r="K4031" s="8">
        <f t="shared" si="249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f t="shared" si="248"/>
        <v>42403.784027777772</v>
      </c>
      <c r="J4032">
        <v>1454525340</v>
      </c>
      <c r="K4032" s="8">
        <f t="shared" si="249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>
        <f t="shared" si="251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f t="shared" si="248"/>
        <v>41991.626898148148</v>
      </c>
      <c r="J4033">
        <v>1418914964</v>
      </c>
      <c r="K4033" s="8">
        <f t="shared" si="249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f t="shared" si="248"/>
        <v>42353.85087962963</v>
      </c>
      <c r="J4034">
        <v>1450211116</v>
      </c>
      <c r="K4034" s="8">
        <f t="shared" si="249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6.8287037037037033</v>
      </c>
      <c r="R4034">
        <f t="shared" si="251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f t="shared" ref="I4035:I4098" si="252">(((J4035/60)/60)/24)+DATE(1970,1,1)</f>
        <v>42645.375</v>
      </c>
      <c r="J4035">
        <v>1475398800</v>
      </c>
      <c r="K4035" s="8">
        <f t="shared" ref="K4035:K4098" si="253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E4035/D4035*100</f>
        <v>25.698702928870294</v>
      </c>
      <c r="R4035">
        <f t="shared" ref="R4035:R4098" si="255"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f t="shared" si="252"/>
        <v>42097.905671296292</v>
      </c>
      <c r="J4036">
        <v>1428097450</v>
      </c>
      <c r="K4036" s="8">
        <f t="shared" si="253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1.4814814814814816</v>
      </c>
      <c r="R4036">
        <f t="shared" si="255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f t="shared" si="252"/>
        <v>41933.882951388885</v>
      </c>
      <c r="J4037">
        <v>1413925887</v>
      </c>
      <c r="K4037" s="8">
        <f t="shared" si="253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36.85</v>
      </c>
      <c r="R4037">
        <f t="shared" si="255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f t="shared" si="252"/>
        <v>41821.9375</v>
      </c>
      <c r="J4038">
        <v>1404253800</v>
      </c>
      <c r="K4038" s="8">
        <f t="shared" si="253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47.05</v>
      </c>
      <c r="R4038">
        <f t="shared" si="255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f t="shared" si="252"/>
        <v>42514.600694444445</v>
      </c>
      <c r="J4039">
        <v>1464099900</v>
      </c>
      <c r="K4039" s="8">
        <f t="shared" si="253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11.428571428571429</v>
      </c>
      <c r="R4039">
        <f t="shared" si="255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f t="shared" si="252"/>
        <v>41929.798726851855</v>
      </c>
      <c r="J4040">
        <v>1413573010</v>
      </c>
      <c r="K4040" s="8">
        <f t="shared" si="253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12.04</v>
      </c>
      <c r="R4040">
        <f t="shared" si="255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f t="shared" si="252"/>
        <v>42339.249305555553</v>
      </c>
      <c r="J4041">
        <v>1448949540</v>
      </c>
      <c r="K4041" s="8">
        <f t="shared" si="253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>
        <f t="shared" si="255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f t="shared" si="252"/>
        <v>42203.125</v>
      </c>
      <c r="J4042">
        <v>1437188400</v>
      </c>
      <c r="K4042" s="8">
        <f t="shared" si="253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31.25</v>
      </c>
      <c r="R4042">
        <f t="shared" si="255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f t="shared" si="252"/>
        <v>42619.474004629628</v>
      </c>
      <c r="J4043">
        <v>1473160954</v>
      </c>
      <c r="K4043" s="8">
        <f t="shared" si="253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0.42</v>
      </c>
      <c r="R4043">
        <f t="shared" si="255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f t="shared" si="252"/>
        <v>42024.802777777775</v>
      </c>
      <c r="J4044">
        <v>1421781360</v>
      </c>
      <c r="K4044" s="8">
        <f t="shared" si="253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0.21</v>
      </c>
      <c r="R4044">
        <f t="shared" si="255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f t="shared" si="252"/>
        <v>41963.957465277781</v>
      </c>
      <c r="J4045">
        <v>1416524325</v>
      </c>
      <c r="K4045" s="8">
        <f t="shared" si="253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 t="e">
        <f t="shared" si="255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f t="shared" si="252"/>
        <v>42104.208333333328</v>
      </c>
      <c r="J4046">
        <v>1428642000</v>
      </c>
      <c r="K4046" s="8">
        <f t="shared" si="253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37.5</v>
      </c>
      <c r="R4046">
        <f t="shared" si="255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f t="shared" si="252"/>
        <v>41872.201261574075</v>
      </c>
      <c r="J4047">
        <v>1408596589</v>
      </c>
      <c r="K4047" s="8">
        <f t="shared" si="253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0.02</v>
      </c>
      <c r="R4047">
        <f t="shared" si="255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f t="shared" si="252"/>
        <v>41934.650578703702</v>
      </c>
      <c r="J4048">
        <v>1413992210</v>
      </c>
      <c r="K4048" s="8">
        <f t="shared" si="253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8.2142857142857135</v>
      </c>
      <c r="R4048">
        <f t="shared" si="255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f t="shared" si="252"/>
        <v>42015.041666666672</v>
      </c>
      <c r="J4049">
        <v>1420938000</v>
      </c>
      <c r="K4049" s="8">
        <f t="shared" si="253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2.1999999999999997</v>
      </c>
      <c r="R4049">
        <f t="shared" si="255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f t="shared" si="252"/>
        <v>42471.467442129629</v>
      </c>
      <c r="J4050">
        <v>1460373187</v>
      </c>
      <c r="K4050" s="8">
        <f t="shared" si="253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17.652941176470588</v>
      </c>
      <c r="R4050">
        <f t="shared" si="255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f t="shared" si="252"/>
        <v>42199.958506944444</v>
      </c>
      <c r="J4051">
        <v>1436914815</v>
      </c>
      <c r="K4051" s="8">
        <f t="shared" si="253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0.08</v>
      </c>
      <c r="R4051">
        <f t="shared" si="255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f t="shared" si="252"/>
        <v>41935.636469907404</v>
      </c>
      <c r="J4052">
        <v>1414077391</v>
      </c>
      <c r="K4052" s="8">
        <f t="shared" si="253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6.6666666666666666E-2</v>
      </c>
      <c r="R4052">
        <f t="shared" si="255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f t="shared" si="252"/>
        <v>41768.286805555559</v>
      </c>
      <c r="J4053">
        <v>1399618380</v>
      </c>
      <c r="K4053" s="8">
        <f t="shared" si="253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 t="e">
        <f t="shared" si="255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f t="shared" si="252"/>
        <v>41925.878657407404</v>
      </c>
      <c r="J4054">
        <v>1413234316</v>
      </c>
      <c r="K4054" s="8">
        <f t="shared" si="253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37.533333333333339</v>
      </c>
      <c r="R4054">
        <f t="shared" si="255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f t="shared" si="252"/>
        <v>41958.833333333328</v>
      </c>
      <c r="J4055">
        <v>1416081600</v>
      </c>
      <c r="K4055" s="8">
        <f t="shared" si="253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>
        <f t="shared" si="255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f t="shared" si="252"/>
        <v>42644.166666666672</v>
      </c>
      <c r="J4056">
        <v>1475294400</v>
      </c>
      <c r="K4056" s="8">
        <f t="shared" si="253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 t="e">
        <f t="shared" si="255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f t="shared" si="252"/>
        <v>41809.648506944446</v>
      </c>
      <c r="J4057">
        <v>1403192031</v>
      </c>
      <c r="K4057" s="8">
        <f t="shared" si="253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17.62</v>
      </c>
      <c r="R4057">
        <f t="shared" si="255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f t="shared" si="252"/>
        <v>42554.832638888889</v>
      </c>
      <c r="J4058">
        <v>1467575940</v>
      </c>
      <c r="K4058" s="8">
        <f t="shared" si="253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>
        <f t="shared" si="255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f t="shared" si="252"/>
        <v>42333.958333333328</v>
      </c>
      <c r="J4059">
        <v>1448492400</v>
      </c>
      <c r="K4059" s="8">
        <f t="shared" si="253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22.142857142857142</v>
      </c>
      <c r="R4059">
        <f t="shared" si="255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f t="shared" si="252"/>
        <v>42461.165972222225</v>
      </c>
      <c r="J4060">
        <v>1459483140</v>
      </c>
      <c r="K4060" s="8">
        <f t="shared" si="253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2.5333333333333332</v>
      </c>
      <c r="R4060">
        <f t="shared" si="255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f t="shared" si="252"/>
        <v>41898.125</v>
      </c>
      <c r="J4061">
        <v>1410836400</v>
      </c>
      <c r="K4061" s="8">
        <f t="shared" si="253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2.5</v>
      </c>
      <c r="R4061">
        <f t="shared" si="255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f t="shared" si="252"/>
        <v>41813.666666666664</v>
      </c>
      <c r="J4062">
        <v>1403539200</v>
      </c>
      <c r="K4062" s="8">
        <f t="shared" si="253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2.85</v>
      </c>
      <c r="R4062">
        <f t="shared" si="255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f t="shared" si="252"/>
        <v>42481.099803240737</v>
      </c>
      <c r="J4063">
        <v>1461205423</v>
      </c>
      <c r="K4063" s="8">
        <f t="shared" si="253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f t="shared" si="252"/>
        <v>42553.739212962959</v>
      </c>
      <c r="J4064">
        <v>1467481468</v>
      </c>
      <c r="K4064" s="8">
        <f t="shared" si="253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2.4500000000000002</v>
      </c>
      <c r="R4064">
        <f t="shared" si="255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f t="shared" si="252"/>
        <v>41817.681527777779</v>
      </c>
      <c r="J4065">
        <v>1403886084</v>
      </c>
      <c r="K4065" s="8">
        <f t="shared" si="253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1.4210526315789473</v>
      </c>
      <c r="R4065">
        <f t="shared" si="255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f t="shared" si="252"/>
        <v>42123.588263888887</v>
      </c>
      <c r="J4066">
        <v>1430316426</v>
      </c>
      <c r="K4066" s="8">
        <f t="shared" si="253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19.25</v>
      </c>
      <c r="R4066">
        <f t="shared" si="255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f t="shared" si="252"/>
        <v>41863.951516203706</v>
      </c>
      <c r="J4067">
        <v>1407883811</v>
      </c>
      <c r="K4067" s="8">
        <f t="shared" si="253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0.67500000000000004</v>
      </c>
      <c r="R4067">
        <f t="shared" si="255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f t="shared" si="252"/>
        <v>42509.039212962962</v>
      </c>
      <c r="J4068">
        <v>1463619388</v>
      </c>
      <c r="K4068" s="8">
        <f t="shared" si="253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0.16666666666666669</v>
      </c>
      <c r="R4068">
        <f t="shared" si="255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f t="shared" si="252"/>
        <v>42275.117476851854</v>
      </c>
      <c r="J4069">
        <v>1443408550</v>
      </c>
      <c r="K4069" s="8">
        <f t="shared" si="253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60.9</v>
      </c>
      <c r="R4069">
        <f t="shared" si="255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f t="shared" si="252"/>
        <v>42748.961805555555</v>
      </c>
      <c r="J4070">
        <v>1484348700</v>
      </c>
      <c r="K4070" s="8">
        <f t="shared" si="253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>
        <f t="shared" si="255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f t="shared" si="252"/>
        <v>42063.5</v>
      </c>
      <c r="J4071">
        <v>1425124800</v>
      </c>
      <c r="K4071" s="8">
        <f t="shared" si="253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34.4</v>
      </c>
      <c r="R4071">
        <f t="shared" si="255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f t="shared" si="252"/>
        <v>42064.125</v>
      </c>
      <c r="J4072">
        <v>1425178800</v>
      </c>
      <c r="K4072" s="8">
        <f t="shared" si="253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16.5</v>
      </c>
      <c r="R4072">
        <f t="shared" si="255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f t="shared" si="252"/>
        <v>42730.804756944446</v>
      </c>
      <c r="J4073">
        <v>1482779931</v>
      </c>
      <c r="K4073" s="8">
        <f t="shared" si="253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 t="e">
        <f t="shared" si="255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f t="shared" si="252"/>
        <v>41872.77443287037</v>
      </c>
      <c r="J4074">
        <v>1408646111</v>
      </c>
      <c r="K4074" s="8">
        <f t="shared" si="253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0.4</v>
      </c>
      <c r="R4074">
        <f t="shared" si="255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f t="shared" si="252"/>
        <v>42133.166666666672</v>
      </c>
      <c r="J4075">
        <v>1431144000</v>
      </c>
      <c r="K4075" s="8">
        <f t="shared" si="253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1.0571428571428572</v>
      </c>
      <c r="R4075">
        <f t="shared" si="255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f t="shared" si="252"/>
        <v>42313.594618055555</v>
      </c>
      <c r="J4076">
        <v>1446732975</v>
      </c>
      <c r="K4076" s="8">
        <f t="shared" si="253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26.727272727272727</v>
      </c>
      <c r="R4076">
        <f t="shared" si="255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f t="shared" si="252"/>
        <v>41820.727777777778</v>
      </c>
      <c r="J4077">
        <v>1404149280</v>
      </c>
      <c r="K4077" s="8">
        <f t="shared" si="253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28.799999999999997</v>
      </c>
      <c r="R4077">
        <f t="shared" si="255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f t="shared" si="252"/>
        <v>41933.82708333333</v>
      </c>
      <c r="J4078">
        <v>1413921060</v>
      </c>
      <c r="K4078" s="8">
        <f t="shared" si="253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 t="e">
        <f t="shared" si="255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f t="shared" si="252"/>
        <v>42725.7105787037</v>
      </c>
      <c r="J4079">
        <v>1482339794</v>
      </c>
      <c r="K4079" s="8">
        <f t="shared" si="253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8.9</v>
      </c>
      <c r="R4079">
        <f t="shared" si="255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f t="shared" si="252"/>
        <v>42762.787523148145</v>
      </c>
      <c r="J4080">
        <v>1485543242</v>
      </c>
      <c r="K4080" s="8">
        <f t="shared" si="253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f t="shared" si="252"/>
        <v>42540.938900462963</v>
      </c>
      <c r="J4081">
        <v>1466375521</v>
      </c>
      <c r="K4081" s="8">
        <f t="shared" si="253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0.16666666666666669</v>
      </c>
      <c r="R4081">
        <f t="shared" si="255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f t="shared" si="252"/>
        <v>42535.787500000006</v>
      </c>
      <c r="J4082">
        <v>1465930440</v>
      </c>
      <c r="K4082" s="8">
        <f t="shared" si="253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f t="shared" si="252"/>
        <v>42071.539641203708</v>
      </c>
      <c r="J4083">
        <v>1425819425</v>
      </c>
      <c r="K4083" s="8">
        <f t="shared" si="253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15.737410071942445</v>
      </c>
      <c r="R4083">
        <f t="shared" si="255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f t="shared" si="252"/>
        <v>42322.958333333328</v>
      </c>
      <c r="J4084">
        <v>1447542000</v>
      </c>
      <c r="K4084" s="8">
        <f t="shared" si="253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>
        <f t="shared" si="25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f t="shared" si="252"/>
        <v>42383.761759259258</v>
      </c>
      <c r="J4085">
        <v>1452795416</v>
      </c>
      <c r="K4085" s="8">
        <f t="shared" si="253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21.685714285714287</v>
      </c>
      <c r="R4085">
        <f t="shared" si="25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f t="shared" si="252"/>
        <v>42652.436412037037</v>
      </c>
      <c r="J4086">
        <v>1476008906</v>
      </c>
      <c r="K4086" s="8">
        <f t="shared" si="253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0.33333333333333337</v>
      </c>
      <c r="R4086">
        <f t="shared" si="25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f t="shared" si="252"/>
        <v>42087.165972222225</v>
      </c>
      <c r="J4087">
        <v>1427169540</v>
      </c>
      <c r="K4087" s="8">
        <f t="shared" si="253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0.2857142857142857</v>
      </c>
      <c r="R4087">
        <f t="shared" si="25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f t="shared" si="252"/>
        <v>42329.166666666672</v>
      </c>
      <c r="J4088">
        <v>1448078400</v>
      </c>
      <c r="K4088" s="8">
        <f t="shared" si="253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4.7</v>
      </c>
      <c r="R4088">
        <f t="shared" si="25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f t="shared" si="252"/>
        <v>42568.742893518516</v>
      </c>
      <c r="J4089">
        <v>1468777786</v>
      </c>
      <c r="K4089" s="8">
        <f t="shared" si="253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f t="shared" si="252"/>
        <v>42020.434722222228</v>
      </c>
      <c r="J4090">
        <v>1421403960</v>
      </c>
      <c r="K4090" s="8">
        <f t="shared" si="253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10.8</v>
      </c>
      <c r="R4090">
        <f t="shared" si="255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f t="shared" si="252"/>
        <v>42155.732638888891</v>
      </c>
      <c r="J4091">
        <v>1433093700</v>
      </c>
      <c r="K4091" s="8">
        <f t="shared" si="253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4.8</v>
      </c>
      <c r="R4091">
        <f t="shared" si="255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f t="shared" si="252"/>
        <v>42223.625</v>
      </c>
      <c r="J4092">
        <v>1438959600</v>
      </c>
      <c r="K4092" s="8">
        <f t="shared" si="253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3.2</v>
      </c>
      <c r="R4092">
        <f t="shared" si="255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f t="shared" si="252"/>
        <v>42020.506377314814</v>
      </c>
      <c r="J4093">
        <v>1421410151</v>
      </c>
      <c r="K4093" s="8">
        <f t="shared" si="253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12.75</v>
      </c>
      <c r="R4093">
        <f t="shared" si="255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f t="shared" si="252"/>
        <v>42099.153321759266</v>
      </c>
      <c r="J4094">
        <v>1428205247</v>
      </c>
      <c r="K4094" s="8">
        <f t="shared" si="253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1.8181818181818181E-2</v>
      </c>
      <c r="R4094">
        <f t="shared" si="255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f t="shared" si="252"/>
        <v>42238.815891203703</v>
      </c>
      <c r="J4095">
        <v>1440272093</v>
      </c>
      <c r="K4095" s="8">
        <f t="shared" si="253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2.4</v>
      </c>
      <c r="R4095">
        <f t="shared" si="255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f t="shared" si="252"/>
        <v>41934.207638888889</v>
      </c>
      <c r="J4096">
        <v>1413953940</v>
      </c>
      <c r="K4096" s="8">
        <f t="shared" si="253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36.5</v>
      </c>
      <c r="R4096">
        <f t="shared" si="255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f t="shared" si="252"/>
        <v>42723.031828703708</v>
      </c>
      <c r="J4097">
        <v>1482108350</v>
      </c>
      <c r="K4097" s="8">
        <f t="shared" si="253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2.666666666666667</v>
      </c>
      <c r="R4097">
        <f t="shared" si="255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f t="shared" si="252"/>
        <v>42794.368749999994</v>
      </c>
      <c r="J4098">
        <v>1488271860</v>
      </c>
      <c r="K4098" s="8">
        <f t="shared" si="253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11.428571428571429</v>
      </c>
      <c r="R4098">
        <f t="shared" si="255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f t="shared" ref="I4099:I4115" si="256">(((J4099/60)/60)/24)+DATE(1970,1,1)</f>
        <v>42400.996527777781</v>
      </c>
      <c r="J4099">
        <v>1454284500</v>
      </c>
      <c r="K4099" s="8">
        <f t="shared" ref="K4099:K4115" si="257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E4099/D4099*100</f>
        <v>0</v>
      </c>
      <c r="R4099" t="e">
        <f t="shared" ref="R4099:R4117" si="259"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f t="shared" si="256"/>
        <v>42525.722187499996</v>
      </c>
      <c r="J4100">
        <v>1465060797</v>
      </c>
      <c r="K4100" s="8">
        <f t="shared" si="257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f t="shared" si="256"/>
        <v>42615.850381944445</v>
      </c>
      <c r="J4101">
        <v>1472847873</v>
      </c>
      <c r="K4101" s="8">
        <f t="shared" si="257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1.1111111111111112</v>
      </c>
      <c r="R4101">
        <f t="shared" si="25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f t="shared" si="256"/>
        <v>41937.124884259261</v>
      </c>
      <c r="J4102">
        <v>1414205990</v>
      </c>
      <c r="K4102" s="8">
        <f t="shared" si="257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f t="shared" si="256"/>
        <v>42760.903726851851</v>
      </c>
      <c r="J4103">
        <v>1485380482</v>
      </c>
      <c r="K4103" s="8">
        <f t="shared" si="257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f t="shared" si="256"/>
        <v>42505.848067129627</v>
      </c>
      <c r="J4104">
        <v>1463343673</v>
      </c>
      <c r="K4104" s="8">
        <f t="shared" si="257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27.400000000000002</v>
      </c>
      <c r="R4104">
        <f t="shared" si="259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f t="shared" si="256"/>
        <v>42242.772222222222</v>
      </c>
      <c r="J4105">
        <v>1440613920</v>
      </c>
      <c r="K4105" s="8">
        <f t="shared" si="257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>
        <f t="shared" si="259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f t="shared" si="256"/>
        <v>42670.278171296297</v>
      </c>
      <c r="J4106">
        <v>1477550434</v>
      </c>
      <c r="K4106" s="8">
        <f t="shared" si="257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21.366666666666667</v>
      </c>
      <c r="R4106">
        <f t="shared" si="259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f t="shared" si="256"/>
        <v>42730.010520833333</v>
      </c>
      <c r="J4107">
        <v>1482711309</v>
      </c>
      <c r="K4107" s="8">
        <f t="shared" si="257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6.9696969696969706</v>
      </c>
      <c r="R4107">
        <f t="shared" si="259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f t="shared" si="256"/>
        <v>42096.041666666672</v>
      </c>
      <c r="J4108">
        <v>1427936400</v>
      </c>
      <c r="K4108" s="8">
        <f t="shared" si="257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70.599999999999994</v>
      </c>
      <c r="R4108">
        <f t="shared" si="259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f t="shared" si="256"/>
        <v>41906.916678240741</v>
      </c>
      <c r="J4109">
        <v>1411596001</v>
      </c>
      <c r="K4109" s="8">
        <f t="shared" si="257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2.0500000000000003</v>
      </c>
      <c r="R4109">
        <f t="shared" si="25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f t="shared" si="256"/>
        <v>42797.208333333328</v>
      </c>
      <c r="J4110">
        <v>1488517200</v>
      </c>
      <c r="K4110" s="8">
        <f t="shared" si="257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1.9666666666666666</v>
      </c>
      <c r="R4110">
        <f t="shared" si="25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f t="shared" si="256"/>
        <v>42337.581064814818</v>
      </c>
      <c r="J4111">
        <v>1448805404</v>
      </c>
      <c r="K4111" s="8">
        <f t="shared" si="257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f t="shared" si="256"/>
        <v>42572.626747685179</v>
      </c>
      <c r="J4112">
        <v>1469113351</v>
      </c>
      <c r="K4112" s="8">
        <f t="shared" si="257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28.666666666666668</v>
      </c>
      <c r="R4112">
        <f t="shared" si="259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f t="shared" si="256"/>
        <v>42059.135879629626</v>
      </c>
      <c r="J4113">
        <v>1424747740</v>
      </c>
      <c r="K4113" s="8">
        <f t="shared" si="257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3.1333333333333333</v>
      </c>
      <c r="R4113">
        <f t="shared" si="259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f t="shared" si="256"/>
        <v>42428</v>
      </c>
      <c r="J4114">
        <v>1456617600</v>
      </c>
      <c r="K4114" s="8">
        <f t="shared" si="257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0.04</v>
      </c>
      <c r="R4114">
        <f t="shared" si="25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f t="shared" si="256"/>
        <v>42377.273611111115</v>
      </c>
      <c r="J4115">
        <v>1452234840</v>
      </c>
      <c r="K4115" s="8">
        <f t="shared" si="257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0.2</v>
      </c>
      <c r="R4115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 R1:U1">
    <cfRule type="colorScale" priority="1">
      <colorScale>
        <cfvo type="num" val="0"/>
        <cfvo type="percentile" val="100"/>
        <cfvo type="num" val="250"/>
        <color rgb="FFFF7128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BE3B8-A31F-B84C-A1BC-4D4FD13C554F}">
  <sheetPr codeName="Sheet4"/>
  <dimension ref="A1:F14"/>
  <sheetViews>
    <sheetView workbookViewId="0">
      <selection activeCell="B9" sqref="B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8361</v>
      </c>
    </row>
    <row r="3" spans="1:6" x14ac:dyDescent="0.2">
      <c r="A3" s="6" t="s">
        <v>8360</v>
      </c>
      <c r="B3" s="6" t="s">
        <v>8362</v>
      </c>
    </row>
    <row r="4" spans="1:6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8363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7264-EF27-CA43-AEA0-B933B474C67F}">
  <sheetPr codeName="Sheet6"/>
  <dimension ref="A1:F46"/>
  <sheetViews>
    <sheetView topLeftCell="E11" zoomScale="150" workbookViewId="0">
      <selection sqref="A1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8.33203125" bestFit="1" customWidth="1"/>
    <col min="10" max="10" width="22.6640625" bestFit="1" customWidth="1"/>
  </cols>
  <sheetData>
    <row r="1" spans="1:6" x14ac:dyDescent="0.2">
      <c r="A1" s="6" t="s">
        <v>8223</v>
      </c>
      <c r="B1" t="s">
        <v>8361</v>
      </c>
    </row>
    <row r="3" spans="1:6" x14ac:dyDescent="0.2">
      <c r="A3" s="6" t="s">
        <v>8365</v>
      </c>
      <c r="B3" s="6" t="s">
        <v>8362</v>
      </c>
    </row>
    <row r="4" spans="1:6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7" t="s">
        <v>8316</v>
      </c>
      <c r="B5" s="5"/>
      <c r="C5" s="5">
        <v>100</v>
      </c>
      <c r="D5" s="5"/>
      <c r="E5" s="5"/>
      <c r="F5" s="5">
        <v>100</v>
      </c>
    </row>
    <row r="6" spans="1:6" x14ac:dyDescent="0.2">
      <c r="A6" s="7" t="s">
        <v>8344</v>
      </c>
      <c r="B6" s="5">
        <v>20</v>
      </c>
      <c r="C6" s="5"/>
      <c r="D6" s="5"/>
      <c r="E6" s="5"/>
      <c r="F6" s="5">
        <v>20</v>
      </c>
    </row>
    <row r="7" spans="1:6" x14ac:dyDescent="0.2">
      <c r="A7" s="7" t="s">
        <v>8332</v>
      </c>
      <c r="B7" s="5">
        <v>24</v>
      </c>
      <c r="C7" s="5"/>
      <c r="D7" s="5"/>
      <c r="E7" s="5"/>
      <c r="F7" s="5">
        <v>24</v>
      </c>
    </row>
    <row r="8" spans="1:6" x14ac:dyDescent="0.2">
      <c r="A8" s="7" t="s">
        <v>8358</v>
      </c>
      <c r="B8" s="5"/>
      <c r="C8" s="5">
        <v>40</v>
      </c>
      <c r="D8" s="5"/>
      <c r="E8" s="5"/>
      <c r="F8" s="5">
        <v>40</v>
      </c>
    </row>
    <row r="9" spans="1:6" x14ac:dyDescent="0.2">
      <c r="A9" s="7" t="s">
        <v>8354</v>
      </c>
      <c r="B9" s="5"/>
      <c r="C9" s="5"/>
      <c r="D9" s="5"/>
      <c r="E9" s="5">
        <v>40</v>
      </c>
      <c r="F9" s="5">
        <v>40</v>
      </c>
    </row>
    <row r="10" spans="1:6" x14ac:dyDescent="0.2">
      <c r="A10" s="7" t="s">
        <v>8315</v>
      </c>
      <c r="B10" s="5"/>
      <c r="C10" s="5"/>
      <c r="D10" s="5"/>
      <c r="E10" s="5">
        <v>180</v>
      </c>
      <c r="F10" s="5">
        <v>180</v>
      </c>
    </row>
    <row r="11" spans="1:6" x14ac:dyDescent="0.2">
      <c r="A11" s="7" t="s">
        <v>8314</v>
      </c>
      <c r="B11" s="5"/>
      <c r="C11" s="5">
        <v>80</v>
      </c>
      <c r="D11" s="5"/>
      <c r="E11" s="5"/>
      <c r="F11" s="5">
        <v>80</v>
      </c>
    </row>
    <row r="12" spans="1:6" x14ac:dyDescent="0.2">
      <c r="A12" s="7" t="s">
        <v>8330</v>
      </c>
      <c r="B12" s="5"/>
      <c r="C12" s="5"/>
      <c r="D12" s="5"/>
      <c r="E12" s="5">
        <v>40</v>
      </c>
      <c r="F12" s="5">
        <v>40</v>
      </c>
    </row>
    <row r="13" spans="1:6" x14ac:dyDescent="0.2">
      <c r="A13" s="7" t="s">
        <v>8347</v>
      </c>
      <c r="B13" s="5"/>
      <c r="C13" s="5">
        <v>40</v>
      </c>
      <c r="D13" s="5">
        <v>20</v>
      </c>
      <c r="E13" s="5"/>
      <c r="F13" s="5">
        <v>60</v>
      </c>
    </row>
    <row r="14" spans="1:6" x14ac:dyDescent="0.2">
      <c r="A14" s="7" t="s">
        <v>8324</v>
      </c>
      <c r="B14" s="5"/>
      <c r="C14" s="5">
        <v>40</v>
      </c>
      <c r="D14" s="5"/>
      <c r="E14" s="5"/>
      <c r="F14" s="5">
        <v>40</v>
      </c>
    </row>
    <row r="15" spans="1:6" x14ac:dyDescent="0.2">
      <c r="A15" s="7" t="s">
        <v>8337</v>
      </c>
      <c r="B15" s="5">
        <v>20</v>
      </c>
      <c r="C15" s="5">
        <v>120</v>
      </c>
      <c r="D15" s="5"/>
      <c r="E15" s="5"/>
      <c r="F15" s="5">
        <v>140</v>
      </c>
    </row>
    <row r="16" spans="1:6" x14ac:dyDescent="0.2">
      <c r="A16" s="7" t="s">
        <v>8348</v>
      </c>
      <c r="B16" s="5"/>
      <c r="C16" s="5">
        <v>20</v>
      </c>
      <c r="D16" s="5"/>
      <c r="E16" s="5"/>
      <c r="F16" s="5">
        <v>20</v>
      </c>
    </row>
    <row r="17" spans="1:6" x14ac:dyDescent="0.2">
      <c r="A17" s="7" t="s">
        <v>8349</v>
      </c>
      <c r="B17" s="5"/>
      <c r="C17" s="5"/>
      <c r="D17" s="5"/>
      <c r="E17" s="5">
        <v>140</v>
      </c>
      <c r="F17" s="5">
        <v>140</v>
      </c>
    </row>
    <row r="18" spans="1:6" x14ac:dyDescent="0.2">
      <c r="A18" s="7" t="s">
        <v>8329</v>
      </c>
      <c r="B18" s="5"/>
      <c r="C18" s="5">
        <v>20</v>
      </c>
      <c r="D18" s="5"/>
      <c r="E18" s="5">
        <v>140</v>
      </c>
      <c r="F18" s="5">
        <v>160</v>
      </c>
    </row>
    <row r="19" spans="1:6" x14ac:dyDescent="0.2">
      <c r="A19" s="7" t="s">
        <v>8328</v>
      </c>
      <c r="B19" s="5"/>
      <c r="C19" s="5">
        <v>60</v>
      </c>
      <c r="D19" s="5"/>
      <c r="E19" s="5"/>
      <c r="F19" s="5">
        <v>60</v>
      </c>
    </row>
    <row r="20" spans="1:6" x14ac:dyDescent="0.2">
      <c r="A20" s="7" t="s">
        <v>8356</v>
      </c>
      <c r="B20" s="5"/>
      <c r="C20" s="5">
        <v>11</v>
      </c>
      <c r="D20" s="5"/>
      <c r="E20" s="5">
        <v>9</v>
      </c>
      <c r="F20" s="5">
        <v>20</v>
      </c>
    </row>
    <row r="21" spans="1:6" x14ac:dyDescent="0.2">
      <c r="A21" s="7" t="s">
        <v>8327</v>
      </c>
      <c r="B21" s="5"/>
      <c r="C21" s="5"/>
      <c r="D21" s="5"/>
      <c r="E21" s="5">
        <v>20</v>
      </c>
      <c r="F21" s="5">
        <v>20</v>
      </c>
    </row>
    <row r="22" spans="1:6" x14ac:dyDescent="0.2">
      <c r="A22" s="7" t="s">
        <v>8335</v>
      </c>
      <c r="B22" s="5"/>
      <c r="C22" s="5">
        <v>40</v>
      </c>
      <c r="D22" s="5"/>
      <c r="E22" s="5"/>
      <c r="F22" s="5">
        <v>40</v>
      </c>
    </row>
    <row r="23" spans="1:6" x14ac:dyDescent="0.2">
      <c r="A23" s="7" t="s">
        <v>8359</v>
      </c>
      <c r="B23" s="5">
        <v>20</v>
      </c>
      <c r="C23" s="5">
        <v>60</v>
      </c>
      <c r="D23" s="5"/>
      <c r="E23" s="5">
        <v>60</v>
      </c>
      <c r="F23" s="5">
        <v>140</v>
      </c>
    </row>
    <row r="24" spans="1:6" x14ac:dyDescent="0.2">
      <c r="A24" s="7" t="s">
        <v>8343</v>
      </c>
      <c r="B24" s="5"/>
      <c r="C24" s="5">
        <v>20</v>
      </c>
      <c r="D24" s="5"/>
      <c r="E24" s="5"/>
      <c r="F24" s="5">
        <v>20</v>
      </c>
    </row>
    <row r="25" spans="1:6" x14ac:dyDescent="0.2">
      <c r="A25" s="7" t="s">
        <v>8323</v>
      </c>
      <c r="B25" s="5"/>
      <c r="C25" s="5"/>
      <c r="D25" s="5"/>
      <c r="E25" s="5">
        <v>60</v>
      </c>
      <c r="F25" s="5">
        <v>60</v>
      </c>
    </row>
    <row r="26" spans="1:6" x14ac:dyDescent="0.2">
      <c r="A26" s="7" t="s">
        <v>8350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8339</v>
      </c>
      <c r="B27" s="5"/>
      <c r="C27" s="5">
        <v>57</v>
      </c>
      <c r="D27" s="5"/>
      <c r="E27" s="5">
        <v>103</v>
      </c>
      <c r="F27" s="5">
        <v>160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8318</v>
      </c>
      <c r="B29" s="5"/>
      <c r="C29" s="5">
        <v>353</v>
      </c>
      <c r="D29" s="5">
        <v>19</v>
      </c>
      <c r="E29" s="5">
        <v>694</v>
      </c>
      <c r="F29" s="5">
        <v>1066</v>
      </c>
    </row>
    <row r="30" spans="1:6" x14ac:dyDescent="0.2">
      <c r="A30" s="7" t="s">
        <v>8346</v>
      </c>
      <c r="B30" s="5"/>
      <c r="C30" s="5"/>
      <c r="D30" s="5"/>
      <c r="E30" s="5">
        <v>40</v>
      </c>
      <c r="F30" s="5">
        <v>40</v>
      </c>
    </row>
    <row r="31" spans="1:6" x14ac:dyDescent="0.2">
      <c r="A31" s="7" t="s">
        <v>8342</v>
      </c>
      <c r="B31" s="5"/>
      <c r="C31" s="5"/>
      <c r="D31" s="5"/>
      <c r="E31" s="5">
        <v>20</v>
      </c>
      <c r="F31" s="5">
        <v>20</v>
      </c>
    </row>
    <row r="32" spans="1:6" x14ac:dyDescent="0.2">
      <c r="A32" s="7" t="s">
        <v>8353</v>
      </c>
      <c r="B32" s="5"/>
      <c r="C32" s="5">
        <v>20</v>
      </c>
      <c r="D32" s="5"/>
      <c r="E32" s="5"/>
      <c r="F32" s="5">
        <v>20</v>
      </c>
    </row>
    <row r="33" spans="1:6" x14ac:dyDescent="0.2">
      <c r="A33" s="7" t="s">
        <v>8326</v>
      </c>
      <c r="B33" s="5"/>
      <c r="C33" s="5"/>
      <c r="D33" s="5"/>
      <c r="E33" s="5">
        <v>260</v>
      </c>
      <c r="F33" s="5">
        <v>260</v>
      </c>
    </row>
    <row r="34" spans="1:6" x14ac:dyDescent="0.2">
      <c r="A34" s="7" t="s">
        <v>8313</v>
      </c>
      <c r="B34" s="5">
        <v>40</v>
      </c>
      <c r="C34" s="5"/>
      <c r="D34" s="5"/>
      <c r="E34" s="5"/>
      <c r="F34" s="5">
        <v>40</v>
      </c>
    </row>
    <row r="35" spans="1:6" x14ac:dyDescent="0.2">
      <c r="A35" s="7" t="s">
        <v>8312</v>
      </c>
      <c r="B35" s="5"/>
      <c r="C35" s="5"/>
      <c r="D35" s="5"/>
      <c r="E35" s="5">
        <v>60</v>
      </c>
      <c r="F35" s="5">
        <v>60</v>
      </c>
    </row>
    <row r="36" spans="1:6" x14ac:dyDescent="0.2">
      <c r="A36" s="7" t="s">
        <v>8352</v>
      </c>
      <c r="B36" s="5"/>
      <c r="C36" s="5"/>
      <c r="D36" s="5">
        <v>6</v>
      </c>
      <c r="E36" s="5">
        <v>34</v>
      </c>
      <c r="F36" s="5">
        <v>40</v>
      </c>
    </row>
    <row r="37" spans="1:6" x14ac:dyDescent="0.2">
      <c r="A37" s="7" t="s">
        <v>8355</v>
      </c>
      <c r="B37" s="5">
        <v>18</v>
      </c>
      <c r="C37" s="5">
        <v>2</v>
      </c>
      <c r="D37" s="5"/>
      <c r="E37" s="5">
        <v>40</v>
      </c>
      <c r="F37" s="5">
        <v>60</v>
      </c>
    </row>
    <row r="38" spans="1:6" x14ac:dyDescent="0.2">
      <c r="A38" s="7" t="s">
        <v>8357</v>
      </c>
      <c r="B38" s="5">
        <v>17</v>
      </c>
      <c r="C38" s="5">
        <v>80</v>
      </c>
      <c r="D38" s="5">
        <v>5</v>
      </c>
      <c r="E38" s="5">
        <v>85</v>
      </c>
      <c r="F38" s="5">
        <v>187</v>
      </c>
    </row>
    <row r="39" spans="1:6" x14ac:dyDescent="0.2">
      <c r="A39" s="7" t="s">
        <v>8351</v>
      </c>
      <c r="B39" s="5"/>
      <c r="C39" s="5"/>
      <c r="D39" s="5"/>
      <c r="E39" s="5">
        <v>80</v>
      </c>
      <c r="F39" s="5">
        <v>80</v>
      </c>
    </row>
    <row r="40" spans="1:6" x14ac:dyDescent="0.2">
      <c r="A40" s="7" t="s">
        <v>8311</v>
      </c>
      <c r="B40" s="5"/>
      <c r="C40" s="5"/>
      <c r="D40" s="5"/>
      <c r="E40" s="5">
        <v>60</v>
      </c>
      <c r="F40" s="5">
        <v>60</v>
      </c>
    </row>
    <row r="41" spans="1:6" x14ac:dyDescent="0.2">
      <c r="A41" s="7" t="s">
        <v>8341</v>
      </c>
      <c r="B41" s="5">
        <v>10</v>
      </c>
      <c r="C41" s="5">
        <v>47</v>
      </c>
      <c r="D41" s="5"/>
      <c r="E41" s="5"/>
      <c r="F41" s="5">
        <v>57</v>
      </c>
    </row>
    <row r="42" spans="1:6" x14ac:dyDescent="0.2">
      <c r="A42" s="7" t="s">
        <v>8334</v>
      </c>
      <c r="B42" s="5"/>
      <c r="C42" s="5">
        <v>100</v>
      </c>
      <c r="D42" s="5"/>
      <c r="E42" s="5"/>
      <c r="F42" s="5">
        <v>100</v>
      </c>
    </row>
    <row r="43" spans="1:6" x14ac:dyDescent="0.2">
      <c r="A43" s="7" t="s">
        <v>8321</v>
      </c>
      <c r="B43" s="5">
        <v>60</v>
      </c>
      <c r="C43" s="5">
        <v>120</v>
      </c>
      <c r="D43" s="5"/>
      <c r="E43" s="5">
        <v>20</v>
      </c>
      <c r="F43" s="5">
        <v>200</v>
      </c>
    </row>
    <row r="44" spans="1:6" x14ac:dyDescent="0.2">
      <c r="A44" s="7" t="s">
        <v>8320</v>
      </c>
      <c r="B44" s="5">
        <v>100</v>
      </c>
      <c r="C44" s="5">
        <v>60</v>
      </c>
      <c r="D44" s="5"/>
      <c r="E44" s="5"/>
      <c r="F44" s="5">
        <v>160</v>
      </c>
    </row>
    <row r="45" spans="1:6" x14ac:dyDescent="0.2">
      <c r="A45" s="7" t="s">
        <v>8340</v>
      </c>
      <c r="B45" s="5">
        <v>20</v>
      </c>
      <c r="C45" s="5"/>
      <c r="D45" s="5"/>
      <c r="E45" s="5"/>
      <c r="F45" s="5">
        <v>20</v>
      </c>
    </row>
    <row r="46" spans="1:6" x14ac:dyDescent="0.2">
      <c r="A46" s="7" t="s">
        <v>8363</v>
      </c>
      <c r="B46" s="5">
        <v>349</v>
      </c>
      <c r="C46" s="5">
        <v>1530</v>
      </c>
      <c r="D46" s="5">
        <v>50</v>
      </c>
      <c r="E46" s="5">
        <v>2185</v>
      </c>
      <c r="F4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2DA1F-BAE3-634D-ABD7-0F5CBA1DDB51}">
  <dimension ref="A2:F19"/>
  <sheetViews>
    <sheetView zoomScale="117" workbookViewId="0">
      <selection activeCell="G7" sqref="G7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27.6640625" bestFit="1" customWidth="1"/>
    <col min="9" max="9" width="14.83203125" bestFit="1" customWidth="1"/>
    <col min="10" max="10" width="32" bestFit="1" customWidth="1"/>
    <col min="11" max="11" width="19.1640625" bestFit="1" customWidth="1"/>
    <col min="12" max="12" width="12.1640625" bestFit="1" customWidth="1"/>
    <col min="13" max="13" width="14.83203125" bestFit="1" customWidth="1"/>
    <col min="14" max="14" width="32" bestFit="1" customWidth="1"/>
    <col min="15" max="15" width="16.5" bestFit="1" customWidth="1"/>
    <col min="16" max="16" width="19.16406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6" x14ac:dyDescent="0.2">
      <c r="A2" s="6" t="s">
        <v>8381</v>
      </c>
      <c r="B2" t="s">
        <v>8361</v>
      </c>
    </row>
    <row r="3" spans="1:6" x14ac:dyDescent="0.2">
      <c r="A3" s="6" t="s">
        <v>8308</v>
      </c>
      <c r="B3" t="s">
        <v>8361</v>
      </c>
    </row>
    <row r="5" spans="1:6" x14ac:dyDescent="0.2">
      <c r="A5" s="6" t="s">
        <v>8368</v>
      </c>
      <c r="B5" s="6" t="s">
        <v>8362</v>
      </c>
    </row>
    <row r="6" spans="1:6" x14ac:dyDescent="0.2">
      <c r="A6" s="6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">
      <c r="A7" s="9" t="s">
        <v>8374</v>
      </c>
      <c r="B7" s="5">
        <v>26</v>
      </c>
      <c r="C7" s="5">
        <v>127</v>
      </c>
      <c r="D7" s="5"/>
      <c r="E7" s="5">
        <v>133</v>
      </c>
      <c r="F7" s="5">
        <v>286</v>
      </c>
    </row>
    <row r="8" spans="1:6" x14ac:dyDescent="0.2">
      <c r="A8" s="9" t="s">
        <v>8375</v>
      </c>
      <c r="B8" s="5">
        <v>29</v>
      </c>
      <c r="C8" s="5">
        <v>124</v>
      </c>
      <c r="D8" s="5"/>
      <c r="E8" s="5">
        <v>150</v>
      </c>
      <c r="F8" s="5">
        <v>303</v>
      </c>
    </row>
    <row r="9" spans="1:6" x14ac:dyDescent="0.2">
      <c r="A9" s="9" t="s">
        <v>8376</v>
      </c>
      <c r="B9" s="5">
        <v>28</v>
      </c>
      <c r="C9" s="5">
        <v>124</v>
      </c>
      <c r="D9" s="5">
        <v>20</v>
      </c>
      <c r="E9" s="5">
        <v>207</v>
      </c>
      <c r="F9" s="5">
        <v>379</v>
      </c>
    </row>
    <row r="10" spans="1:6" x14ac:dyDescent="0.2">
      <c r="A10" s="9" t="s">
        <v>8377</v>
      </c>
      <c r="B10" s="5">
        <v>29</v>
      </c>
      <c r="C10" s="5">
        <v>100</v>
      </c>
      <c r="D10" s="5">
        <v>29</v>
      </c>
      <c r="E10" s="5">
        <v>187</v>
      </c>
      <c r="F10" s="5">
        <v>345</v>
      </c>
    </row>
    <row r="11" spans="1:6" x14ac:dyDescent="0.2">
      <c r="A11" s="9" t="s">
        <v>8378</v>
      </c>
      <c r="B11" s="5">
        <v>28</v>
      </c>
      <c r="C11" s="5">
        <v>120</v>
      </c>
      <c r="D11" s="5">
        <v>1</v>
      </c>
      <c r="E11" s="5">
        <v>204</v>
      </c>
      <c r="F11" s="5">
        <v>353</v>
      </c>
    </row>
    <row r="12" spans="1:6" x14ac:dyDescent="0.2">
      <c r="A12" s="9" t="s">
        <v>8379</v>
      </c>
      <c r="B12" s="5">
        <v>23</v>
      </c>
      <c r="C12" s="5">
        <v>120</v>
      </c>
      <c r="D12" s="5"/>
      <c r="E12" s="5">
        <v>222</v>
      </c>
      <c r="F12" s="5">
        <v>365</v>
      </c>
    </row>
    <row r="13" spans="1:6" x14ac:dyDescent="0.2">
      <c r="A13" s="9" t="s">
        <v>8380</v>
      </c>
      <c r="B13" s="5">
        <v>33</v>
      </c>
      <c r="C13" s="5">
        <v>134</v>
      </c>
      <c r="D13" s="5"/>
      <c r="E13" s="5">
        <v>222</v>
      </c>
      <c r="F13" s="5">
        <v>389</v>
      </c>
    </row>
    <row r="14" spans="1:6" x14ac:dyDescent="0.2">
      <c r="A14" s="9" t="s">
        <v>8369</v>
      </c>
      <c r="B14" s="5">
        <v>39</v>
      </c>
      <c r="C14" s="5">
        <v>155</v>
      </c>
      <c r="D14" s="5"/>
      <c r="E14" s="5">
        <v>196</v>
      </c>
      <c r="F14" s="5">
        <v>390</v>
      </c>
    </row>
    <row r="15" spans="1:6" x14ac:dyDescent="0.2">
      <c r="A15" s="9" t="s">
        <v>8370</v>
      </c>
      <c r="B15" s="5">
        <v>24</v>
      </c>
      <c r="C15" s="5">
        <v>136</v>
      </c>
      <c r="D15" s="5"/>
      <c r="E15" s="5">
        <v>156</v>
      </c>
      <c r="F15" s="5">
        <v>316</v>
      </c>
    </row>
    <row r="16" spans="1:6" x14ac:dyDescent="0.2">
      <c r="A16" s="9" t="s">
        <v>8371</v>
      </c>
      <c r="B16" s="5">
        <v>34</v>
      </c>
      <c r="C16" s="5">
        <v>145</v>
      </c>
      <c r="D16" s="5"/>
      <c r="E16" s="5">
        <v>160</v>
      </c>
      <c r="F16" s="5">
        <v>339</v>
      </c>
    </row>
    <row r="17" spans="1:6" x14ac:dyDescent="0.2">
      <c r="A17" s="9" t="s">
        <v>8372</v>
      </c>
      <c r="B17" s="5">
        <v>21</v>
      </c>
      <c r="C17" s="5">
        <v>133</v>
      </c>
      <c r="D17" s="5"/>
      <c r="E17" s="5">
        <v>161</v>
      </c>
      <c r="F17" s="5">
        <v>315</v>
      </c>
    </row>
    <row r="18" spans="1:6" x14ac:dyDescent="0.2">
      <c r="A18" s="9" t="s">
        <v>8373</v>
      </c>
      <c r="B18" s="5">
        <v>35</v>
      </c>
      <c r="C18" s="5">
        <v>112</v>
      </c>
      <c r="D18" s="5"/>
      <c r="E18" s="5">
        <v>187</v>
      </c>
      <c r="F18" s="5">
        <v>334</v>
      </c>
    </row>
    <row r="19" spans="1:6" x14ac:dyDescent="0.2">
      <c r="A19" s="9" t="s">
        <v>8363</v>
      </c>
      <c r="B19" s="5">
        <v>349</v>
      </c>
      <c r="C19" s="5">
        <v>1530</v>
      </c>
      <c r="D19" s="5">
        <v>50</v>
      </c>
      <c r="E19" s="5">
        <v>2185</v>
      </c>
      <c r="F19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</vt:lpstr>
      <vt:lpstr>2.</vt:lpstr>
      <vt:lpstr>3.</vt:lpstr>
      <vt:lpstr>4.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Magda González</cp:lastModifiedBy>
  <dcterms:created xsi:type="dcterms:W3CDTF">2017-04-20T15:17:24Z</dcterms:created>
  <dcterms:modified xsi:type="dcterms:W3CDTF">2020-01-26T02:22:49Z</dcterms:modified>
</cp:coreProperties>
</file>