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6b433d91557f6a2e/Quant/蓝楹会量化组/量化策略一^7资金流跟踪选股/蓝楹金股组合V1_Cholian_20210823/"/>
    </mc:Choice>
  </mc:AlternateContent>
  <xr:revisionPtr revIDLastSave="484" documentId="11_F25DC773A252ABDACC1048F9C9DD77BE5BDE58E9" xr6:coauthVersionLast="46" xr6:coauthVersionMax="46" xr10:uidLastSave="{1DCEEF54-F2E7-44F2-969F-199AA761E15B}"/>
  <bookViews>
    <workbookView xWindow="4935" yWindow="3240" windowWidth="21600" windowHeight="11385" activeTab="5" xr2:uid="{00000000-000D-0000-FFFF-FFFF00000000}"/>
  </bookViews>
  <sheets>
    <sheet name="首页" sheetId="4" r:id="rId1"/>
    <sheet name="更新记录及操作手册" sheetId="5" r:id="rId2"/>
    <sheet name="输出" sheetId="7" r:id="rId3"/>
    <sheet name="组合收益率" sheetId="1" r:id="rId4"/>
    <sheet name="股票代码" sheetId="2" r:id="rId5"/>
    <sheet name="HS300收益率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1" l="1"/>
  <c r="L2" i="1"/>
  <c r="B2" i="7" s="1"/>
  <c r="D2" i="7" s="1"/>
  <c r="L3" i="1"/>
  <c r="B3" i="7" s="1"/>
  <c r="L4" i="1"/>
  <c r="B4" i="7" s="1"/>
  <c r="L5" i="1"/>
  <c r="B5" i="7" s="1"/>
  <c r="L6" i="1"/>
  <c r="B6" i="7" s="1"/>
  <c r="L7" i="1"/>
  <c r="B7" i="7" s="1"/>
  <c r="L8" i="1"/>
  <c r="B8" i="7" s="1"/>
  <c r="L9" i="1"/>
  <c r="L10" i="1"/>
  <c r="B10" i="7" s="1"/>
  <c r="L11" i="1"/>
  <c r="B11" i="7" s="1"/>
  <c r="L12" i="1"/>
  <c r="B12" i="7" s="1"/>
  <c r="L13" i="1"/>
  <c r="B13" i="7" s="1"/>
  <c r="L14" i="1"/>
  <c r="B14" i="7" s="1"/>
  <c r="L15" i="1"/>
  <c r="B15" i="7" s="1"/>
  <c r="L16" i="1"/>
  <c r="B16" i="7" s="1"/>
  <c r="L17" i="1"/>
  <c r="L18" i="1"/>
  <c r="B18" i="7" s="1"/>
  <c r="L19" i="1"/>
  <c r="B19" i="7" s="1"/>
  <c r="L20" i="1"/>
  <c r="B20" i="7" s="1"/>
  <c r="L21" i="1"/>
  <c r="B21" i="7" s="1"/>
  <c r="L22" i="1"/>
  <c r="B22" i="7" s="1"/>
  <c r="L23" i="1"/>
  <c r="B23" i="7" s="1"/>
  <c r="L24" i="1"/>
  <c r="B24" i="7" s="1"/>
  <c r="L25" i="1"/>
  <c r="L26" i="1"/>
  <c r="B26" i="7" s="1"/>
  <c r="L27" i="1"/>
  <c r="B27" i="7" s="1"/>
  <c r="L28" i="1"/>
  <c r="B28" i="7" s="1"/>
  <c r="L29" i="1"/>
  <c r="L30" i="1"/>
  <c r="B30" i="7" s="1"/>
  <c r="L31" i="1"/>
  <c r="L32" i="1"/>
  <c r="L33" i="1"/>
  <c r="A31" i="7"/>
  <c r="C31" i="7" s="1"/>
  <c r="B31" i="7"/>
  <c r="A30" i="7"/>
  <c r="C30" i="7" s="1"/>
  <c r="A29" i="7"/>
  <c r="C29" i="7" s="1"/>
  <c r="B29" i="7"/>
  <c r="B9" i="7"/>
  <c r="B17" i="7"/>
  <c r="B25" i="7"/>
  <c r="A2" i="7"/>
  <c r="C2" i="7" s="1"/>
  <c r="E2" i="7" s="1"/>
  <c r="A3" i="7"/>
  <c r="C3" i="7" s="1"/>
  <c r="A4" i="7"/>
  <c r="C4" i="7" s="1"/>
  <c r="A5" i="7"/>
  <c r="C5" i="7" s="1"/>
  <c r="A6" i="7"/>
  <c r="C6" i="7" s="1"/>
  <c r="A7" i="7"/>
  <c r="C7" i="7" s="1"/>
  <c r="A8" i="7"/>
  <c r="C8" i="7" s="1"/>
  <c r="A9" i="7"/>
  <c r="C9" i="7" s="1"/>
  <c r="A10" i="7"/>
  <c r="C10" i="7" s="1"/>
  <c r="A11" i="7"/>
  <c r="C11" i="7" s="1"/>
  <c r="A12" i="7"/>
  <c r="C12" i="7" s="1"/>
  <c r="A13" i="7"/>
  <c r="C13" i="7" s="1"/>
  <c r="A14" i="7"/>
  <c r="C14" i="7" s="1"/>
  <c r="A15" i="7"/>
  <c r="C15" i="7" s="1"/>
  <c r="A16" i="7"/>
  <c r="C16" i="7" s="1"/>
  <c r="A17" i="7"/>
  <c r="C17" i="7" s="1"/>
  <c r="A18" i="7"/>
  <c r="C18" i="7" s="1"/>
  <c r="A19" i="7"/>
  <c r="C19" i="7" s="1"/>
  <c r="A20" i="7"/>
  <c r="C20" i="7" s="1"/>
  <c r="A21" i="7"/>
  <c r="C21" i="7" s="1"/>
  <c r="A22" i="7"/>
  <c r="C22" i="7" s="1"/>
  <c r="A23" i="7"/>
  <c r="C23" i="7" s="1"/>
  <c r="A24" i="7"/>
  <c r="C24" i="7" s="1"/>
  <c r="A25" i="7"/>
  <c r="C25" i="7" s="1"/>
  <c r="A26" i="7"/>
  <c r="C26" i="7" s="1"/>
  <c r="A27" i="7"/>
  <c r="C27" i="7" s="1"/>
  <c r="A28" i="7"/>
  <c r="C28" i="7" s="1"/>
  <c r="D3" i="7" l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D22" i="7" l="1"/>
  <c r="D23" i="7" s="1"/>
  <c r="D24" i="7" s="1"/>
  <c r="D25" i="7" s="1"/>
  <c r="D26" i="7" s="1"/>
  <c r="D27" i="7" s="1"/>
  <c r="D28" i="7" s="1"/>
  <c r="D29" i="7" s="1"/>
  <c r="D30" i="7" s="1"/>
  <c r="D31" i="7" s="1"/>
</calcChain>
</file>

<file path=xl/sharedStrings.xml><?xml version="1.0" encoding="utf-8"?>
<sst xmlns="http://schemas.openxmlformats.org/spreadsheetml/2006/main" count="402" uniqueCount="269">
  <si>
    <t>601919.SH</t>
  </si>
  <si>
    <t>002352.SZ</t>
  </si>
  <si>
    <t>600704.SH</t>
  </si>
  <si>
    <t>002230.SZ</t>
  </si>
  <si>
    <t>002410.SZ</t>
  </si>
  <si>
    <t>300308.SZ</t>
  </si>
  <si>
    <t>000786.SZ</t>
  </si>
  <si>
    <t>601636.SH</t>
  </si>
  <si>
    <t>000012.SZ</t>
  </si>
  <si>
    <t>002791.SZ</t>
  </si>
  <si>
    <t>002372.SZ</t>
  </si>
  <si>
    <t>600111.SH</t>
  </si>
  <si>
    <t>600219.SH</t>
  </si>
  <si>
    <t>600392.SH</t>
  </si>
  <si>
    <t>600036.SH</t>
  </si>
  <si>
    <t>600519.SH</t>
  </si>
  <si>
    <t>000858.SZ</t>
  </si>
  <si>
    <t>000333.SZ</t>
  </si>
  <si>
    <t>601318.SH</t>
  </si>
  <si>
    <t>000001.SZ</t>
  </si>
  <si>
    <t>601166.SH</t>
  </si>
  <si>
    <t>600276.SH</t>
  </si>
  <si>
    <t>601888.SH</t>
  </si>
  <si>
    <t>601336.SH</t>
  </si>
  <si>
    <t>300498.SZ</t>
  </si>
  <si>
    <t>300347.SZ</t>
  </si>
  <si>
    <t>603259.SH</t>
  </si>
  <si>
    <t>300760.SZ</t>
  </si>
  <si>
    <t>000002.SZ</t>
  </si>
  <si>
    <t>300413.SZ</t>
  </si>
  <si>
    <t>601688.SH</t>
  </si>
  <si>
    <t>000725.SZ</t>
  </si>
  <si>
    <t>000661.SZ</t>
  </si>
  <si>
    <t>300750.SZ</t>
  </si>
  <si>
    <t>300033.SZ</t>
  </si>
  <si>
    <t>600760.SH</t>
  </si>
  <si>
    <t>002460.SZ</t>
  </si>
  <si>
    <t>603288.SH</t>
  </si>
  <si>
    <t>002007.SZ</t>
  </si>
  <si>
    <t>002475.SZ</t>
  </si>
  <si>
    <t>600406.SH</t>
  </si>
  <si>
    <t>600893.SH</t>
  </si>
  <si>
    <t>600031.SH</t>
  </si>
  <si>
    <t>300285.SZ</t>
  </si>
  <si>
    <t>000625.SZ</t>
  </si>
  <si>
    <t>002271.SZ</t>
  </si>
  <si>
    <t>002241.SZ</t>
  </si>
  <si>
    <t>601601.SH</t>
  </si>
  <si>
    <t>600009.SH</t>
  </si>
  <si>
    <t>600346.SH</t>
  </si>
  <si>
    <t>603501.SH</t>
  </si>
  <si>
    <t>601012.SH</t>
  </si>
  <si>
    <t>300059.SZ</t>
  </si>
  <si>
    <t>600309.SH</t>
  </si>
  <si>
    <t>300782.SZ</t>
  </si>
  <si>
    <t>300124.SZ</t>
  </si>
  <si>
    <t>600809.SH</t>
  </si>
  <si>
    <t>002032.SZ</t>
  </si>
  <si>
    <t>002304.SZ</t>
  </si>
  <si>
    <t>601288.SH</t>
  </si>
  <si>
    <t>600030.SH</t>
  </si>
  <si>
    <t>601398.SH</t>
  </si>
  <si>
    <t>002714.SZ</t>
  </si>
  <si>
    <t>600690.SH</t>
  </si>
  <si>
    <t>300015.SZ</t>
  </si>
  <si>
    <t>600570.SH</t>
  </si>
  <si>
    <t>000100.SZ</t>
  </si>
  <si>
    <t>601100.SH</t>
  </si>
  <si>
    <t>000703.SZ</t>
  </si>
  <si>
    <t>601111.SH</t>
  </si>
  <si>
    <t>601233.SH</t>
  </si>
  <si>
    <t>002384.SZ</t>
  </si>
  <si>
    <t>300274.SZ</t>
  </si>
  <si>
    <t>601939.SH</t>
  </si>
  <si>
    <t>600438.SH</t>
  </si>
  <si>
    <t>300759.SZ</t>
  </si>
  <si>
    <t>601169.SH</t>
  </si>
  <si>
    <t>601009.SH</t>
  </si>
  <si>
    <t>002013.SZ</t>
  </si>
  <si>
    <t>002385.SZ</t>
  </si>
  <si>
    <t>002157.SZ</t>
  </si>
  <si>
    <t>603486.SH</t>
  </si>
  <si>
    <t>601865.SH</t>
  </si>
  <si>
    <t>600004.SH</t>
  </si>
  <si>
    <t>002812.SZ</t>
  </si>
  <si>
    <t>600919.SH</t>
  </si>
  <si>
    <t>600885.SH</t>
  </si>
  <si>
    <t>601658.SH</t>
  </si>
  <si>
    <t>601377.SH</t>
  </si>
  <si>
    <t>600745.SH</t>
  </si>
  <si>
    <t>000876.SZ</t>
  </si>
  <si>
    <t>002236.SZ</t>
  </si>
  <si>
    <t>002555.SZ</t>
  </si>
  <si>
    <t>002242.SZ</t>
  </si>
  <si>
    <t>300496.SZ</t>
  </si>
  <si>
    <t>002705.SZ</t>
  </si>
  <si>
    <t>600489.SH</t>
  </si>
  <si>
    <t>000768.SZ</t>
  </si>
  <si>
    <t>600176.SH</t>
  </si>
  <si>
    <t>002371.SZ</t>
  </si>
  <si>
    <t>002677.SZ</t>
  </si>
  <si>
    <t>002050.SZ</t>
  </si>
  <si>
    <t>601988.SH</t>
  </si>
  <si>
    <t>600737.SH</t>
  </si>
  <si>
    <t>000998.SZ</t>
  </si>
  <si>
    <t>601628.SH</t>
  </si>
  <si>
    <t>600132.SH</t>
  </si>
  <si>
    <t>600029.SH</t>
  </si>
  <si>
    <t>601696.SH</t>
  </si>
  <si>
    <t>002080.SZ</t>
  </si>
  <si>
    <t>000776.SZ</t>
  </si>
  <si>
    <t>601615.SH</t>
  </si>
  <si>
    <t>600585.SH</t>
  </si>
  <si>
    <t>601088.SH</t>
  </si>
  <si>
    <t>300014.SZ</t>
  </si>
  <si>
    <t>002027.SZ</t>
  </si>
  <si>
    <t>600426.SH</t>
  </si>
  <si>
    <t>002601.SZ</t>
  </si>
  <si>
    <t>300450.SZ</t>
  </si>
  <si>
    <t>600048.SH</t>
  </si>
  <si>
    <t>000425.SZ</t>
  </si>
  <si>
    <t>600801.SH</t>
  </si>
  <si>
    <t>600754.SH</t>
  </si>
  <si>
    <t>002607.SZ</t>
  </si>
  <si>
    <t>600989.SH</t>
  </si>
  <si>
    <t>300724.SZ</t>
  </si>
  <si>
    <t>000089.SZ</t>
  </si>
  <si>
    <t>000401.SZ</t>
  </si>
  <si>
    <t>600138.SH</t>
  </si>
  <si>
    <t>300001.SZ</t>
  </si>
  <si>
    <t>600348.SH</t>
  </si>
  <si>
    <t>300751.SZ</t>
  </si>
  <si>
    <t>300244.SZ</t>
  </si>
  <si>
    <t>601966.SH</t>
  </si>
  <si>
    <t>002747.SZ</t>
  </si>
  <si>
    <t>603658.SH</t>
  </si>
  <si>
    <t>002064.SZ</t>
  </si>
  <si>
    <t>000671.SZ</t>
  </si>
  <si>
    <t>603605.SH</t>
  </si>
  <si>
    <t>000066.SZ</t>
  </si>
  <si>
    <t>002572.SZ</t>
  </si>
  <si>
    <t>002594.SZ</t>
  </si>
  <si>
    <t>002709.SZ</t>
  </si>
  <si>
    <t>000825.SZ</t>
  </si>
  <si>
    <t>300999.SZ</t>
  </si>
  <si>
    <t>300144.SZ</t>
  </si>
  <si>
    <t>000898.SZ</t>
  </si>
  <si>
    <t>300662.SZ</t>
  </si>
  <si>
    <t>000301.SZ</t>
  </si>
  <si>
    <t>000717.SZ</t>
  </si>
  <si>
    <t>600845.SH</t>
  </si>
  <si>
    <t>000488.SZ</t>
  </si>
  <si>
    <t>600054.SH</t>
  </si>
  <si>
    <t>601699.SH</t>
  </si>
  <si>
    <t>601872.SH</t>
  </si>
  <si>
    <t>002110.SZ</t>
  </si>
  <si>
    <t>600352.SH</t>
  </si>
  <si>
    <t>600699.SH</t>
  </si>
  <si>
    <t>000672.SZ</t>
  </si>
  <si>
    <t>002648.SZ</t>
  </si>
  <si>
    <t>600362.SH</t>
  </si>
  <si>
    <t>000983.SZ</t>
  </si>
  <si>
    <t>600316.SH</t>
  </si>
  <si>
    <t>002867.SZ</t>
  </si>
  <si>
    <t>601878.SH</t>
  </si>
  <si>
    <t>601600.SH</t>
  </si>
  <si>
    <t>601666.SH</t>
  </si>
  <si>
    <t>002191.SZ</t>
  </si>
  <si>
    <t>601099.SH</t>
  </si>
  <si>
    <t>601866.SH</t>
  </si>
  <si>
    <t>000712.SZ</t>
  </si>
  <si>
    <t>000796.SZ</t>
  </si>
  <si>
    <t>000629.SZ</t>
  </si>
  <si>
    <t>000683.SZ</t>
  </si>
  <si>
    <t>603260.SH</t>
  </si>
  <si>
    <t>603195.SH</t>
  </si>
  <si>
    <t>600018.SH</t>
  </si>
  <si>
    <t>000738.SZ</t>
  </si>
  <si>
    <t>300748.SZ</t>
  </si>
  <si>
    <t>600966.SH</t>
  </si>
  <si>
    <t>601633.SH</t>
  </si>
  <si>
    <t>601898.SH</t>
  </si>
  <si>
    <t>600094.SH</t>
  </si>
  <si>
    <t>002078.SZ</t>
  </si>
  <si>
    <t>603008.SH</t>
  </si>
  <si>
    <t>index</t>
  </si>
  <si>
    <t>Date</t>
  </si>
  <si>
    <t>0</t>
  </si>
  <si>
    <t>5</t>
  </si>
  <si>
    <t>12</t>
  </si>
  <si>
    <t>17</t>
  </si>
  <si>
    <t>18</t>
  </si>
  <si>
    <t>19</t>
  </si>
  <si>
    <t>20</t>
  </si>
  <si>
    <t>21</t>
  </si>
  <si>
    <t>22</t>
  </si>
  <si>
    <t>24</t>
  </si>
  <si>
    <t>Index</t>
  </si>
  <si>
    <t>更新时间</t>
  </si>
  <si>
    <t>每次更新请在更新记录（sheet）中记录</t>
  </si>
  <si>
    <t>注意：</t>
  </si>
  <si>
    <t>格式：2020/5/26</t>
  </si>
  <si>
    <t>周</t>
  </si>
  <si>
    <t>更新周期</t>
  </si>
  <si>
    <t>基点</t>
  </si>
  <si>
    <t>2. 在sheet"输出"中记录当前报告期数据，并更新图表</t>
  </si>
  <si>
    <t>使用说明：</t>
  </si>
  <si>
    <t>Cholian</t>
  </si>
  <si>
    <t>更新人</t>
  </si>
  <si>
    <t>更新日期</t>
  </si>
  <si>
    <t>Out-of-Sample</t>
  </si>
  <si>
    <t>组合建立</t>
  </si>
  <si>
    <t>组合每周收益率</t>
  </si>
  <si>
    <t>HS300每周收益率</t>
  </si>
  <si>
    <t>HS300累计收益</t>
  </si>
  <si>
    <t>组合收益率</t>
  </si>
  <si>
    <t>组合累计收益</t>
  </si>
  <si>
    <t>股票数量</t>
  </si>
  <si>
    <t>10支</t>
  </si>
  <si>
    <t>蓝楹金股组合</t>
  </si>
  <si>
    <t>组合名称</t>
  </si>
  <si>
    <t>沪深300每周收益率</t>
  </si>
  <si>
    <t>时间</t>
  </si>
  <si>
    <t>操作方法：</t>
  </si>
  <si>
    <t>1. 打开Jupyter文件</t>
  </si>
  <si>
    <t>2. 修改代码日期</t>
  </si>
  <si>
    <t>3. 运行全部代码</t>
  </si>
  <si>
    <t>全部运行完时间比较久，大概约10分钟，请耐心等待。</t>
  </si>
  <si>
    <t>注意：例如今天是周六，20210717，start_date这里写上周五的时间，即20210709，end_date写本周五的时间，20210717</t>
  </si>
  <si>
    <t>000651.SZ</t>
  </si>
  <si>
    <t>300433.SZ</t>
  </si>
  <si>
    <t>600887.SH</t>
  </si>
  <si>
    <t>600703.SH</t>
  </si>
  <si>
    <t>603882.SH</t>
  </si>
  <si>
    <t>000568.SZ</t>
  </si>
  <si>
    <t>300142.SZ</t>
  </si>
  <si>
    <t>000895.SZ</t>
  </si>
  <si>
    <t>600660.SH</t>
  </si>
  <si>
    <t>300595.SZ</t>
  </si>
  <si>
    <t>603127.SH</t>
  </si>
  <si>
    <t>600019.SH</t>
  </si>
  <si>
    <t>600025.SH</t>
  </si>
  <si>
    <t>600958.SH</t>
  </si>
  <si>
    <t>000063.SZ</t>
  </si>
  <si>
    <t>300502.SZ</t>
  </si>
  <si>
    <t>600782.SH</t>
  </si>
  <si>
    <t>600522.SH</t>
  </si>
  <si>
    <t>600452.SH</t>
  </si>
  <si>
    <t>300408.SZ</t>
  </si>
  <si>
    <t>601995.SH</t>
  </si>
  <si>
    <t>4. 更新数据</t>
  </si>
  <si>
    <t>第一步，运行完代码之后，在“输出”一文件夹中会出现三个excel文件，分别对应该excel中三个sheet，将三个excel中的文件一一对应更新至表格中</t>
  </si>
  <si>
    <t>第二步，更新该excel中的输出sheet，向下更新数据</t>
  </si>
  <si>
    <t>更新日志</t>
  </si>
  <si>
    <t>更新至20210823</t>
  </si>
  <si>
    <t>第三步，更新记录日志</t>
  </si>
  <si>
    <t>603197.SH</t>
  </si>
  <si>
    <t>复制-粘贴（转置粘贴）</t>
  </si>
  <si>
    <t>在“股票代码”sheet中20210723所建议的股票当周收益率</t>
  </si>
  <si>
    <t>该表格表示的信息，以20210730为例，该日期的股票收益率表示代表：</t>
  </si>
  <si>
    <t>该表格表示的信息，以20210730为例，该日期的股票代码代表：</t>
  </si>
  <si>
    <t>20210730至20210806这个周里建议买入的股票代码</t>
  </si>
  <si>
    <t>即下一个周建议购买的股票</t>
  </si>
  <si>
    <t>这里的数字只是用来添加参考线的</t>
  </si>
  <si>
    <t>e.g 2021-07-23的300760.sz迈瑞医疗在20210730这个周里的收益率为-10.26%</t>
  </si>
  <si>
    <t>300737.SZ</t>
  </si>
  <si>
    <t>002610.SZ</t>
  </si>
  <si>
    <t>000708.SZ</t>
  </si>
  <si>
    <t>1. 查看操作手册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</si>
</sst>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14" fontId="0" fillId="0" borderId="0" xfId="0" applyNumberFormat="1" applyFill="1"/>
    <xf numFmtId="14" fontId="2" fillId="0" borderId="0" xfId="0" applyNumberFormat="1" applyFon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3" borderId="1" xfId="0" applyFill="1" applyBorder="1"/>
    <xf numFmtId="0" fontId="2" fillId="3" borderId="0" xfId="0" applyFont="1" applyFill="1"/>
    <xf numFmtId="14" fontId="0" fillId="3" borderId="1" xfId="0" applyNumberFormat="1" applyFill="1" applyBorder="1"/>
    <xf numFmtId="0" fontId="4" fillId="0" borderId="0" xfId="2"/>
    <xf numFmtId="14" fontId="0" fillId="2" borderId="1" xfId="0" applyNumberFormat="1" applyFill="1" applyBorder="1"/>
    <xf numFmtId="10" fontId="0" fillId="0" borderId="0" xfId="1" applyNumberFormat="1" applyFont="1"/>
    <xf numFmtId="10" fontId="0" fillId="0" borderId="0" xfId="0" applyNumberFormat="1"/>
    <xf numFmtId="10" fontId="0" fillId="5" borderId="0" xfId="0" applyNumberFormat="1" applyFill="1"/>
    <xf numFmtId="0" fontId="0" fillId="3" borderId="0" xfId="0" applyFill="1" applyBorder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3" borderId="2" xfId="0" applyFill="1" applyBorder="1"/>
    <xf numFmtId="0" fontId="2" fillId="3" borderId="1" xfId="0" applyFont="1" applyFill="1" applyBorder="1"/>
    <xf numFmtId="0" fontId="2" fillId="0" borderId="0" xfId="0" applyFont="1"/>
    <xf numFmtId="10" fontId="0" fillId="2" borderId="0" xfId="1" applyNumberFormat="1" applyFont="1" applyFill="1"/>
  </cellXfs>
  <cellStyles count="3">
    <cellStyle name="Hyperlink" xfId="2" builtinId="8"/>
    <cellStyle name="Normal" xfId="0" builtinId="0"/>
    <cellStyle name="Percent" xfId="1" builtinId="5"/>
  </cellStyles>
  <dxfs count="32">
    <dxf>
      <numFmt numFmtId="164" formatCode="yyyy/mm/dd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yyyy/mm/dd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64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蓝楹金股组合收益曲线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输出!$F$1</c:f>
              <c:strCache>
                <c:ptCount val="1"/>
                <c:pt idx="0">
                  <c:v>Out-of-Sample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19"/>
            <c:invertIfNegative val="0"/>
            <c:bubble3D val="0"/>
            <c:spPr>
              <a:solidFill>
                <a:srgbClr val="7030A0"/>
              </a:solidFill>
              <a:ln w="31750"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71-4466-9AFA-9F95F7862F65}"/>
              </c:ext>
            </c:extLst>
          </c:dPt>
          <c:dPt>
            <c:idx val="26"/>
            <c:invertIfNegative val="0"/>
            <c:bubble3D val="0"/>
            <c:spPr>
              <a:solidFill>
                <a:srgbClr val="7030A0"/>
              </a:solidFill>
              <a:ln w="22225"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271-4466-9AFA-9F95F7862F65}"/>
              </c:ext>
            </c:extLst>
          </c:dPt>
          <c:cat>
            <c:numRef>
              <c:f>输出!$A$2:$A$145</c:f>
              <c:numCache>
                <c:formatCode>m/d/yyyy</c:formatCode>
                <c:ptCount val="144"/>
                <c:pt idx="0">
                  <c:v>44204</c:v>
                </c:pt>
                <c:pt idx="1">
                  <c:v>44211</c:v>
                </c:pt>
                <c:pt idx="2">
                  <c:v>44218</c:v>
                </c:pt>
                <c:pt idx="3">
                  <c:v>44225</c:v>
                </c:pt>
                <c:pt idx="4">
                  <c:v>44232</c:v>
                </c:pt>
                <c:pt idx="5">
                  <c:v>44239</c:v>
                </c:pt>
                <c:pt idx="6">
                  <c:v>44246</c:v>
                </c:pt>
                <c:pt idx="7">
                  <c:v>44253</c:v>
                </c:pt>
                <c:pt idx="8">
                  <c:v>44260</c:v>
                </c:pt>
                <c:pt idx="9">
                  <c:v>44267</c:v>
                </c:pt>
                <c:pt idx="10">
                  <c:v>44274</c:v>
                </c:pt>
                <c:pt idx="11">
                  <c:v>44281</c:v>
                </c:pt>
                <c:pt idx="12">
                  <c:v>44288</c:v>
                </c:pt>
                <c:pt idx="13">
                  <c:v>44295</c:v>
                </c:pt>
                <c:pt idx="14">
                  <c:v>44302</c:v>
                </c:pt>
                <c:pt idx="15">
                  <c:v>44309</c:v>
                </c:pt>
                <c:pt idx="16">
                  <c:v>44316</c:v>
                </c:pt>
                <c:pt idx="17">
                  <c:v>44323</c:v>
                </c:pt>
                <c:pt idx="18">
                  <c:v>44330</c:v>
                </c:pt>
                <c:pt idx="19">
                  <c:v>44337</c:v>
                </c:pt>
                <c:pt idx="20">
                  <c:v>44344</c:v>
                </c:pt>
                <c:pt idx="21">
                  <c:v>44351</c:v>
                </c:pt>
                <c:pt idx="22">
                  <c:v>44358</c:v>
                </c:pt>
                <c:pt idx="23">
                  <c:v>44365</c:v>
                </c:pt>
                <c:pt idx="24">
                  <c:v>44372</c:v>
                </c:pt>
                <c:pt idx="25">
                  <c:v>44379</c:v>
                </c:pt>
                <c:pt idx="26">
                  <c:v>44386</c:v>
                </c:pt>
                <c:pt idx="27">
                  <c:v>44393</c:v>
                </c:pt>
                <c:pt idx="28">
                  <c:v>44400</c:v>
                </c:pt>
                <c:pt idx="29">
                  <c:v>44407</c:v>
                </c:pt>
              </c:numCache>
            </c:numRef>
          </c:cat>
          <c:val>
            <c:numRef>
              <c:f>输出!$F$2:$F$145</c:f>
              <c:numCache>
                <c:formatCode>General</c:formatCode>
                <c:ptCount val="144"/>
                <c:pt idx="2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1-4466-9AFA-9F95F786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470032"/>
        <c:axId val="1606456304"/>
      </c:barChart>
      <c:lineChart>
        <c:grouping val="standard"/>
        <c:varyColors val="0"/>
        <c:ser>
          <c:idx val="0"/>
          <c:order val="0"/>
          <c:tx>
            <c:strRef>
              <c:f>输出!$D$1</c:f>
              <c:strCache>
                <c:ptCount val="1"/>
                <c:pt idx="0">
                  <c:v>组合累计收益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输出!$A$2:$A$145</c:f>
              <c:numCache>
                <c:formatCode>m/d/yyyy</c:formatCode>
                <c:ptCount val="144"/>
                <c:pt idx="0">
                  <c:v>44204</c:v>
                </c:pt>
                <c:pt idx="1">
                  <c:v>44211</c:v>
                </c:pt>
                <c:pt idx="2">
                  <c:v>44218</c:v>
                </c:pt>
                <c:pt idx="3">
                  <c:v>44225</c:v>
                </c:pt>
                <c:pt idx="4">
                  <c:v>44232</c:v>
                </c:pt>
                <c:pt idx="5">
                  <c:v>44239</c:v>
                </c:pt>
                <c:pt idx="6">
                  <c:v>44246</c:v>
                </c:pt>
                <c:pt idx="7">
                  <c:v>44253</c:v>
                </c:pt>
                <c:pt idx="8">
                  <c:v>44260</c:v>
                </c:pt>
                <c:pt idx="9">
                  <c:v>44267</c:v>
                </c:pt>
                <c:pt idx="10">
                  <c:v>44274</c:v>
                </c:pt>
                <c:pt idx="11">
                  <c:v>44281</c:v>
                </c:pt>
                <c:pt idx="12">
                  <c:v>44288</c:v>
                </c:pt>
                <c:pt idx="13">
                  <c:v>44295</c:v>
                </c:pt>
                <c:pt idx="14">
                  <c:v>44302</c:v>
                </c:pt>
                <c:pt idx="15">
                  <c:v>44309</c:v>
                </c:pt>
                <c:pt idx="16">
                  <c:v>44316</c:v>
                </c:pt>
                <c:pt idx="17">
                  <c:v>44323</c:v>
                </c:pt>
                <c:pt idx="18">
                  <c:v>44330</c:v>
                </c:pt>
                <c:pt idx="19">
                  <c:v>44337</c:v>
                </c:pt>
                <c:pt idx="20">
                  <c:v>44344</c:v>
                </c:pt>
                <c:pt idx="21">
                  <c:v>44351</c:v>
                </c:pt>
                <c:pt idx="22">
                  <c:v>44358</c:v>
                </c:pt>
                <c:pt idx="23">
                  <c:v>44365</c:v>
                </c:pt>
                <c:pt idx="24">
                  <c:v>44372</c:v>
                </c:pt>
                <c:pt idx="25">
                  <c:v>44379</c:v>
                </c:pt>
                <c:pt idx="26">
                  <c:v>44386</c:v>
                </c:pt>
                <c:pt idx="27">
                  <c:v>44393</c:v>
                </c:pt>
                <c:pt idx="28">
                  <c:v>44400</c:v>
                </c:pt>
                <c:pt idx="29">
                  <c:v>44407</c:v>
                </c:pt>
              </c:numCache>
            </c:numRef>
          </c:cat>
          <c:val>
            <c:numRef>
              <c:f>输出!$D$2:$D$145</c:f>
              <c:numCache>
                <c:formatCode>0.00%</c:formatCode>
                <c:ptCount val="144"/>
                <c:pt idx="0">
                  <c:v>1.0127647</c:v>
                </c:pt>
                <c:pt idx="1">
                  <c:v>1.0779456284331801</c:v>
                </c:pt>
                <c:pt idx="2">
                  <c:v>1.0287214568999046</c:v>
                </c:pt>
                <c:pt idx="3">
                  <c:v>0.99868279035842733</c:v>
                </c:pt>
                <c:pt idx="4">
                  <c:v>1.0626904676263589</c:v>
                </c:pt>
                <c:pt idx="5">
                  <c:v>1.0626904676263589</c:v>
                </c:pt>
                <c:pt idx="6">
                  <c:v>1.0015329500216021</c:v>
                </c:pt>
                <c:pt idx="7">
                  <c:v>0.94796866432866178</c:v>
                </c:pt>
                <c:pt idx="8">
                  <c:v>0.95883143725320397</c:v>
                </c:pt>
                <c:pt idx="9">
                  <c:v>0.9275563693160227</c:v>
                </c:pt>
                <c:pt idx="10">
                  <c:v>0.93201160806912142</c:v>
                </c:pt>
                <c:pt idx="11">
                  <c:v>0.94818238227376395</c:v>
                </c:pt>
                <c:pt idx="12">
                  <c:v>0.95642379390401111</c:v>
                </c:pt>
                <c:pt idx="13">
                  <c:v>0.93468877626040425</c:v>
                </c:pt>
                <c:pt idx="14">
                  <c:v>0.96955435005471469</c:v>
                </c:pt>
                <c:pt idx="15">
                  <c:v>0.94260820469168904</c:v>
                </c:pt>
                <c:pt idx="16">
                  <c:v>0.94342007313838994</c:v>
                </c:pt>
                <c:pt idx="17">
                  <c:v>0.92928358373646236</c:v>
                </c:pt>
                <c:pt idx="18">
                  <c:v>0.93994674114640486</c:v>
                </c:pt>
                <c:pt idx="19">
                  <c:v>0.97868702206145042</c:v>
                </c:pt>
                <c:pt idx="20">
                  <c:v>0.98902225062052607</c:v>
                </c:pt>
                <c:pt idx="21">
                  <c:v>1.0293920619441297</c:v>
                </c:pt>
                <c:pt idx="22">
                  <c:v>1.0173767919187053</c:v>
                </c:pt>
                <c:pt idx="23">
                  <c:v>1.0495947749521495</c:v>
                </c:pt>
                <c:pt idx="24">
                  <c:v>1.0127506396480492</c:v>
                </c:pt>
                <c:pt idx="25">
                  <c:v>1.0750948600993355</c:v>
                </c:pt>
                <c:pt idx="26">
                  <c:v>1.1446470469786019</c:v>
                </c:pt>
                <c:pt idx="27">
                  <c:v>1.1265845165772794</c:v>
                </c:pt>
                <c:pt idx="28">
                  <c:v>1.1298628775205193</c:v>
                </c:pt>
                <c:pt idx="29">
                  <c:v>1.1284392502948435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2-4833-B5D6-99E857255CE5}"/>
            </c:ext>
          </c:extLst>
        </c:ser>
        <c:ser>
          <c:idx val="1"/>
          <c:order val="1"/>
          <c:tx>
            <c:strRef>
              <c:f>输出!$E$1</c:f>
              <c:strCache>
                <c:ptCount val="1"/>
                <c:pt idx="0">
                  <c:v>HS300累计收益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输出!$A$2:$A$145</c:f>
              <c:numCache>
                <c:formatCode>m/d/yyyy</c:formatCode>
                <c:ptCount val="144"/>
                <c:pt idx="0">
                  <c:v>44204</c:v>
                </c:pt>
                <c:pt idx="1">
                  <c:v>44211</c:v>
                </c:pt>
                <c:pt idx="2">
                  <c:v>44218</c:v>
                </c:pt>
                <c:pt idx="3">
                  <c:v>44225</c:v>
                </c:pt>
                <c:pt idx="4">
                  <c:v>44232</c:v>
                </c:pt>
                <c:pt idx="5">
                  <c:v>44239</c:v>
                </c:pt>
                <c:pt idx="6">
                  <c:v>44246</c:v>
                </c:pt>
                <c:pt idx="7">
                  <c:v>44253</c:v>
                </c:pt>
                <c:pt idx="8">
                  <c:v>44260</c:v>
                </c:pt>
                <c:pt idx="9">
                  <c:v>44267</c:v>
                </c:pt>
                <c:pt idx="10">
                  <c:v>44274</c:v>
                </c:pt>
                <c:pt idx="11">
                  <c:v>44281</c:v>
                </c:pt>
                <c:pt idx="12">
                  <c:v>44288</c:v>
                </c:pt>
                <c:pt idx="13">
                  <c:v>44295</c:v>
                </c:pt>
                <c:pt idx="14">
                  <c:v>44302</c:v>
                </c:pt>
                <c:pt idx="15">
                  <c:v>44309</c:v>
                </c:pt>
                <c:pt idx="16">
                  <c:v>44316</c:v>
                </c:pt>
                <c:pt idx="17">
                  <c:v>44323</c:v>
                </c:pt>
                <c:pt idx="18">
                  <c:v>44330</c:v>
                </c:pt>
                <c:pt idx="19">
                  <c:v>44337</c:v>
                </c:pt>
                <c:pt idx="20">
                  <c:v>44344</c:v>
                </c:pt>
                <c:pt idx="21">
                  <c:v>44351</c:v>
                </c:pt>
                <c:pt idx="22">
                  <c:v>44358</c:v>
                </c:pt>
                <c:pt idx="23">
                  <c:v>44365</c:v>
                </c:pt>
                <c:pt idx="24">
                  <c:v>44372</c:v>
                </c:pt>
                <c:pt idx="25">
                  <c:v>44379</c:v>
                </c:pt>
                <c:pt idx="26">
                  <c:v>44386</c:v>
                </c:pt>
                <c:pt idx="27">
                  <c:v>44393</c:v>
                </c:pt>
                <c:pt idx="28">
                  <c:v>44400</c:v>
                </c:pt>
                <c:pt idx="29">
                  <c:v>44407</c:v>
                </c:pt>
              </c:numCache>
            </c:numRef>
          </c:cat>
          <c:val>
            <c:numRef>
              <c:f>输出!$E$2:$E$145</c:f>
              <c:numCache>
                <c:formatCode>0.00%</c:formatCode>
                <c:ptCount val="144"/>
                <c:pt idx="0">
                  <c:v>1.0545</c:v>
                </c:pt>
                <c:pt idx="1">
                  <c:v>1.0473294</c:v>
                </c:pt>
                <c:pt idx="2">
                  <c:v>1.0687996526999999</c:v>
                </c:pt>
                <c:pt idx="3">
                  <c:v>1.02700958627943</c:v>
                </c:pt>
                <c:pt idx="4">
                  <c:v>1.0522740221019038</c:v>
                </c:pt>
                <c:pt idx="5">
                  <c:v>1.0522740221019038</c:v>
                </c:pt>
                <c:pt idx="6">
                  <c:v>1.0470126519913943</c:v>
                </c:pt>
                <c:pt idx="7">
                  <c:v>0.96691618411405256</c:v>
                </c:pt>
                <c:pt idx="8">
                  <c:v>0.95347604915486717</c:v>
                </c:pt>
                <c:pt idx="9">
                  <c:v>0.93240422846854465</c:v>
                </c:pt>
                <c:pt idx="10">
                  <c:v>0.90713607387704709</c:v>
                </c:pt>
                <c:pt idx="11">
                  <c:v>0.9127603175350848</c:v>
                </c:pt>
                <c:pt idx="12">
                  <c:v>0.93512294531469431</c:v>
                </c:pt>
                <c:pt idx="13">
                  <c:v>0.9122124331544843</c:v>
                </c:pt>
                <c:pt idx="14">
                  <c:v>0.89971512282026778</c:v>
                </c:pt>
                <c:pt idx="15">
                  <c:v>0.93039540850843894</c:v>
                </c:pt>
                <c:pt idx="16">
                  <c:v>0.92825549906886951</c:v>
                </c:pt>
                <c:pt idx="17">
                  <c:v>0.9051419371420546</c:v>
                </c:pt>
                <c:pt idx="18">
                  <c:v>0.92586968750260756</c:v>
                </c:pt>
                <c:pt idx="19">
                  <c:v>0.9301286880651195</c:v>
                </c:pt>
                <c:pt idx="20">
                  <c:v>0.96398537231068981</c:v>
                </c:pt>
                <c:pt idx="21">
                  <c:v>0.95694827909282176</c:v>
                </c:pt>
                <c:pt idx="22">
                  <c:v>0.94651754285070999</c:v>
                </c:pt>
                <c:pt idx="23">
                  <c:v>0.92436903234800338</c:v>
                </c:pt>
                <c:pt idx="24">
                  <c:v>0.94923455931816458</c:v>
                </c:pt>
                <c:pt idx="25">
                  <c:v>0.92047275217082425</c:v>
                </c:pt>
                <c:pt idx="26">
                  <c:v>0.91835566484083142</c:v>
                </c:pt>
                <c:pt idx="27">
                  <c:v>0.92294744316503552</c:v>
                </c:pt>
                <c:pt idx="28">
                  <c:v>0.92193220097755402</c:v>
                </c:pt>
                <c:pt idx="29">
                  <c:v>0.87159470280417961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2-4833-B5D6-99E857255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470032"/>
        <c:axId val="1606456304"/>
      </c:lineChart>
      <c:dateAx>
        <c:axId val="1606470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456304"/>
        <c:crosses val="autoZero"/>
        <c:auto val="1"/>
        <c:lblOffset val="100"/>
        <c:baseTimeUnit val="days"/>
      </c:dateAx>
      <c:valAx>
        <c:axId val="160645630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47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195859</xdr:colOff>
      <xdr:row>8</xdr:row>
      <xdr:rowOff>61390</xdr:rowOff>
    </xdr:from>
    <xdr:ext cx="4955510" cy="4952812"/>
    <xdr:pic>
      <xdr:nvPicPr>
        <xdr:cNvPr id="2" name="Picture 2">
          <a:extLst>
            <a:ext uri="{FF2B5EF4-FFF2-40B4-BE49-F238E27FC236}">
              <a16:creationId xmlns:a16="http://schemas.microsoft.com/office/drawing/2014/main" id="{5A327692-6569-48EB-A0E5-DA245CDC8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459" y="1585390"/>
          <a:ext cx="4955510" cy="495281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0</xdr:rowOff>
    </xdr:from>
    <xdr:ext cx="2249555" cy="1583309"/>
    <xdr:pic>
      <xdr:nvPicPr>
        <xdr:cNvPr id="2" name="Picture 1">
          <a:extLst>
            <a:ext uri="{FF2B5EF4-FFF2-40B4-BE49-F238E27FC236}">
              <a16:creationId xmlns:a16="http://schemas.microsoft.com/office/drawing/2014/main" id="{4ED5E62A-2107-4062-8FE4-F7CB1E27F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2249555" cy="1583309"/>
        </a:xfrm>
        <a:prstGeom prst="rect">
          <a:avLst/>
        </a:prstGeom>
      </xdr:spPr>
    </xdr:pic>
    <xdr:clientData/>
  </xdr:oneCellAnchor>
  <xdr:twoCellAnchor editAs="oneCell">
    <xdr:from>
      <xdr:col>10</xdr:col>
      <xdr:colOff>66261</xdr:colOff>
      <xdr:row>6</xdr:row>
      <xdr:rowOff>107675</xdr:rowOff>
    </xdr:from>
    <xdr:to>
      <xdr:col>27</xdr:col>
      <xdr:colOff>132454</xdr:colOff>
      <xdr:row>14</xdr:row>
      <xdr:rowOff>97961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F3AD49C-1715-46BA-B978-7AF095CA0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74696" y="1250675"/>
          <a:ext cx="10485714" cy="1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231913</xdr:colOff>
      <xdr:row>19</xdr:row>
      <xdr:rowOff>0</xdr:rowOff>
    </xdr:from>
    <xdr:to>
      <xdr:col>20</xdr:col>
      <xdr:colOff>45640</xdr:colOff>
      <xdr:row>38</xdr:row>
      <xdr:rowOff>190024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83E2C79-986E-4298-A4CD-59C971485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40348" y="3619500"/>
          <a:ext cx="5942857" cy="38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530089</xdr:colOff>
      <xdr:row>48</xdr:row>
      <xdr:rowOff>16564</xdr:rowOff>
    </xdr:from>
    <xdr:to>
      <xdr:col>26</xdr:col>
      <xdr:colOff>197570</xdr:colOff>
      <xdr:row>52</xdr:row>
      <xdr:rowOff>187897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1E69411-872B-4323-BEF0-2230A0D44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03089" y="9160564"/>
          <a:ext cx="6409524" cy="9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24849</xdr:colOff>
      <xdr:row>49</xdr:row>
      <xdr:rowOff>24848</xdr:rowOff>
    </xdr:from>
    <xdr:to>
      <xdr:col>15</xdr:col>
      <xdr:colOff>258911</xdr:colOff>
      <xdr:row>51</xdr:row>
      <xdr:rowOff>72419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1DC5AB0-1A1B-4F2C-A953-175393065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46197" y="9359348"/>
          <a:ext cx="2685714" cy="428571"/>
        </a:xfrm>
        <a:prstGeom prst="rect">
          <a:avLst/>
        </a:prstGeom>
      </xdr:spPr>
    </xdr:pic>
    <xdr:clientData/>
  </xdr:twoCellAnchor>
  <xdr:twoCellAnchor editAs="oneCell">
    <xdr:from>
      <xdr:col>11</xdr:col>
      <xdr:colOff>41413</xdr:colOff>
      <xdr:row>58</xdr:row>
      <xdr:rowOff>173935</xdr:rowOff>
    </xdr:from>
    <xdr:to>
      <xdr:col>21</xdr:col>
      <xdr:colOff>293235</xdr:colOff>
      <xdr:row>71</xdr:row>
      <xdr:rowOff>21244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37039A6-614A-4F40-89D1-B55EED08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62761" y="11222935"/>
          <a:ext cx="6380952" cy="2323809"/>
        </a:xfrm>
        <a:prstGeom prst="rect">
          <a:avLst/>
        </a:prstGeom>
      </xdr:spPr>
    </xdr:pic>
    <xdr:clientData/>
  </xdr:twoCellAnchor>
  <xdr:twoCellAnchor editAs="oneCell">
    <xdr:from>
      <xdr:col>11</xdr:col>
      <xdr:colOff>356152</xdr:colOff>
      <xdr:row>75</xdr:row>
      <xdr:rowOff>157370</xdr:rowOff>
    </xdr:from>
    <xdr:to>
      <xdr:col>18</xdr:col>
      <xdr:colOff>84809</xdr:colOff>
      <xdr:row>96</xdr:row>
      <xdr:rowOff>14013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2ED8533C-AB52-4E2D-B312-C45677671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27674" y="14444870"/>
          <a:ext cx="4019048" cy="38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</xdr:row>
      <xdr:rowOff>90486</xdr:rowOff>
    </xdr:from>
    <xdr:to>
      <xdr:col>18</xdr:col>
      <xdr:colOff>523875</xdr:colOff>
      <xdr:row>24</xdr:row>
      <xdr:rowOff>38099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BD2FD1-A613-4F0F-8339-583A6C6F5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9D1FC-BB69-4F30-B29F-3A780AFC3CDF}" name="表4" displayName="表4" ref="A1:F31" totalsRowShown="0">
  <autoFilter ref="A1:F31" xr:uid="{B188CC4B-5BD4-4526-9386-9D8AFEE04437}"/>
  <tableColumns count="6">
    <tableColumn id="1" xr3:uid="{B23FFBD8-8F43-4B43-8BCA-F7DCDB13ADF3}" name="Date" dataDxfId="31">
      <calculatedColumnFormula>表2[[#This Row],[Index]]</calculatedColumnFormula>
    </tableColumn>
    <tableColumn id="2" xr3:uid="{5F165111-ABED-450A-814D-F6755D3C441B}" name="组合每周收益率" dataDxfId="30">
      <calculatedColumnFormula>表2[[#This Row],[组合收益率]]</calculatedColumnFormula>
    </tableColumn>
    <tableColumn id="3" xr3:uid="{7AD47156-918B-4716-8BAB-B64BB75FB6F6}" name="HS300每周收益率" dataDxfId="29">
      <calculatedColumnFormula>IFERROR(VLOOKUP(A2,HS300收益率!A:B,2,0),0)</calculatedColumnFormula>
    </tableColumn>
    <tableColumn id="4" xr3:uid="{834BDE77-F474-40B0-B492-71F8735EAA4D}" name="组合累计收益" dataDxfId="28">
      <calculatedColumnFormula>D1*(1+B2)</calculatedColumnFormula>
    </tableColumn>
    <tableColumn id="5" xr3:uid="{27985EC1-E7DF-4082-B971-1183A861B967}" name="HS300累计收益" dataDxfId="27">
      <calculatedColumnFormula>E1*(1+C2)</calculatedColumnFormula>
    </tableColumn>
    <tableColumn id="6" xr3:uid="{8A46AC5C-54CB-4790-A94D-7553DF69ABA2}" name="Out-of-Sampl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A67B9D-624D-412F-B158-425EC9692605}" name="表2" displayName="表2" ref="A1:L34" totalsRowShown="0" headerRowDxfId="26">
  <autoFilter ref="A1:L34" xr:uid="{143FB4F1-C417-4656-AC20-E4448BBEB637}"/>
  <tableColumns count="12">
    <tableColumn id="1" xr3:uid="{C9CE1186-902E-4D75-9266-16270528DBBE}" name="Index" dataDxfId="25"/>
    <tableColumn id="2" xr3:uid="{A1E43FBA-9B1A-4FEE-B228-E8211E584CFE}" name="0" dataDxfId="24"/>
    <tableColumn id="3" xr3:uid="{8AEF40B9-4F8C-462F-B5D8-6436708BBEAE}" name="5" dataDxfId="23"/>
    <tableColumn id="4" xr3:uid="{647C0A89-4213-47F2-A5EC-61A2C6E073A7}" name="12" dataDxfId="22"/>
    <tableColumn id="5" xr3:uid="{7E1E89F9-7444-4C52-979E-7EE81381817B}" name="17" dataDxfId="21"/>
    <tableColumn id="6" xr3:uid="{8C072B45-A9FC-421A-9587-114336127D98}" name="18" dataDxfId="20"/>
    <tableColumn id="7" xr3:uid="{AE8A4266-BF65-4739-981C-5CDC109D6886}" name="19" dataDxfId="19"/>
    <tableColumn id="8" xr3:uid="{8E39E3FE-F1DD-4A5F-A216-30ECEA8081A2}" name="20" dataDxfId="18"/>
    <tableColumn id="9" xr3:uid="{C8A4F50C-C88E-42C7-8CEF-021F3851EA09}" name="21" dataDxfId="17"/>
    <tableColumn id="10" xr3:uid="{CE0BEBCB-EAAB-49DA-A647-0EA4E7E9BAA5}" name="22" dataDxfId="16"/>
    <tableColumn id="11" xr3:uid="{2C51ECFC-8769-48F6-B499-F76D55DD83E2}" name="24" dataDxfId="15"/>
    <tableColumn id="12" xr3:uid="{A387CDE9-0744-4058-88C7-C832700907EC}" name="组合收益率" dataDxfId="14">
      <calculatedColumnFormula>0.1*SUM(表2[[#This Row],[0]:[24]])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00117C-CC34-431A-9E7E-C128C19EDA6D}" name="表3" displayName="表3" ref="A1:K34" totalsRowShown="0" headerRowDxfId="13" dataDxfId="12">
  <autoFilter ref="A1:K34" xr:uid="{1EE3CAB5-989A-4467-83F0-7ACA5A40443B}"/>
  <tableColumns count="11">
    <tableColumn id="1" xr3:uid="{D68A51C4-C744-4D9D-9C0C-F32E6AB9B0FF}" name="index" dataDxfId="11"/>
    <tableColumn id="2" xr3:uid="{BE2D84D1-BFFC-48B0-B03E-9CF8CBC1E7D7}" name="0" dataDxfId="10"/>
    <tableColumn id="3" xr3:uid="{8F7BC080-BE97-4617-A852-7E0A17C62CCD}" name="5" dataDxfId="9"/>
    <tableColumn id="4" xr3:uid="{92F53937-441A-45EF-B33B-C7C74BEF7ABA}" name="12" dataDxfId="8"/>
    <tableColumn id="5" xr3:uid="{11EDC8D7-A2D0-4D01-9DBA-488BEE230DAD}" name="17" dataDxfId="7"/>
    <tableColumn id="6" xr3:uid="{25840BD8-E570-46F9-A5BF-F572DBCE2D7F}" name="18" dataDxfId="6"/>
    <tableColumn id="7" xr3:uid="{E6FEC9F6-83A0-470C-AA24-CAB5114342D4}" name="19" dataDxfId="5"/>
    <tableColumn id="8" xr3:uid="{807030B9-EDC8-4B4E-B306-E4A805F6EFBA}" name="20" dataDxfId="4"/>
    <tableColumn id="9" xr3:uid="{4A1F9030-1EBA-4673-94B6-894842BECB33}" name="21" dataDxfId="3"/>
    <tableColumn id="10" xr3:uid="{B878482D-F620-447F-A32B-8438FC1CEA9B}" name="22" dataDxfId="2"/>
    <tableColumn id="11" xr3:uid="{6297DC8B-A65B-4950-9849-889F00D6C5C8}" name="24" dataDxfId="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4FEB6-87EC-43B1-A790-60C98F0E4E99}" name="表1" displayName="表1" ref="A1:B34" totalsRowShown="0">
  <autoFilter ref="A1:B34" xr:uid="{4BFC6135-4568-40A2-AE2F-BE0656D7B286}"/>
  <tableColumns count="2">
    <tableColumn id="1" xr3:uid="{F5AFE8EE-D2C9-44C5-B120-AECF1511701F}" name="时间" dataDxfId="0"/>
    <tableColumn id="2" xr3:uid="{CF8B0759-3B20-417E-89CD-F63017838DF5}" name="沪深300每周收益率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68FC-A0DD-49CB-A43C-437FFDCA6E0F}">
  <sheetPr>
    <tabColor rgb="FF92D050"/>
  </sheetPr>
  <dimension ref="K14:Q29"/>
  <sheetViews>
    <sheetView topLeftCell="B7" zoomScaleNormal="100" workbookViewId="0">
      <selection activeCell="Q16" sqref="Q16"/>
    </sheetView>
  </sheetViews>
  <sheetFormatPr defaultColWidth="9.140625" defaultRowHeight="15" x14ac:dyDescent="0.25"/>
  <cols>
    <col min="1" max="2" width="9.140625" style="7"/>
    <col min="3" max="3" width="18.42578125" style="7" bestFit="1" customWidth="1"/>
    <col min="4" max="4" width="12" style="7" bestFit="1" customWidth="1"/>
    <col min="5" max="11" width="9.140625" style="7"/>
    <col min="12" max="12" width="18.42578125" style="7" bestFit="1" customWidth="1"/>
    <col min="13" max="13" width="15.7109375" style="7" bestFit="1" customWidth="1"/>
    <col min="14" max="14" width="17.140625" style="7" bestFit="1" customWidth="1"/>
    <col min="15" max="16384" width="9.140625" style="7"/>
  </cols>
  <sheetData>
    <row r="14" spans="12:17" x14ac:dyDescent="0.25">
      <c r="Q14" s="9" t="s">
        <v>206</v>
      </c>
    </row>
    <row r="15" spans="12:17" x14ac:dyDescent="0.25">
      <c r="Q15" s="13" t="s">
        <v>268</v>
      </c>
    </row>
    <row r="16" spans="12:17" x14ac:dyDescent="0.25">
      <c r="L16" s="7" t="s">
        <v>220</v>
      </c>
      <c r="M16" s="10" t="s">
        <v>219</v>
      </c>
      <c r="Q16" s="13" t="s">
        <v>205</v>
      </c>
    </row>
    <row r="17" spans="11:14" x14ac:dyDescent="0.25">
      <c r="L17" s="7" t="s">
        <v>210</v>
      </c>
      <c r="M17" s="12">
        <v>44028</v>
      </c>
    </row>
    <row r="18" spans="11:14" x14ac:dyDescent="0.25">
      <c r="L18" s="7" t="s">
        <v>217</v>
      </c>
      <c r="M18" s="10" t="s">
        <v>218</v>
      </c>
    </row>
    <row r="19" spans="11:14" x14ac:dyDescent="0.25">
      <c r="L19" s="7" t="s">
        <v>204</v>
      </c>
      <c r="M19" s="10">
        <v>1000</v>
      </c>
    </row>
    <row r="20" spans="11:14" x14ac:dyDescent="0.25">
      <c r="L20" s="7" t="s">
        <v>203</v>
      </c>
      <c r="M20" s="10" t="s">
        <v>202</v>
      </c>
    </row>
    <row r="21" spans="11:14" x14ac:dyDescent="0.25">
      <c r="L21" s="8" t="s">
        <v>198</v>
      </c>
      <c r="M21" s="11">
        <v>44431</v>
      </c>
    </row>
    <row r="22" spans="11:14" x14ac:dyDescent="0.25">
      <c r="N22" s="7" t="s">
        <v>201</v>
      </c>
    </row>
    <row r="23" spans="11:14" x14ac:dyDescent="0.25">
      <c r="L23" s="23"/>
      <c r="M23" s="23"/>
    </row>
    <row r="29" spans="11:14" x14ac:dyDescent="0.25">
      <c r="K29" s="9" t="s">
        <v>200</v>
      </c>
      <c r="L29" s="7" t="s">
        <v>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38B9B-8015-4151-A61A-B9DA4546228E}">
  <sheetPr>
    <tabColor rgb="FFFF0000"/>
  </sheetPr>
  <dimension ref="F1:Z83"/>
  <sheetViews>
    <sheetView topLeftCell="E82" zoomScale="115" zoomScaleNormal="115" workbookViewId="0">
      <selection activeCell="Y104" sqref="Y104"/>
    </sheetView>
  </sheetViews>
  <sheetFormatPr defaultColWidth="9.140625" defaultRowHeight="15" x14ac:dyDescent="0.25"/>
  <cols>
    <col min="1" max="5" width="9.140625" style="14"/>
    <col min="6" max="6" width="12" style="15" bestFit="1" customWidth="1"/>
    <col min="7" max="7" width="7.7109375" style="15" bestFit="1" customWidth="1"/>
    <col min="8" max="8" width="17.28515625" style="15" bestFit="1" customWidth="1"/>
    <col min="9" max="16384" width="9.140625" style="14"/>
  </cols>
  <sheetData>
    <row r="1" spans="6:26" x14ac:dyDescent="0.25">
      <c r="F1" s="10" t="s">
        <v>209</v>
      </c>
      <c r="G1" s="10" t="s">
        <v>208</v>
      </c>
      <c r="H1" s="27" t="s">
        <v>253</v>
      </c>
    </row>
    <row r="2" spans="6:26" x14ac:dyDescent="0.25">
      <c r="F2" s="19">
        <v>44431</v>
      </c>
      <c r="G2" s="15" t="s">
        <v>207</v>
      </c>
      <c r="H2" s="15" t="s">
        <v>211</v>
      </c>
    </row>
    <row r="3" spans="6:26" x14ac:dyDescent="0.25">
      <c r="F3" s="17">
        <v>44431</v>
      </c>
      <c r="G3" s="15" t="s">
        <v>207</v>
      </c>
      <c r="H3" s="15" t="s">
        <v>254</v>
      </c>
      <c r="J3" s="18"/>
      <c r="K3" s="14" t="s">
        <v>223</v>
      </c>
    </row>
    <row r="4" spans="6:26" x14ac:dyDescent="0.25">
      <c r="F4" s="17"/>
      <c r="K4" s="25" t="s">
        <v>224</v>
      </c>
      <c r="L4" s="25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6" spans="6:26" x14ac:dyDescent="0.25">
      <c r="K6" s="25" t="s">
        <v>225</v>
      </c>
      <c r="L6" s="25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16" spans="6:26" x14ac:dyDescent="0.25">
      <c r="K16" s="16" t="s">
        <v>228</v>
      </c>
    </row>
    <row r="18" spans="11:25" x14ac:dyDescent="0.25">
      <c r="K18" s="25" t="s">
        <v>226</v>
      </c>
      <c r="L18" s="25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41" spans="11:25" x14ac:dyDescent="0.25">
      <c r="L41" s="14" t="s">
        <v>227</v>
      </c>
    </row>
    <row r="44" spans="11:25" x14ac:dyDescent="0.25">
      <c r="K44" s="25" t="s">
        <v>250</v>
      </c>
      <c r="L44" s="25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6" spans="11:25" x14ac:dyDescent="0.25">
      <c r="L46" s="14" t="s">
        <v>251</v>
      </c>
    </row>
    <row r="47" spans="11:25" x14ac:dyDescent="0.25">
      <c r="L47" s="14" t="s">
        <v>257</v>
      </c>
    </row>
    <row r="57" spans="12:12" x14ac:dyDescent="0.25">
      <c r="L57" s="14" t="s">
        <v>252</v>
      </c>
    </row>
    <row r="74" spans="9:12" x14ac:dyDescent="0.25">
      <c r="L74" s="14" t="s">
        <v>255</v>
      </c>
    </row>
    <row r="77" spans="9:12" x14ac:dyDescent="0.25">
      <c r="I77" s="16"/>
    </row>
    <row r="83" spans="9:9" x14ac:dyDescent="0.25">
      <c r="I83" s="1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D5D3B-3A7A-4BD5-9F85-202F6D7A4C92}">
  <sheetPr>
    <tabColor rgb="FF7030A0"/>
  </sheetPr>
  <dimension ref="A1:H31"/>
  <sheetViews>
    <sheetView workbookViewId="0">
      <selection activeCell="N33" sqref="N33"/>
    </sheetView>
  </sheetViews>
  <sheetFormatPr defaultRowHeight="15" x14ac:dyDescent="0.25"/>
  <cols>
    <col min="1" max="1" width="10.42578125" style="1" bestFit="1" customWidth="1"/>
    <col min="2" max="2" width="18.140625" customWidth="1"/>
    <col min="3" max="3" width="19.140625" customWidth="1"/>
    <col min="4" max="4" width="16" customWidth="1"/>
    <col min="5" max="5" width="17" customWidth="1"/>
    <col min="6" max="6" width="16.5703125" bestFit="1" customWidth="1"/>
  </cols>
  <sheetData>
    <row r="1" spans="1:6" x14ac:dyDescent="0.25">
      <c r="A1" s="4" t="s">
        <v>186</v>
      </c>
      <c r="B1" t="s">
        <v>212</v>
      </c>
      <c r="C1" t="s">
        <v>213</v>
      </c>
      <c r="D1" t="s">
        <v>216</v>
      </c>
      <c r="E1" t="s">
        <v>214</v>
      </c>
      <c r="F1" t="s">
        <v>210</v>
      </c>
    </row>
    <row r="2" spans="1:6" x14ac:dyDescent="0.25">
      <c r="A2" s="1">
        <f>表2[[#This Row],[Index]]</f>
        <v>44204</v>
      </c>
      <c r="B2" s="20">
        <f>表2[[#This Row],[组合收益率]]</f>
        <v>1.2764700000000004E-2</v>
      </c>
      <c r="C2" s="20">
        <f>IFERROR(VLOOKUP(A2,HS300收益率!A:B,2,0),0)</f>
        <v>5.45E-2</v>
      </c>
      <c r="D2" s="22">
        <f>1*(1+B2)</f>
        <v>1.0127647</v>
      </c>
      <c r="E2" s="22">
        <f>1*(1+C2)</f>
        <v>1.0545</v>
      </c>
    </row>
    <row r="3" spans="1:6" x14ac:dyDescent="0.25">
      <c r="A3" s="1">
        <f>表2[[#This Row],[Index]]</f>
        <v>44211</v>
      </c>
      <c r="B3" s="20">
        <f>表2[[#This Row],[组合收益率]]</f>
        <v>6.4359400000000025E-2</v>
      </c>
      <c r="C3" s="20">
        <f>IFERROR(VLOOKUP(A3,HS300收益率!A:B,2,0),0)</f>
        <v>-6.7999999999999996E-3</v>
      </c>
      <c r="D3" s="21">
        <f>D2*(1+B3)</f>
        <v>1.0779456284331801</v>
      </c>
      <c r="E3" s="21">
        <f>E2*(1+C3)</f>
        <v>1.0473294</v>
      </c>
    </row>
    <row r="4" spans="1:6" x14ac:dyDescent="0.25">
      <c r="A4" s="1">
        <f>表2[[#This Row],[Index]]</f>
        <v>44218</v>
      </c>
      <c r="B4" s="20">
        <f>表2[[#This Row],[组合收益率]]</f>
        <v>-4.5664800000000005E-2</v>
      </c>
      <c r="C4" s="20">
        <f>IFERROR(VLOOKUP(A4,HS300收益率!A:B,2,0),0)</f>
        <v>2.0500000000000001E-2</v>
      </c>
      <c r="D4" s="21">
        <f>D3*(1+B4)</f>
        <v>1.0287214568999046</v>
      </c>
      <c r="E4" s="21">
        <f t="shared" ref="E4:E28" si="0">E3*(1+C4)</f>
        <v>1.0687996526999999</v>
      </c>
    </row>
    <row r="5" spans="1:6" x14ac:dyDescent="0.25">
      <c r="A5" s="1">
        <f>表2[[#This Row],[Index]]</f>
        <v>44225</v>
      </c>
      <c r="B5" s="20">
        <f>表2[[#This Row],[组合收益率]]</f>
        <v>-2.9200000000000004E-2</v>
      </c>
      <c r="C5" s="20">
        <f>IFERROR(VLOOKUP(A5,HS300收益率!A:B,2,0),0)</f>
        <v>-3.9100000000000003E-2</v>
      </c>
      <c r="D5" s="21">
        <f t="shared" ref="D5:D28" si="1">D4*(1+B5)</f>
        <v>0.99868279035842733</v>
      </c>
      <c r="E5" s="21">
        <f t="shared" si="0"/>
        <v>1.02700958627943</v>
      </c>
    </row>
    <row r="6" spans="1:6" x14ac:dyDescent="0.25">
      <c r="A6" s="1">
        <f>表2[[#This Row],[Index]]</f>
        <v>44232</v>
      </c>
      <c r="B6" s="20">
        <f>表2[[#This Row],[组合收益率]]</f>
        <v>6.4092099999999999E-2</v>
      </c>
      <c r="C6" s="20">
        <f>IFERROR(VLOOKUP(A6,HS300收益率!A:B,2,0),0)</f>
        <v>2.46E-2</v>
      </c>
      <c r="D6" s="21">
        <f t="shared" si="1"/>
        <v>1.0626904676263589</v>
      </c>
      <c r="E6" s="21">
        <f t="shared" si="0"/>
        <v>1.0522740221019038</v>
      </c>
    </row>
    <row r="7" spans="1:6" x14ac:dyDescent="0.25">
      <c r="A7" s="1">
        <f>表2[[#This Row],[Index]]</f>
        <v>44239</v>
      </c>
      <c r="B7" s="20">
        <f>表2[[#This Row],[组合收益率]]</f>
        <v>0</v>
      </c>
      <c r="C7" s="20">
        <f>IFERROR(VLOOKUP(A7,HS300收益率!A:B,2,0),0)</f>
        <v>0</v>
      </c>
      <c r="D7" s="21">
        <f t="shared" si="1"/>
        <v>1.0626904676263589</v>
      </c>
      <c r="E7" s="21">
        <f t="shared" si="0"/>
        <v>1.0522740221019038</v>
      </c>
    </row>
    <row r="8" spans="1:6" x14ac:dyDescent="0.25">
      <c r="A8" s="1">
        <f>表2[[#This Row],[Index]]</f>
        <v>44246</v>
      </c>
      <c r="B8" s="20">
        <f>表2[[#This Row],[组合收益率]]</f>
        <v>-5.7549700000000009E-2</v>
      </c>
      <c r="C8" s="20">
        <f>IFERROR(VLOOKUP(A8,HS300收益率!A:B,2,0),0)</f>
        <v>-5.0000000000000001E-3</v>
      </c>
      <c r="D8" s="21">
        <f t="shared" si="1"/>
        <v>1.0015329500216021</v>
      </c>
      <c r="E8" s="21">
        <f t="shared" si="0"/>
        <v>1.0470126519913943</v>
      </c>
    </row>
    <row r="9" spans="1:6" x14ac:dyDescent="0.25">
      <c r="A9" s="1">
        <f>表2[[#This Row],[Index]]</f>
        <v>44253</v>
      </c>
      <c r="B9" s="20">
        <f>表2[[#This Row],[组合收益率]]</f>
        <v>-5.348230000000001E-2</v>
      </c>
      <c r="C9" s="20">
        <f>IFERROR(VLOOKUP(A9,HS300收益率!A:B,2,0),0)</f>
        <v>-7.6499999999999999E-2</v>
      </c>
      <c r="D9" s="21">
        <f t="shared" si="1"/>
        <v>0.94796866432866178</v>
      </c>
      <c r="E9" s="21">
        <f t="shared" si="0"/>
        <v>0.96691618411405256</v>
      </c>
    </row>
    <row r="10" spans="1:6" x14ac:dyDescent="0.25">
      <c r="A10" s="1">
        <f>表2[[#This Row],[Index]]</f>
        <v>44260</v>
      </c>
      <c r="B10" s="20">
        <f>表2[[#This Row],[组合收益率]]</f>
        <v>1.1459000000000004E-2</v>
      </c>
      <c r="C10" s="20">
        <f>IFERROR(VLOOKUP(A10,HS300收益率!A:B,2,0),0)</f>
        <v>-1.3899999999999999E-2</v>
      </c>
      <c r="D10" s="21">
        <f t="shared" si="1"/>
        <v>0.95883143725320397</v>
      </c>
      <c r="E10" s="21">
        <f t="shared" si="0"/>
        <v>0.95347604915486717</v>
      </c>
    </row>
    <row r="11" spans="1:6" x14ac:dyDescent="0.25">
      <c r="A11" s="1">
        <f>表2[[#This Row],[Index]]</f>
        <v>44267</v>
      </c>
      <c r="B11" s="20">
        <f>表2[[#This Row],[组合收益率]]</f>
        <v>-3.2617899999999998E-2</v>
      </c>
      <c r="C11" s="20">
        <f>IFERROR(VLOOKUP(A11,HS300收益率!A:B,2,0),0)</f>
        <v>-2.2100000000000002E-2</v>
      </c>
      <c r="D11" s="21">
        <f t="shared" si="1"/>
        <v>0.9275563693160227</v>
      </c>
      <c r="E11" s="21">
        <f t="shared" si="0"/>
        <v>0.93240422846854465</v>
      </c>
    </row>
    <row r="12" spans="1:6" x14ac:dyDescent="0.25">
      <c r="A12" s="1">
        <f>表2[[#This Row],[Index]]</f>
        <v>44274</v>
      </c>
      <c r="B12" s="20">
        <f>表2[[#This Row],[组合收益率]]</f>
        <v>4.8032000000000005E-3</v>
      </c>
      <c r="C12" s="20">
        <f>IFERROR(VLOOKUP(A12,HS300收益率!A:B,2,0),0)</f>
        <v>-2.7099999999999999E-2</v>
      </c>
      <c r="D12" s="21">
        <f t="shared" si="1"/>
        <v>0.93201160806912142</v>
      </c>
      <c r="E12" s="21">
        <f t="shared" si="0"/>
        <v>0.90713607387704709</v>
      </c>
    </row>
    <row r="13" spans="1:6" x14ac:dyDescent="0.25">
      <c r="A13" s="1">
        <f>表2[[#This Row],[Index]]</f>
        <v>44281</v>
      </c>
      <c r="B13" s="20">
        <f>表2[[#This Row],[组合收益率]]</f>
        <v>1.7350399999999998E-2</v>
      </c>
      <c r="C13" s="20">
        <f>IFERROR(VLOOKUP(A13,HS300收益率!A:B,2,0),0)</f>
        <v>6.1999999999999998E-3</v>
      </c>
      <c r="D13" s="21">
        <f t="shared" si="1"/>
        <v>0.94818238227376395</v>
      </c>
      <c r="E13" s="21">
        <f t="shared" si="0"/>
        <v>0.9127603175350848</v>
      </c>
    </row>
    <row r="14" spans="1:6" x14ac:dyDescent="0.25">
      <c r="A14" s="1">
        <f>表2[[#This Row],[Index]]</f>
        <v>44288</v>
      </c>
      <c r="B14" s="20">
        <f>表2[[#This Row],[组合收益率]]</f>
        <v>8.6917999999999995E-3</v>
      </c>
      <c r="C14" s="20">
        <f>IFERROR(VLOOKUP(A14,HS300收益率!A:B,2,0),0)</f>
        <v>2.4500000000000001E-2</v>
      </c>
      <c r="D14" s="21">
        <f t="shared" si="1"/>
        <v>0.95642379390401111</v>
      </c>
      <c r="E14" s="21">
        <f t="shared" si="0"/>
        <v>0.93512294531469431</v>
      </c>
    </row>
    <row r="15" spans="1:6" x14ac:dyDescent="0.25">
      <c r="A15" s="1">
        <f>表2[[#This Row],[Index]]</f>
        <v>44295</v>
      </c>
      <c r="B15" s="20">
        <f>表2[[#This Row],[组合收益率]]</f>
        <v>-2.2725300000000004E-2</v>
      </c>
      <c r="C15" s="20">
        <f>IFERROR(VLOOKUP(A15,HS300收益率!A:B,2,0),0)</f>
        <v>-2.4500000000000001E-2</v>
      </c>
      <c r="D15" s="21">
        <f t="shared" si="1"/>
        <v>0.93468877626040425</v>
      </c>
      <c r="E15" s="21">
        <f t="shared" si="0"/>
        <v>0.9122124331544843</v>
      </c>
    </row>
    <row r="16" spans="1:6" x14ac:dyDescent="0.25">
      <c r="A16" s="1">
        <f>表2[[#This Row],[Index]]</f>
        <v>44302</v>
      </c>
      <c r="B16" s="20">
        <f>表2[[#This Row],[组合收益率]]</f>
        <v>3.7301800000000003E-2</v>
      </c>
      <c r="C16" s="20">
        <f>IFERROR(VLOOKUP(A16,HS300收益率!A:B,2,0),0)</f>
        <v>-1.37E-2</v>
      </c>
      <c r="D16" s="21">
        <f t="shared" si="1"/>
        <v>0.96955435005471469</v>
      </c>
      <c r="E16" s="21">
        <f t="shared" si="0"/>
        <v>0.89971512282026778</v>
      </c>
    </row>
    <row r="17" spans="1:8" x14ac:dyDescent="0.25">
      <c r="A17" s="1">
        <f>表2[[#This Row],[Index]]</f>
        <v>44309</v>
      </c>
      <c r="B17" s="20">
        <f>表2[[#This Row],[组合收益率]]</f>
        <v>-2.7792300000000006E-2</v>
      </c>
      <c r="C17" s="20">
        <f>IFERROR(VLOOKUP(A17,HS300收益率!A:B,2,0),0)</f>
        <v>3.4099999999999998E-2</v>
      </c>
      <c r="D17" s="21">
        <f t="shared" si="1"/>
        <v>0.94260820469168904</v>
      </c>
      <c r="E17" s="21">
        <f t="shared" si="0"/>
        <v>0.93039540850843894</v>
      </c>
    </row>
    <row r="18" spans="1:8" x14ac:dyDescent="0.25">
      <c r="A18" s="1">
        <f>表2[[#This Row],[Index]]</f>
        <v>44316</v>
      </c>
      <c r="B18" s="20">
        <f>表2[[#This Row],[组合收益率]]</f>
        <v>8.6130000000000061E-4</v>
      </c>
      <c r="C18" s="20">
        <f>IFERROR(VLOOKUP(A18,HS300收益率!A:B,2,0),0)</f>
        <v>-2.3E-3</v>
      </c>
      <c r="D18" s="21">
        <f t="shared" si="1"/>
        <v>0.94342007313838994</v>
      </c>
      <c r="E18" s="21">
        <f t="shared" si="0"/>
        <v>0.92825549906886951</v>
      </c>
    </row>
    <row r="19" spans="1:8" x14ac:dyDescent="0.25">
      <c r="A19" s="1">
        <f>表2[[#This Row],[Index]]</f>
        <v>44323</v>
      </c>
      <c r="B19" s="20">
        <f>表2[[#This Row],[组合收益率]]</f>
        <v>-1.4984300000000004E-2</v>
      </c>
      <c r="C19" s="20">
        <f>IFERROR(VLOOKUP(A19,HS300收益率!A:B,2,0),0)</f>
        <v>-2.4899999999999999E-2</v>
      </c>
      <c r="D19" s="21">
        <f t="shared" si="1"/>
        <v>0.92928358373646236</v>
      </c>
      <c r="E19" s="21">
        <f t="shared" si="0"/>
        <v>0.9051419371420546</v>
      </c>
    </row>
    <row r="20" spans="1:8" x14ac:dyDescent="0.25">
      <c r="A20" s="1">
        <f>表2[[#This Row],[Index]]</f>
        <v>44330</v>
      </c>
      <c r="B20" s="20">
        <f>表2[[#This Row],[组合收益率]]</f>
        <v>1.1474600000000001E-2</v>
      </c>
      <c r="C20" s="20">
        <f>IFERROR(VLOOKUP(A20,HS300收益率!A:B,2,0),0)</f>
        <v>2.29E-2</v>
      </c>
      <c r="D20" s="21">
        <f t="shared" si="1"/>
        <v>0.93994674114640486</v>
      </c>
      <c r="E20" s="21">
        <f t="shared" si="0"/>
        <v>0.92586968750260756</v>
      </c>
    </row>
    <row r="21" spans="1:8" x14ac:dyDescent="0.25">
      <c r="A21" s="1">
        <f>表2[[#This Row],[Index]]</f>
        <v>44337</v>
      </c>
      <c r="B21" s="20">
        <f>表2[[#This Row],[组合收益率]]</f>
        <v>4.1215400000000006E-2</v>
      </c>
      <c r="C21" s="20">
        <f>IFERROR(VLOOKUP(A21,HS300收益率!A:B,2,0),0)</f>
        <v>4.5999999999999999E-3</v>
      </c>
      <c r="D21" s="21">
        <f t="shared" si="1"/>
        <v>0.97868702206145042</v>
      </c>
      <c r="E21" s="21">
        <f t="shared" si="0"/>
        <v>0.9301286880651195</v>
      </c>
    </row>
    <row r="22" spans="1:8" x14ac:dyDescent="0.25">
      <c r="A22" s="1">
        <f>表2[[#This Row],[Index]]</f>
        <v>44344</v>
      </c>
      <c r="B22" s="20">
        <f>表2[[#This Row],[组合收益率]]</f>
        <v>1.0560300000000002E-2</v>
      </c>
      <c r="C22" s="20">
        <f>IFERROR(VLOOKUP(A22,HS300收益率!A:B,2,0),0)</f>
        <v>3.6400000000000002E-2</v>
      </c>
      <c r="D22" s="21">
        <f>D21*(1+B22)</f>
        <v>0.98902225062052607</v>
      </c>
      <c r="E22" s="21">
        <f t="shared" si="0"/>
        <v>0.96398537231068981</v>
      </c>
    </row>
    <row r="23" spans="1:8" x14ac:dyDescent="0.25">
      <c r="A23" s="1">
        <f>表2[[#This Row],[Index]]</f>
        <v>44351</v>
      </c>
      <c r="B23" s="20">
        <f>表2[[#This Row],[组合收益率]]</f>
        <v>4.0817900000000011E-2</v>
      </c>
      <c r="C23" s="20">
        <f>IFERROR(VLOOKUP(A23,HS300收益率!A:B,2,0),0)</f>
        <v>-7.3000000000000001E-3</v>
      </c>
      <c r="D23" s="21">
        <f>D22*(1+B23)</f>
        <v>1.0293920619441297</v>
      </c>
      <c r="E23" s="21">
        <f t="shared" si="0"/>
        <v>0.95694827909282176</v>
      </c>
    </row>
    <row r="24" spans="1:8" x14ac:dyDescent="0.25">
      <c r="A24" s="1">
        <f>表2[[#This Row],[Index]]</f>
        <v>44358</v>
      </c>
      <c r="B24" s="20">
        <f>表2[[#This Row],[组合收益率]]</f>
        <v>-1.1672200000000001E-2</v>
      </c>
      <c r="C24" s="20">
        <f>IFERROR(VLOOKUP(A24,HS300收益率!A:B,2,0),0)</f>
        <v>-1.09E-2</v>
      </c>
      <c r="D24" s="21">
        <f t="shared" si="1"/>
        <v>1.0173767919187053</v>
      </c>
      <c r="E24" s="21">
        <f t="shared" si="0"/>
        <v>0.94651754285070999</v>
      </c>
    </row>
    <row r="25" spans="1:8" x14ac:dyDescent="0.25">
      <c r="A25" s="1">
        <f>表2[[#This Row],[Index]]</f>
        <v>44365</v>
      </c>
      <c r="B25" s="20">
        <f>表2[[#This Row],[组合收益率]]</f>
        <v>3.16677E-2</v>
      </c>
      <c r="C25" s="20">
        <f>IFERROR(VLOOKUP(A25,HS300收益率!A:B,2,0),0)</f>
        <v>-2.3400000000000001E-2</v>
      </c>
      <c r="D25" s="21">
        <f t="shared" si="1"/>
        <v>1.0495947749521495</v>
      </c>
      <c r="E25" s="21">
        <f t="shared" si="0"/>
        <v>0.92436903234800338</v>
      </c>
    </row>
    <row r="26" spans="1:8" x14ac:dyDescent="0.25">
      <c r="A26" s="1">
        <f>表2[[#This Row],[Index]]</f>
        <v>44372</v>
      </c>
      <c r="B26" s="20">
        <f>表2[[#This Row],[组合收益率]]</f>
        <v>-3.5103200000000008E-2</v>
      </c>
      <c r="C26" s="20">
        <f>IFERROR(VLOOKUP(A26,HS300收益率!A:B,2,0),0)</f>
        <v>2.69E-2</v>
      </c>
      <c r="D26" s="21">
        <f t="shared" si="1"/>
        <v>1.0127506396480492</v>
      </c>
      <c r="E26" s="21">
        <f t="shared" si="0"/>
        <v>0.94923455931816458</v>
      </c>
    </row>
    <row r="27" spans="1:8" x14ac:dyDescent="0.25">
      <c r="A27" s="1">
        <f>表2[[#This Row],[Index]]</f>
        <v>44379</v>
      </c>
      <c r="B27" s="20">
        <f>表2[[#This Row],[组合收益率]]</f>
        <v>6.1559300000000011E-2</v>
      </c>
      <c r="C27" s="20">
        <f>IFERROR(VLOOKUP(A27,HS300收益率!A:B,2,0),0)</f>
        <v>-3.0300000000000001E-2</v>
      </c>
      <c r="D27" s="21">
        <f t="shared" si="1"/>
        <v>1.0750948600993355</v>
      </c>
      <c r="E27" s="21">
        <f t="shared" si="0"/>
        <v>0.92047275217082425</v>
      </c>
    </row>
    <row r="28" spans="1:8" x14ac:dyDescent="0.25">
      <c r="A28" s="1">
        <f>表2[[#This Row],[Index]]</f>
        <v>44386</v>
      </c>
      <c r="B28" s="20">
        <f>表2[[#This Row],[组合收益率]]</f>
        <v>6.4694000000000002E-2</v>
      </c>
      <c r="C28" s="20">
        <f>IFERROR(VLOOKUP(A28,HS300收益率!A:B,2,0),0)</f>
        <v>-2.3E-3</v>
      </c>
      <c r="D28" s="21">
        <f t="shared" si="1"/>
        <v>1.1446470469786019</v>
      </c>
      <c r="E28" s="21">
        <f t="shared" si="0"/>
        <v>0.91835566484083142</v>
      </c>
      <c r="F28">
        <v>1.5</v>
      </c>
      <c r="H28" t="s">
        <v>263</v>
      </c>
    </row>
    <row r="29" spans="1:8" x14ac:dyDescent="0.25">
      <c r="A29" s="1">
        <f>表2[[#This Row],[Index]]</f>
        <v>44393</v>
      </c>
      <c r="B29" s="20">
        <f>表2[[#This Row],[组合收益率]]</f>
        <v>-1.5779999999999985E-2</v>
      </c>
      <c r="C29" s="20">
        <f>IFERROR(VLOOKUP(A29,HS300收益率!A:B,2,0),0)</f>
        <v>5.0000000000000001E-3</v>
      </c>
      <c r="D29" s="21">
        <f t="shared" ref="D29" si="2">D28*(1+B29)</f>
        <v>1.1265845165772794</v>
      </c>
      <c r="E29" s="21">
        <f t="shared" ref="E29" si="3">E28*(1+C29)</f>
        <v>0.92294744316503552</v>
      </c>
    </row>
    <row r="30" spans="1:8" x14ac:dyDescent="0.25">
      <c r="A30" s="1">
        <f>表2[[#This Row],[Index]]</f>
        <v>44400</v>
      </c>
      <c r="B30" s="20">
        <f>表2[[#This Row],[组合收益率]]</f>
        <v>2.9100000000000016E-3</v>
      </c>
      <c r="C30" s="20">
        <f>IFERROR(VLOOKUP(A30,HS300收益率!A:B,2,0),0)</f>
        <v>-1.1000000000000001E-3</v>
      </c>
      <c r="D30" s="21">
        <f t="shared" ref="D30:D31" si="4">D29*(1+B30)</f>
        <v>1.1298628775205193</v>
      </c>
      <c r="E30" s="21">
        <f t="shared" ref="E30:E31" si="5">E29*(1+C30)</f>
        <v>0.92193220097755402</v>
      </c>
    </row>
    <row r="31" spans="1:8" x14ac:dyDescent="0.25">
      <c r="A31" s="1">
        <f>表2[[#This Row],[Index]]</f>
        <v>44407</v>
      </c>
      <c r="B31" s="20">
        <f>表2[[#This Row],[组合收益率]]</f>
        <v>-1.2600000000000016E-3</v>
      </c>
      <c r="C31" s="20">
        <f>IFERROR(VLOOKUP(A31,HS300收益率!A:B,2,0),0)</f>
        <v>-5.4600000000000003E-2</v>
      </c>
      <c r="D31" s="21">
        <f t="shared" si="4"/>
        <v>1.1284392502948435</v>
      </c>
      <c r="E31" s="21">
        <f t="shared" si="5"/>
        <v>0.87159470280417961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workbookViewId="0">
      <pane ySplit="1" topLeftCell="A11" activePane="bottomLeft" state="frozen"/>
      <selection pane="bottomLeft" activeCell="L36" sqref="L36"/>
    </sheetView>
  </sheetViews>
  <sheetFormatPr defaultRowHeight="15" x14ac:dyDescent="0.25"/>
  <cols>
    <col min="1" max="1" width="10.42578125" style="1" bestFit="1" customWidth="1"/>
    <col min="2" max="2" width="9.85546875" bestFit="1" customWidth="1"/>
    <col min="3" max="7" width="9.5703125" bestFit="1" customWidth="1"/>
    <col min="8" max="11" width="9.85546875" bestFit="1" customWidth="1"/>
    <col min="14" max="14" width="13.5703125" customWidth="1"/>
  </cols>
  <sheetData>
    <row r="1" spans="1:14" s="4" customFormat="1" x14ac:dyDescent="0.25">
      <c r="A1" s="4" t="s">
        <v>197</v>
      </c>
      <c r="B1" s="2" t="s">
        <v>187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  <c r="I1" s="2" t="s">
        <v>194</v>
      </c>
      <c r="J1" s="2" t="s">
        <v>195</v>
      </c>
      <c r="K1" s="2" t="s">
        <v>196</v>
      </c>
      <c r="L1" s="4" t="s">
        <v>215</v>
      </c>
    </row>
    <row r="2" spans="1:14" x14ac:dyDescent="0.25">
      <c r="A2" s="1">
        <v>44204</v>
      </c>
      <c r="B2" s="20">
        <v>-1.1927000000000002E-2</v>
      </c>
      <c r="C2" s="20">
        <v>5.7935E-2</v>
      </c>
      <c r="D2" s="20">
        <v>6.3127000000000003E-2</v>
      </c>
      <c r="E2" s="20">
        <v>2.7591999999999998E-2</v>
      </c>
      <c r="F2" s="20">
        <v>-0.13080900000000001</v>
      </c>
      <c r="G2" s="20">
        <v>0.18189800000000003</v>
      </c>
      <c r="H2" s="20">
        <v>-7.561E-3</v>
      </c>
      <c r="I2" s="20">
        <v>-6.6124000000000002E-2</v>
      </c>
      <c r="J2" s="20">
        <v>2.5000000000000001E-2</v>
      </c>
      <c r="K2" s="20">
        <v>-1.1484000000000001E-2</v>
      </c>
      <c r="L2" s="20">
        <f>0.1*SUM(表2[[#This Row],[0]:[24]])</f>
        <v>1.2764700000000004E-2</v>
      </c>
    </row>
    <row r="3" spans="1:14" x14ac:dyDescent="0.25">
      <c r="A3" s="1">
        <v>44211</v>
      </c>
      <c r="B3" s="20">
        <v>9.777000000000001E-3</v>
      </c>
      <c r="C3" s="20">
        <v>7.2132000000000002E-2</v>
      </c>
      <c r="D3" s="20">
        <v>0.32694000000000001</v>
      </c>
      <c r="E3" s="20">
        <v>2.8622999999999999E-2</v>
      </c>
      <c r="F3" s="20">
        <v>4.6894999999999999E-2</v>
      </c>
      <c r="G3" s="20">
        <v>-2.7784E-2</v>
      </c>
      <c r="H3" s="20">
        <v>-3.3779999999999999E-3</v>
      </c>
      <c r="I3" s="20">
        <v>0.116427</v>
      </c>
      <c r="J3" s="20">
        <v>0.05</v>
      </c>
      <c r="K3" s="20">
        <v>2.3962000000000001E-2</v>
      </c>
      <c r="L3" s="20">
        <f>0.1*SUM(表2[[#This Row],[0]:[24]])</f>
        <v>6.4359400000000025E-2</v>
      </c>
    </row>
    <row r="4" spans="1:14" x14ac:dyDescent="0.25">
      <c r="A4" s="1">
        <v>44218</v>
      </c>
      <c r="B4" s="20">
        <v>-5.6325000000000007E-2</v>
      </c>
      <c r="C4" s="20">
        <v>-9.8013000000000003E-2</v>
      </c>
      <c r="D4" s="20">
        <v>2.7355999999999998E-2</v>
      </c>
      <c r="E4" s="20">
        <v>-0.14191200000000001</v>
      </c>
      <c r="F4" s="20">
        <v>-8.4389000000000006E-2</v>
      </c>
      <c r="G4" s="20">
        <v>-5.4885999999999997E-2</v>
      </c>
      <c r="H4" s="20">
        <v>6.0728999999999998E-2</v>
      </c>
      <c r="I4" s="20">
        <v>2.5640999999999997E-2</v>
      </c>
      <c r="J4" s="20">
        <v>-3.7037E-2</v>
      </c>
      <c r="K4" s="20">
        <v>-9.781200000000001E-2</v>
      </c>
      <c r="L4" s="20">
        <f>0.1*SUM(表2[[#This Row],[0]:[24]])</f>
        <v>-4.5664800000000005E-2</v>
      </c>
      <c r="N4" t="s">
        <v>259</v>
      </c>
    </row>
    <row r="5" spans="1:14" x14ac:dyDescent="0.25">
      <c r="A5" s="1">
        <v>44225</v>
      </c>
      <c r="B5" s="20">
        <v>-6.7420000000000008E-2</v>
      </c>
      <c r="C5" s="20">
        <v>7.4070000000000004E-3</v>
      </c>
      <c r="D5" s="20">
        <v>3.3189999999999997E-2</v>
      </c>
      <c r="E5" s="20">
        <v>-3.2202000000000001E-2</v>
      </c>
      <c r="F5" s="20">
        <v>-3.0245999999999999E-2</v>
      </c>
      <c r="G5" s="20">
        <v>-2.1212000000000002E-2</v>
      </c>
      <c r="H5" s="20">
        <v>-6.2091000000000007E-2</v>
      </c>
      <c r="I5" s="20">
        <v>-5.4814000000000002E-2</v>
      </c>
      <c r="J5" s="20">
        <v>-1.4781000000000001E-2</v>
      </c>
      <c r="K5" s="20">
        <v>-4.9831000000000007E-2</v>
      </c>
      <c r="L5" s="20">
        <f>0.1*SUM(表2[[#This Row],[0]:[24]])</f>
        <v>-2.9200000000000004E-2</v>
      </c>
      <c r="N5" s="28" t="s">
        <v>258</v>
      </c>
    </row>
    <row r="6" spans="1:14" x14ac:dyDescent="0.25">
      <c r="A6" s="1">
        <v>44232</v>
      </c>
      <c r="B6" s="20">
        <v>0.104994</v>
      </c>
      <c r="C6" s="20">
        <v>0.107653</v>
      </c>
      <c r="D6" s="20">
        <v>0.16329999999999997</v>
      </c>
      <c r="E6" s="20">
        <v>7.9600000000000004E-2</v>
      </c>
      <c r="F6" s="20">
        <v>0.10854200000000001</v>
      </c>
      <c r="G6" s="20">
        <v>6.8410000000000007E-3</v>
      </c>
      <c r="H6" s="20">
        <v>6.4991000000000007E-2</v>
      </c>
      <c r="I6" s="20">
        <v>-2.5735000000000001E-2</v>
      </c>
      <c r="J6" s="20">
        <v>-1.774E-3</v>
      </c>
      <c r="K6" s="20">
        <v>3.2509000000000003E-2</v>
      </c>
      <c r="L6" s="20">
        <f>0.1*SUM(表2[[#This Row],[0]:[24]])</f>
        <v>6.4092099999999999E-2</v>
      </c>
    </row>
    <row r="7" spans="1:14" x14ac:dyDescent="0.25">
      <c r="A7" s="1">
        <v>44239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f>0.1*SUM(表2[[#This Row],[0]:[24]])</f>
        <v>0</v>
      </c>
      <c r="N7" t="s">
        <v>264</v>
      </c>
    </row>
    <row r="8" spans="1:14" x14ac:dyDescent="0.25">
      <c r="A8" s="1">
        <v>44246</v>
      </c>
      <c r="B8" s="20">
        <v>-9.4533000000000006E-2</v>
      </c>
      <c r="C8" s="20">
        <v>-0.103564</v>
      </c>
      <c r="D8" s="20">
        <v>-0.118954</v>
      </c>
      <c r="E8" s="20">
        <v>3.5635E-2</v>
      </c>
      <c r="F8" s="20">
        <v>5.7214000000000001E-2</v>
      </c>
      <c r="G8" s="20">
        <v>-0.11254500000000001</v>
      </c>
      <c r="H8" s="20">
        <v>-0.10244300000000001</v>
      </c>
      <c r="I8" s="20">
        <v>-6.2329999999999997E-2</v>
      </c>
      <c r="J8" s="20">
        <v>1.916E-3</v>
      </c>
      <c r="K8" s="20">
        <v>-7.5893000000000002E-2</v>
      </c>
      <c r="L8" s="20">
        <f>0.1*SUM(表2[[#This Row],[0]:[24]])</f>
        <v>-5.7549700000000009E-2</v>
      </c>
    </row>
    <row r="9" spans="1:14" x14ac:dyDescent="0.25">
      <c r="A9" s="1">
        <v>44253</v>
      </c>
      <c r="B9" s="20">
        <v>4.862E-3</v>
      </c>
      <c r="C9" s="20">
        <v>-0.16062699999999999</v>
      </c>
      <c r="D9" s="20">
        <v>-1.9618E-2</v>
      </c>
      <c r="E9" s="20">
        <v>-4.6136999999999997E-2</v>
      </c>
      <c r="F9" s="20">
        <v>-0.101942</v>
      </c>
      <c r="G9" s="20">
        <v>-4.2352999999999995E-2</v>
      </c>
      <c r="H9" s="20">
        <v>-6.9210000000000009E-3</v>
      </c>
      <c r="I9" s="20">
        <v>-0.11043</v>
      </c>
      <c r="J9" s="20">
        <v>-3.5556000000000004E-2</v>
      </c>
      <c r="K9" s="20">
        <v>-1.6101000000000001E-2</v>
      </c>
      <c r="L9" s="20">
        <f>0.1*SUM(表2[[#This Row],[0]:[24]])</f>
        <v>-5.348230000000001E-2</v>
      </c>
    </row>
    <row r="10" spans="1:14" x14ac:dyDescent="0.25">
      <c r="A10" s="1">
        <v>44260</v>
      </c>
      <c r="B10" s="20">
        <v>3.7353999999999998E-2</v>
      </c>
      <c r="C10" s="20">
        <v>5.9568000000000003E-2</v>
      </c>
      <c r="D10" s="20">
        <v>-8.7340000000000004E-3</v>
      </c>
      <c r="E10" s="20">
        <v>7.4202000000000004E-2</v>
      </c>
      <c r="F10" s="20">
        <v>-3.9020000000000001E-3</v>
      </c>
      <c r="G10" s="20">
        <v>-3.1805E-2</v>
      </c>
      <c r="H10" s="20">
        <v>-1.585E-3</v>
      </c>
      <c r="I10" s="20">
        <v>-9.7850000000000003E-3</v>
      </c>
      <c r="J10" s="20">
        <v>-1.5798E-2</v>
      </c>
      <c r="K10" s="20">
        <v>1.5075000000000002E-2</v>
      </c>
      <c r="L10" s="20">
        <f>0.1*SUM(表2[[#This Row],[0]:[24]])</f>
        <v>1.1459000000000004E-2</v>
      </c>
    </row>
    <row r="11" spans="1:14" x14ac:dyDescent="0.25">
      <c r="A11" s="1">
        <v>44267</v>
      </c>
      <c r="B11" s="20">
        <v>-2.9257000000000002E-2</v>
      </c>
      <c r="C11" s="20">
        <v>-0.13306999999999999</v>
      </c>
      <c r="D11" s="20">
        <v>-7.4873999999999996E-2</v>
      </c>
      <c r="E11" s="20">
        <v>-3.5451000000000003E-2</v>
      </c>
      <c r="F11" s="20">
        <v>6.3900000000000003E-4</v>
      </c>
      <c r="G11" s="20">
        <v>7.078000000000001E-2</v>
      </c>
      <c r="H11" s="20">
        <v>-3.9909999999999998E-3</v>
      </c>
      <c r="I11" s="20">
        <v>-5.2553999999999997E-2</v>
      </c>
      <c r="J11" s="20">
        <v>-7.0321999999999996E-2</v>
      </c>
      <c r="K11" s="20">
        <v>1.921E-3</v>
      </c>
      <c r="L11" s="20">
        <f>0.1*SUM(表2[[#This Row],[0]:[24]])</f>
        <v>-3.2617899999999998E-2</v>
      </c>
    </row>
    <row r="12" spans="1:14" x14ac:dyDescent="0.25">
      <c r="A12" s="1">
        <v>44274</v>
      </c>
      <c r="B12" s="20">
        <v>1.8489999999999999E-2</v>
      </c>
      <c r="C12" s="20">
        <v>-9.7140000000000004E-3</v>
      </c>
      <c r="D12" s="20">
        <v>7.4537000000000006E-2</v>
      </c>
      <c r="E12" s="20">
        <v>3.3700000000000001E-4</v>
      </c>
      <c r="F12" s="20">
        <v>-3.4639999999999997E-2</v>
      </c>
      <c r="G12" s="20">
        <v>3.3784000000000002E-2</v>
      </c>
      <c r="H12" s="20">
        <v>-3.9314000000000002E-2</v>
      </c>
      <c r="I12" s="20">
        <v>2.9199999999999999E-3</v>
      </c>
      <c r="J12" s="20">
        <v>-9.836000000000001E-3</v>
      </c>
      <c r="K12" s="20">
        <v>1.1468000000000001E-2</v>
      </c>
      <c r="L12" s="20">
        <f>0.1*SUM(表2[[#This Row],[0]:[24]])</f>
        <v>4.8032000000000005E-3</v>
      </c>
    </row>
    <row r="13" spans="1:14" x14ac:dyDescent="0.25">
      <c r="A13" s="1">
        <v>44281</v>
      </c>
      <c r="B13" s="20">
        <v>7.8730999999999995E-2</v>
      </c>
      <c r="C13" s="20">
        <v>3.0213E-2</v>
      </c>
      <c r="D13" s="20">
        <v>9.8729999999999998E-3</v>
      </c>
      <c r="E13" s="20">
        <v>-5.3400000000000001E-3</v>
      </c>
      <c r="F13" s="20">
        <v>3.1397000000000001E-2</v>
      </c>
      <c r="G13" s="20">
        <v>0.113036</v>
      </c>
      <c r="H13" s="20">
        <v>-1.4123000000000002E-2</v>
      </c>
      <c r="I13" s="20">
        <v>-3.9523000000000003E-2</v>
      </c>
      <c r="J13" s="20">
        <v>-3.2934000000000005E-2</v>
      </c>
      <c r="K13" s="20">
        <v>2.1740000000000002E-3</v>
      </c>
      <c r="L13" s="20">
        <f>0.1*SUM(表2[[#This Row],[0]:[24]])</f>
        <v>1.7350399999999998E-2</v>
      </c>
    </row>
    <row r="14" spans="1:14" x14ac:dyDescent="0.25">
      <c r="A14" s="1">
        <v>44288</v>
      </c>
      <c r="B14" s="20">
        <v>-1.3738999999999999E-2</v>
      </c>
      <c r="C14" s="20">
        <v>-2.1804999999999998E-2</v>
      </c>
      <c r="D14" s="20">
        <v>-3.4251999999999998E-2</v>
      </c>
      <c r="E14" s="20">
        <v>4.5782999999999997E-2</v>
      </c>
      <c r="F14" s="20">
        <v>-4.9621999999999999E-2</v>
      </c>
      <c r="G14" s="20">
        <v>1.8320000000000001E-3</v>
      </c>
      <c r="H14" s="20">
        <v>-1.3650000000000001E-2</v>
      </c>
      <c r="I14" s="20">
        <v>3.6124999999999997E-2</v>
      </c>
      <c r="J14" s="20">
        <v>9.6404999999999991E-2</v>
      </c>
      <c r="K14" s="20">
        <v>3.9841000000000001E-2</v>
      </c>
      <c r="L14" s="20">
        <f>0.1*SUM(表2[[#This Row],[0]:[24]])</f>
        <v>8.6917999999999995E-3</v>
      </c>
    </row>
    <row r="15" spans="1:14" x14ac:dyDescent="0.25">
      <c r="A15" s="1">
        <v>44295</v>
      </c>
      <c r="B15" s="20">
        <v>4.0680000000000004E-3</v>
      </c>
      <c r="C15" s="20">
        <v>-4.6706999999999999E-2</v>
      </c>
      <c r="D15" s="20">
        <v>-1.7177000000000001E-2</v>
      </c>
      <c r="E15" s="20">
        <v>-1.5542E-2</v>
      </c>
      <c r="F15" s="20">
        <v>-1.0371999999999999E-2</v>
      </c>
      <c r="G15" s="20">
        <v>-0.10584199999999999</v>
      </c>
      <c r="H15" s="20">
        <v>-2.3060000000000001E-2</v>
      </c>
      <c r="I15" s="20">
        <v>3.2153000000000001E-2</v>
      </c>
      <c r="J15" s="20">
        <v>-4.7740000000000005E-2</v>
      </c>
      <c r="K15" s="20">
        <v>2.9659999999999999E-3</v>
      </c>
      <c r="L15" s="20">
        <f>0.1*SUM(表2[[#This Row],[0]:[24]])</f>
        <v>-2.2725300000000004E-2</v>
      </c>
    </row>
    <row r="16" spans="1:14" x14ac:dyDescent="0.25">
      <c r="A16" s="1">
        <v>44302</v>
      </c>
      <c r="B16" s="20">
        <v>4.5976999999999997E-2</v>
      </c>
      <c r="C16" s="20">
        <v>0.11489000000000001</v>
      </c>
      <c r="D16" s="20">
        <v>-3.3103E-2</v>
      </c>
      <c r="E16" s="20">
        <v>6.5569999999999995E-3</v>
      </c>
      <c r="F16" s="20">
        <v>4.5591E-2</v>
      </c>
      <c r="G16" s="20">
        <v>5.7249999999999995E-2</v>
      </c>
      <c r="H16" s="20">
        <v>4.6912000000000002E-2</v>
      </c>
      <c r="I16" s="20">
        <v>7.1571999999999997E-2</v>
      </c>
      <c r="J16" s="20">
        <v>3.2432000000000002E-2</v>
      </c>
      <c r="K16" s="20">
        <v>-1.506E-2</v>
      </c>
      <c r="L16" s="20">
        <f>0.1*SUM(表2[[#This Row],[0]:[24]])</f>
        <v>3.7301800000000003E-2</v>
      </c>
    </row>
    <row r="17" spans="1:12" x14ac:dyDescent="0.25">
      <c r="A17" s="1">
        <v>44309</v>
      </c>
      <c r="B17" s="20">
        <v>-4.8441000000000005E-2</v>
      </c>
      <c r="C17" s="20">
        <v>5.7487000000000003E-2</v>
      </c>
      <c r="D17" s="20">
        <v>9.3386999999999998E-2</v>
      </c>
      <c r="E17" s="20">
        <v>-5.1792999999999999E-2</v>
      </c>
      <c r="F17" s="20">
        <v>2.0326E-2</v>
      </c>
      <c r="G17" s="20">
        <v>4.3742999999999997E-2</v>
      </c>
      <c r="H17" s="20">
        <v>-9.6039999999999997E-3</v>
      </c>
      <c r="I17" s="20">
        <v>2.5533E-2</v>
      </c>
      <c r="J17" s="20">
        <v>-0.36071300000000001</v>
      </c>
      <c r="K17" s="20">
        <v>-4.7848000000000002E-2</v>
      </c>
      <c r="L17" s="20">
        <f>0.1*SUM(表2[[#This Row],[0]:[24]])</f>
        <v>-2.7792300000000006E-2</v>
      </c>
    </row>
    <row r="18" spans="1:12" x14ac:dyDescent="0.25">
      <c r="A18" s="1">
        <v>44316</v>
      </c>
      <c r="B18" s="20">
        <v>-5.3817000000000004E-2</v>
      </c>
      <c r="C18" s="20">
        <v>-0.13136100000000001</v>
      </c>
      <c r="D18" s="20">
        <v>-3.5823000000000001E-2</v>
      </c>
      <c r="E18" s="20">
        <v>6.7762000000000003E-2</v>
      </c>
      <c r="F18" s="20">
        <v>6.5934000000000006E-2</v>
      </c>
      <c r="G18" s="20">
        <v>0.20408200000000001</v>
      </c>
      <c r="H18" s="20">
        <v>-6.3586000000000004E-2</v>
      </c>
      <c r="I18" s="20">
        <v>-1.7191000000000001E-2</v>
      </c>
      <c r="J18" s="20">
        <v>-9.9010000000000001E-3</v>
      </c>
      <c r="K18" s="20">
        <v>-1.7485999999999998E-2</v>
      </c>
      <c r="L18" s="20">
        <f>0.1*SUM(表2[[#This Row],[0]:[24]])</f>
        <v>8.6130000000000061E-4</v>
      </c>
    </row>
    <row r="19" spans="1:12" x14ac:dyDescent="0.25">
      <c r="A19" s="1">
        <v>44323</v>
      </c>
      <c r="B19" s="20">
        <v>1.4128000000000002E-2</v>
      </c>
      <c r="C19" s="20">
        <v>-5.7198000000000006E-2</v>
      </c>
      <c r="D19" s="20">
        <v>-2.3636000000000001E-2</v>
      </c>
      <c r="E19" s="20">
        <v>3.1390000000000001E-2</v>
      </c>
      <c r="F19" s="20">
        <v>-6.7476000000000008E-2</v>
      </c>
      <c r="G19" s="20">
        <v>8.0000000000000002E-3</v>
      </c>
      <c r="H19" s="20">
        <v>-4.3609000000000002E-2</v>
      </c>
      <c r="I19" s="20">
        <v>0</v>
      </c>
      <c r="J19" s="20">
        <v>-2.8391000000000003E-2</v>
      </c>
      <c r="K19" s="20">
        <v>1.6949000000000002E-2</v>
      </c>
      <c r="L19" s="20">
        <f>0.1*SUM(表2[[#This Row],[0]:[24]])</f>
        <v>-1.4984300000000004E-2</v>
      </c>
    </row>
    <row r="20" spans="1:12" x14ac:dyDescent="0.25">
      <c r="A20" s="1">
        <v>44330</v>
      </c>
      <c r="B20" s="20">
        <v>3.3449E-2</v>
      </c>
      <c r="C20" s="20">
        <v>-6.7915000000000003E-2</v>
      </c>
      <c r="D20" s="20">
        <v>-3.2406999999999998E-2</v>
      </c>
      <c r="E20" s="20">
        <v>-4.1526E-2</v>
      </c>
      <c r="F20" s="20">
        <v>5.4477000000000005E-2</v>
      </c>
      <c r="G20" s="20">
        <v>0.111997</v>
      </c>
      <c r="H20" s="20">
        <v>2.7198000000000003E-2</v>
      </c>
      <c r="I20" s="20">
        <v>7.6506999999999992E-2</v>
      </c>
      <c r="J20" s="20">
        <v>-3.9704000000000003E-2</v>
      </c>
      <c r="K20" s="20">
        <v>-7.3299999999999997E-3</v>
      </c>
      <c r="L20" s="20">
        <f>0.1*SUM(表2[[#This Row],[0]:[24]])</f>
        <v>1.1474600000000001E-2</v>
      </c>
    </row>
    <row r="21" spans="1:12" x14ac:dyDescent="0.25">
      <c r="A21" s="1">
        <v>44337</v>
      </c>
      <c r="B21" s="20">
        <v>3.2221E-2</v>
      </c>
      <c r="C21" s="20">
        <v>1.2017E-2</v>
      </c>
      <c r="D21" s="20">
        <v>8.1770000000000002E-3</v>
      </c>
      <c r="E21" s="20">
        <v>8.1261E-2</v>
      </c>
      <c r="F21" s="20">
        <v>8.182600000000001E-2</v>
      </c>
      <c r="G21" s="20">
        <v>1.1636000000000001E-2</v>
      </c>
      <c r="H21" s="20">
        <v>8.1130999999999995E-2</v>
      </c>
      <c r="I21" s="20">
        <v>1.8293E-2</v>
      </c>
      <c r="J21" s="20">
        <v>7.9457E-2</v>
      </c>
      <c r="K21" s="20">
        <v>6.1350000000000007E-3</v>
      </c>
      <c r="L21" s="20">
        <f>0.1*SUM(表2[[#This Row],[0]:[24]])</f>
        <v>4.1215400000000006E-2</v>
      </c>
    </row>
    <row r="22" spans="1:12" x14ac:dyDescent="0.25">
      <c r="A22" s="1">
        <v>44344</v>
      </c>
      <c r="B22" s="20">
        <v>-9.2620000000000011E-3</v>
      </c>
      <c r="C22" s="20">
        <v>9.6410000000000003E-3</v>
      </c>
      <c r="D22" s="20">
        <v>1.6330000000000001E-3</v>
      </c>
      <c r="E22" s="20">
        <v>1.5734999999999999E-2</v>
      </c>
      <c r="F22" s="20">
        <v>-6.8099999999999996E-4</v>
      </c>
      <c r="G22" s="20">
        <v>7.8649999999999998E-2</v>
      </c>
      <c r="H22" s="20">
        <v>5.5199999999999999E-2</v>
      </c>
      <c r="I22" s="20">
        <v>-5.2770999999999998E-2</v>
      </c>
      <c r="J22" s="20">
        <v>-1.6657999999999999E-2</v>
      </c>
      <c r="K22" s="20">
        <v>2.4115999999999999E-2</v>
      </c>
      <c r="L22" s="20">
        <f>0.1*SUM(表2[[#This Row],[0]:[24]])</f>
        <v>1.0560300000000002E-2</v>
      </c>
    </row>
    <row r="23" spans="1:12" x14ac:dyDescent="0.25">
      <c r="A23" s="1">
        <v>44351</v>
      </c>
      <c r="B23" s="20">
        <v>6.5600000000000012E-4</v>
      </c>
      <c r="C23" s="20">
        <v>9.967100000000001E-2</v>
      </c>
      <c r="D23" s="20">
        <v>-1.5183E-2</v>
      </c>
      <c r="E23" s="20">
        <v>7.1294999999999997E-2</v>
      </c>
      <c r="F23" s="20">
        <v>1.3249E-2</v>
      </c>
      <c r="G23" s="20">
        <v>0.15107900000000002</v>
      </c>
      <c r="H23" s="20">
        <v>1.1072E-2</v>
      </c>
      <c r="I23" s="20">
        <v>1.6949000000000002E-2</v>
      </c>
      <c r="J23" s="20">
        <v>-6.4939999999999998E-3</v>
      </c>
      <c r="K23" s="20">
        <v>6.5884999999999999E-2</v>
      </c>
      <c r="L23" s="20">
        <f>0.1*SUM(表2[[#This Row],[0]:[24]])</f>
        <v>4.0817900000000011E-2</v>
      </c>
    </row>
    <row r="24" spans="1:12" x14ac:dyDescent="0.25">
      <c r="A24" s="1">
        <v>44358</v>
      </c>
      <c r="B24" s="20">
        <v>-2.0833000000000001E-2</v>
      </c>
      <c r="C24" s="20">
        <v>-2.7123000000000001E-2</v>
      </c>
      <c r="D24" s="20">
        <v>7.7780000000000011E-3</v>
      </c>
      <c r="E24" s="20">
        <v>-3.0809000000000003E-2</v>
      </c>
      <c r="F24" s="20">
        <v>-5.867E-2</v>
      </c>
      <c r="G24" s="20">
        <v>-8.1325000000000008E-2</v>
      </c>
      <c r="H24" s="20">
        <v>6.5300999999999998E-2</v>
      </c>
      <c r="I24" s="20">
        <v>-4.5895999999999999E-2</v>
      </c>
      <c r="J24" s="20">
        <v>0.10565099999999999</v>
      </c>
      <c r="K24" s="20">
        <v>-3.0796E-2</v>
      </c>
      <c r="L24" s="20">
        <f>0.1*SUM(表2[[#This Row],[0]:[24]])</f>
        <v>-1.1672200000000001E-2</v>
      </c>
    </row>
    <row r="25" spans="1:12" x14ac:dyDescent="0.25">
      <c r="A25" s="1">
        <v>44365</v>
      </c>
      <c r="B25" s="20">
        <v>0.18234400000000001</v>
      </c>
      <c r="C25" s="20">
        <v>-4.0770000000000001E-2</v>
      </c>
      <c r="D25" s="20">
        <v>1.0971E-2</v>
      </c>
      <c r="E25" s="20">
        <v>9.6596000000000001E-2</v>
      </c>
      <c r="F25" s="20">
        <v>1.2208000000000002E-2</v>
      </c>
      <c r="G25" s="20">
        <v>-6.1013999999999999E-2</v>
      </c>
      <c r="H25" s="20">
        <v>3.8400000000000001E-3</v>
      </c>
      <c r="I25" s="20">
        <v>3.7037E-2</v>
      </c>
      <c r="J25" s="20">
        <v>4.9501000000000003E-2</v>
      </c>
      <c r="K25" s="20">
        <v>2.5964000000000001E-2</v>
      </c>
      <c r="L25" s="20">
        <f>0.1*SUM(表2[[#This Row],[0]:[24]])</f>
        <v>3.16677E-2</v>
      </c>
    </row>
    <row r="26" spans="1:12" x14ac:dyDescent="0.25">
      <c r="A26" s="1">
        <v>44372</v>
      </c>
      <c r="B26" s="20">
        <v>-4.0621999999999998E-2</v>
      </c>
      <c r="C26" s="20">
        <v>1.0358000000000001E-2</v>
      </c>
      <c r="D26" s="20">
        <v>6.0317000000000003E-2</v>
      </c>
      <c r="E26" s="20">
        <v>-7.2912999999999992E-2</v>
      </c>
      <c r="F26" s="20">
        <v>-0.133631</v>
      </c>
      <c r="G26" s="20">
        <v>-9.2110000000000011E-2</v>
      </c>
      <c r="H26" s="20">
        <v>-5.9397000000000005E-2</v>
      </c>
      <c r="I26" s="20">
        <v>3.8240000000000001E-3</v>
      </c>
      <c r="J26" s="20">
        <v>-1.7956E-2</v>
      </c>
      <c r="K26" s="20">
        <v>-8.9020000000000002E-3</v>
      </c>
      <c r="L26" s="20">
        <f>0.1*SUM(表2[[#This Row],[0]:[24]])</f>
        <v>-3.5103200000000008E-2</v>
      </c>
    </row>
    <row r="27" spans="1:12" x14ac:dyDescent="0.25">
      <c r="A27" s="1">
        <v>44379</v>
      </c>
      <c r="B27" s="20">
        <v>0.16159400000000002</v>
      </c>
      <c r="C27" s="20">
        <v>-7.4213000000000001E-2</v>
      </c>
      <c r="D27" s="20">
        <v>2.0110000000000002E-3</v>
      </c>
      <c r="E27" s="20">
        <v>-4.9722000000000002E-2</v>
      </c>
      <c r="F27" s="20">
        <v>-5.8366000000000001E-2</v>
      </c>
      <c r="G27" s="20">
        <v>-1.4452000000000001E-2</v>
      </c>
      <c r="H27" s="20">
        <v>2.4920000000000001E-2</v>
      </c>
      <c r="I27" s="20">
        <v>4.3394000000000002E-2</v>
      </c>
      <c r="J27" s="20">
        <v>0.14007800000000001</v>
      </c>
      <c r="K27" s="20">
        <v>0.44034899999999999</v>
      </c>
      <c r="L27" s="20">
        <f>0.1*SUM(表2[[#This Row],[0]:[24]])</f>
        <v>6.1559300000000011E-2</v>
      </c>
    </row>
    <row r="28" spans="1:12" x14ac:dyDescent="0.25">
      <c r="A28" s="1">
        <v>44386</v>
      </c>
      <c r="B28" s="20">
        <v>0.16864499999999999</v>
      </c>
      <c r="C28" s="20">
        <v>0.14141400000000001</v>
      </c>
      <c r="D28" s="20">
        <v>8.5172000000000012E-2</v>
      </c>
      <c r="E28" s="20">
        <v>4.793E-2</v>
      </c>
      <c r="F28" s="20">
        <v>4.0965999999999995E-2</v>
      </c>
      <c r="G28" s="20">
        <v>7.0453000000000002E-2</v>
      </c>
      <c r="H28" s="20">
        <v>-5.5751999999999996E-2</v>
      </c>
      <c r="I28" s="20">
        <v>6.9456000000000004E-2</v>
      </c>
      <c r="J28" s="20">
        <v>4.0140000000000002E-2</v>
      </c>
      <c r="K28" s="20">
        <v>3.8516000000000002E-2</v>
      </c>
      <c r="L28" s="20">
        <f>0.1*SUM(表2[[#This Row],[0]:[24]])</f>
        <v>6.4694000000000002E-2</v>
      </c>
    </row>
    <row r="29" spans="1:12" x14ac:dyDescent="0.25">
      <c r="A29" s="1">
        <v>44393</v>
      </c>
      <c r="B29" s="20">
        <v>-0.24979999999999999</v>
      </c>
      <c r="C29" s="20">
        <v>-0.25169999999999998</v>
      </c>
      <c r="D29" s="20">
        <v>1.04E-2</v>
      </c>
      <c r="E29" s="20">
        <v>0.14710000000000001</v>
      </c>
      <c r="F29" s="20">
        <v>0.1129</v>
      </c>
      <c r="G29" s="20">
        <v>-9.9900000000000003E-2</v>
      </c>
      <c r="H29" s="20">
        <v>5.0000000000000001E-3</v>
      </c>
      <c r="I29" s="20">
        <v>3.5099999999999999E-2</v>
      </c>
      <c r="J29" s="20">
        <v>9.4600000000000004E-2</v>
      </c>
      <c r="K29" s="20">
        <v>3.85E-2</v>
      </c>
      <c r="L29" s="20">
        <f>0.1*SUM(表2[[#This Row],[0]:[24]])</f>
        <v>-1.5779999999999985E-2</v>
      </c>
    </row>
    <row r="30" spans="1:12" x14ac:dyDescent="0.25">
      <c r="A30" s="1">
        <v>44400</v>
      </c>
      <c r="B30" s="20">
        <v>-4.1500000000000002E-2</v>
      </c>
      <c r="C30" s="20">
        <v>-9.0999999999999998E-2</v>
      </c>
      <c r="D30" s="20">
        <v>5.4899999999999997E-2</v>
      </c>
      <c r="E30" s="20">
        <v>1.3899999999999999E-2</v>
      </c>
      <c r="F30" s="20">
        <v>0.1653</v>
      </c>
      <c r="G30" s="20">
        <v>5.2600000000000001E-2</v>
      </c>
      <c r="H30" s="20">
        <v>3.9199999999999999E-2</v>
      </c>
      <c r="I30" s="20">
        <v>-0.1996</v>
      </c>
      <c r="J30" s="20">
        <v>0.1142</v>
      </c>
      <c r="K30" s="20">
        <v>-7.8899999999999998E-2</v>
      </c>
      <c r="L30" s="20">
        <f>0.1*SUM(表2[[#This Row],[0]:[24]])</f>
        <v>2.9100000000000016E-3</v>
      </c>
    </row>
    <row r="31" spans="1:12" x14ac:dyDescent="0.25">
      <c r="A31" s="1">
        <v>44407</v>
      </c>
      <c r="B31" s="29">
        <v>-0.1026</v>
      </c>
      <c r="C31" s="20">
        <v>-3.1E-2</v>
      </c>
      <c r="D31" s="20">
        <v>-3.7699999999999997E-2</v>
      </c>
      <c r="E31" s="20">
        <v>2.3300000000000001E-2</v>
      </c>
      <c r="F31" s="20">
        <v>0.157</v>
      </c>
      <c r="G31" s="20">
        <v>0.1048</v>
      </c>
      <c r="H31" s="20">
        <v>5.1400000000000001E-2</v>
      </c>
      <c r="I31" s="20">
        <v>-6.88E-2</v>
      </c>
      <c r="J31" s="20">
        <v>-1.7899999999999999E-2</v>
      </c>
      <c r="K31" s="20">
        <v>-9.11E-2</v>
      </c>
      <c r="L31" s="20">
        <f>0.1*SUM(表2[[#This Row],[0]:[24]])</f>
        <v>-1.2600000000000016E-3</v>
      </c>
    </row>
    <row r="32" spans="1:12" x14ac:dyDescent="0.25">
      <c r="A32" s="1">
        <v>44414</v>
      </c>
      <c r="B32" s="20">
        <v>0.1002</v>
      </c>
      <c r="C32" s="20">
        <v>5.1200000000000002E-2</v>
      </c>
      <c r="D32" s="20">
        <v>-0.1258</v>
      </c>
      <c r="E32" s="20">
        <v>4.3499999999999997E-2</v>
      </c>
      <c r="F32" s="20">
        <v>-4.3400000000000001E-2</v>
      </c>
      <c r="G32" s="20">
        <v>1.95E-2</v>
      </c>
      <c r="H32" s="20">
        <v>-7.7499999999999999E-2</v>
      </c>
      <c r="I32" s="20">
        <v>6.4799999999999996E-2</v>
      </c>
      <c r="J32" s="20">
        <v>6.0199999999999997E-2</v>
      </c>
      <c r="K32" s="20">
        <v>5.9900000000000002E-2</v>
      </c>
      <c r="L32" s="20">
        <f>0.1*SUM(表2[[#This Row],[0]:[24]])</f>
        <v>1.5260000000000003E-2</v>
      </c>
    </row>
    <row r="33" spans="1:12" x14ac:dyDescent="0.25">
      <c r="A33" s="1">
        <v>44421</v>
      </c>
      <c r="B33" s="20">
        <v>-3.2199999999999999E-2</v>
      </c>
      <c r="C33" s="20">
        <v>-8.4199999999999997E-2</v>
      </c>
      <c r="D33" s="20">
        <v>1.95E-2</v>
      </c>
      <c r="E33" s="20">
        <v>-4.99E-2</v>
      </c>
      <c r="F33" s="20">
        <v>-4.0099999999999997E-2</v>
      </c>
      <c r="G33" s="20">
        <v>3.1600000000000003E-2</v>
      </c>
      <c r="H33" s="20">
        <v>-1.0200000000000001E-2</v>
      </c>
      <c r="I33" s="20">
        <v>1E-4</v>
      </c>
      <c r="J33" s="20">
        <v>-0.03</v>
      </c>
      <c r="K33" s="20">
        <v>1.6899999999999998E-2</v>
      </c>
      <c r="L33" s="20">
        <f>0.1*SUM(表2[[#This Row],[0]:[24]])</f>
        <v>-1.7850000000000001E-2</v>
      </c>
    </row>
    <row r="34" spans="1:12" x14ac:dyDescent="0.25">
      <c r="A34" s="1">
        <v>44428</v>
      </c>
      <c r="B34" s="20">
        <v>-9.0499999999999997E-2</v>
      </c>
      <c r="C34" s="20">
        <v>-4.1099999999999998E-2</v>
      </c>
      <c r="D34" s="20">
        <v>0.34189999999999998</v>
      </c>
      <c r="E34" s="20">
        <v>-0.1134</v>
      </c>
      <c r="F34" s="20">
        <v>-0.1018</v>
      </c>
      <c r="G34" s="20">
        <v>-0.1169</v>
      </c>
      <c r="H34" s="20">
        <v>-2.3400000000000001E-2</v>
      </c>
      <c r="I34" s="20">
        <v>5.8799999999999998E-2</v>
      </c>
      <c r="J34" s="20">
        <v>-0.2379</v>
      </c>
      <c r="K34" s="20">
        <v>-6.0000000000000001E-3</v>
      </c>
      <c r="L34" s="20">
        <f>0.1*SUM(表2[[#This Row],[0]:[24]])</f>
        <v>-3.3030000000000004E-2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7A3B-EC7C-40A2-BF14-733F11808BC0}">
  <dimension ref="A1:Q34"/>
  <sheetViews>
    <sheetView workbookViewId="0">
      <pane ySplit="1" topLeftCell="A8" activePane="bottomLeft" state="frozen"/>
      <selection pane="bottomLeft" activeCell="B35" sqref="B35:K35"/>
    </sheetView>
  </sheetViews>
  <sheetFormatPr defaultRowHeight="15" x14ac:dyDescent="0.25"/>
  <cols>
    <col min="1" max="1" width="10.42578125" style="1" bestFit="1" customWidth="1"/>
    <col min="2" max="11" width="9.85546875" bestFit="1" customWidth="1"/>
  </cols>
  <sheetData>
    <row r="1" spans="1:17" x14ac:dyDescent="0.25">
      <c r="A1" s="6" t="s">
        <v>185</v>
      </c>
      <c r="B1" s="2" t="s">
        <v>187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  <c r="I1" s="2" t="s">
        <v>194</v>
      </c>
      <c r="J1" s="2" t="s">
        <v>195</v>
      </c>
      <c r="K1" s="2" t="s">
        <v>196</v>
      </c>
    </row>
    <row r="2" spans="1:17" x14ac:dyDescent="0.25">
      <c r="A2" s="5">
        <v>44204</v>
      </c>
      <c r="B2" s="3" t="s">
        <v>53</v>
      </c>
      <c r="C2" s="3" t="s">
        <v>19</v>
      </c>
      <c r="D2" s="3" t="s">
        <v>52</v>
      </c>
      <c r="E2" s="3" t="s">
        <v>7</v>
      </c>
      <c r="F2" s="3" t="s">
        <v>82</v>
      </c>
      <c r="G2" s="3" t="s">
        <v>9</v>
      </c>
      <c r="H2" s="3" t="s">
        <v>94</v>
      </c>
      <c r="I2" s="3" t="s">
        <v>139</v>
      </c>
      <c r="J2" s="3" t="s">
        <v>4</v>
      </c>
      <c r="K2" s="3" t="s">
        <v>34</v>
      </c>
    </row>
    <row r="3" spans="1:17" x14ac:dyDescent="0.25">
      <c r="A3" s="5">
        <v>44211</v>
      </c>
      <c r="B3" s="3" t="s">
        <v>14</v>
      </c>
      <c r="C3" s="3" t="s">
        <v>33</v>
      </c>
      <c r="D3" s="3" t="s">
        <v>148</v>
      </c>
      <c r="E3" s="3" t="s">
        <v>99</v>
      </c>
      <c r="F3" s="3" t="s">
        <v>91</v>
      </c>
      <c r="G3" s="3" t="s">
        <v>46</v>
      </c>
      <c r="H3" s="3" t="s">
        <v>42</v>
      </c>
      <c r="I3" s="3" t="s">
        <v>118</v>
      </c>
      <c r="J3" s="3" t="s">
        <v>125</v>
      </c>
      <c r="K3" s="3" t="s">
        <v>131</v>
      </c>
    </row>
    <row r="4" spans="1:17" x14ac:dyDescent="0.25">
      <c r="A4" s="5">
        <v>44218</v>
      </c>
      <c r="B4" s="3" t="s">
        <v>18</v>
      </c>
      <c r="C4" s="3" t="s">
        <v>3</v>
      </c>
      <c r="D4" s="3" t="s">
        <v>73</v>
      </c>
      <c r="E4" s="3" t="s">
        <v>135</v>
      </c>
      <c r="F4" s="3" t="s">
        <v>75</v>
      </c>
      <c r="G4" s="3" t="s">
        <v>26</v>
      </c>
      <c r="H4" s="3" t="s">
        <v>72</v>
      </c>
      <c r="I4" s="3" t="s">
        <v>74</v>
      </c>
      <c r="J4" s="3" t="s">
        <v>129</v>
      </c>
      <c r="K4" s="3" t="s">
        <v>111</v>
      </c>
      <c r="M4" t="s">
        <v>260</v>
      </c>
    </row>
    <row r="5" spans="1:17" x14ac:dyDescent="0.25">
      <c r="A5" s="5">
        <v>44225</v>
      </c>
      <c r="B5" s="3" t="s">
        <v>39</v>
      </c>
      <c r="C5" s="3" t="s">
        <v>29</v>
      </c>
      <c r="D5" s="3" t="s">
        <v>70</v>
      </c>
      <c r="E5" s="3" t="s">
        <v>30</v>
      </c>
      <c r="F5" s="3" t="s">
        <v>110</v>
      </c>
      <c r="G5" s="3" t="s">
        <v>170</v>
      </c>
      <c r="H5" s="3" t="s">
        <v>41</v>
      </c>
      <c r="I5" s="3" t="s">
        <v>177</v>
      </c>
      <c r="J5" s="3" t="s">
        <v>97</v>
      </c>
      <c r="K5" s="3" t="s">
        <v>35</v>
      </c>
      <c r="M5" s="28" t="s">
        <v>261</v>
      </c>
      <c r="N5" s="28"/>
      <c r="O5" s="28"/>
      <c r="P5" s="28"/>
      <c r="Q5" s="28"/>
    </row>
    <row r="6" spans="1:17" x14ac:dyDescent="0.25">
      <c r="A6" s="5">
        <v>44232</v>
      </c>
      <c r="B6" s="3" t="s">
        <v>33</v>
      </c>
      <c r="C6" s="3" t="s">
        <v>34</v>
      </c>
      <c r="D6" s="3" t="s">
        <v>120</v>
      </c>
      <c r="E6" s="3" t="s">
        <v>38</v>
      </c>
      <c r="F6" s="3" t="s">
        <v>64</v>
      </c>
      <c r="G6" s="3" t="s">
        <v>132</v>
      </c>
      <c r="H6" s="3" t="s">
        <v>115</v>
      </c>
      <c r="I6" s="3" t="s">
        <v>29</v>
      </c>
      <c r="J6" s="3" t="s">
        <v>123</v>
      </c>
      <c r="K6" s="3" t="s">
        <v>92</v>
      </c>
      <c r="M6" t="s">
        <v>262</v>
      </c>
    </row>
    <row r="7" spans="1:17" x14ac:dyDescent="0.25">
      <c r="A7" s="5">
        <v>44239</v>
      </c>
      <c r="B7" s="3" t="s">
        <v>33</v>
      </c>
      <c r="C7" s="3" t="s">
        <v>36</v>
      </c>
      <c r="D7" s="3" t="s">
        <v>81</v>
      </c>
      <c r="E7" s="3" t="s">
        <v>43</v>
      </c>
      <c r="F7" s="3" t="s">
        <v>109</v>
      </c>
      <c r="G7" s="3" t="s">
        <v>156</v>
      </c>
      <c r="H7" s="3" t="s">
        <v>141</v>
      </c>
      <c r="I7" s="3" t="s">
        <v>157</v>
      </c>
      <c r="J7" s="3" t="s">
        <v>180</v>
      </c>
      <c r="K7" s="3" t="s">
        <v>44</v>
      </c>
    </row>
    <row r="8" spans="1:17" x14ac:dyDescent="0.25">
      <c r="A8" s="5">
        <v>44246</v>
      </c>
      <c r="B8" s="3" t="s">
        <v>27</v>
      </c>
      <c r="C8" s="3" t="s">
        <v>19</v>
      </c>
      <c r="D8" s="3" t="s">
        <v>86</v>
      </c>
      <c r="E8" s="3" t="s">
        <v>160</v>
      </c>
      <c r="F8" s="3" t="s">
        <v>165</v>
      </c>
      <c r="G8" s="3" t="s">
        <v>13</v>
      </c>
      <c r="H8" s="3" t="s">
        <v>62</v>
      </c>
      <c r="I8" s="3" t="s">
        <v>90</v>
      </c>
      <c r="J8" s="3" t="s">
        <v>103</v>
      </c>
      <c r="K8" s="3" t="s">
        <v>80</v>
      </c>
      <c r="M8" t="s">
        <v>264</v>
      </c>
    </row>
    <row r="9" spans="1:17" x14ac:dyDescent="0.25">
      <c r="A9" s="5">
        <v>44253</v>
      </c>
      <c r="B9" s="3" t="s">
        <v>20</v>
      </c>
      <c r="C9" s="3" t="s">
        <v>53</v>
      </c>
      <c r="D9" s="3" t="s">
        <v>104</v>
      </c>
      <c r="E9" s="3" t="s">
        <v>96</v>
      </c>
      <c r="F9" s="3" t="s">
        <v>12</v>
      </c>
      <c r="G9" s="3" t="s">
        <v>165</v>
      </c>
      <c r="H9" s="3" t="s">
        <v>33</v>
      </c>
      <c r="I9" s="3" t="s">
        <v>72</v>
      </c>
      <c r="J9" s="3" t="s">
        <v>114</v>
      </c>
      <c r="K9" s="3" t="s">
        <v>86</v>
      </c>
    </row>
    <row r="10" spans="1:17" x14ac:dyDescent="0.25">
      <c r="A10" s="5">
        <v>44260</v>
      </c>
      <c r="B10" s="3" t="s">
        <v>14</v>
      </c>
      <c r="C10" s="3" t="s">
        <v>53</v>
      </c>
      <c r="D10" s="3" t="s">
        <v>48</v>
      </c>
      <c r="E10" s="3" t="s">
        <v>128</v>
      </c>
      <c r="F10" s="3" t="s">
        <v>122</v>
      </c>
      <c r="G10" s="3" t="s">
        <v>171</v>
      </c>
      <c r="H10" s="3" t="s">
        <v>28</v>
      </c>
      <c r="I10" s="3" t="s">
        <v>119</v>
      </c>
      <c r="J10" s="3" t="s">
        <v>137</v>
      </c>
      <c r="K10" s="3" t="s">
        <v>182</v>
      </c>
    </row>
    <row r="11" spans="1:17" x14ac:dyDescent="0.25">
      <c r="A11" s="5">
        <v>44267</v>
      </c>
      <c r="B11" s="3" t="s">
        <v>14</v>
      </c>
      <c r="C11" s="3" t="s">
        <v>51</v>
      </c>
      <c r="D11" s="3" t="s">
        <v>47</v>
      </c>
      <c r="E11" s="3" t="s">
        <v>58</v>
      </c>
      <c r="F11" s="3" t="s">
        <v>56</v>
      </c>
      <c r="G11" s="3" t="s">
        <v>106</v>
      </c>
      <c r="H11" s="3" t="s">
        <v>45</v>
      </c>
      <c r="I11" s="3" t="s">
        <v>112</v>
      </c>
      <c r="J11" s="3" t="s">
        <v>121</v>
      </c>
      <c r="K11" s="3" t="s">
        <v>127</v>
      </c>
    </row>
    <row r="12" spans="1:17" x14ac:dyDescent="0.25">
      <c r="A12" s="5">
        <v>44274</v>
      </c>
      <c r="B12" s="3" t="s">
        <v>51</v>
      </c>
      <c r="C12" s="3" t="s">
        <v>42</v>
      </c>
      <c r="D12" s="3" t="s">
        <v>25</v>
      </c>
      <c r="E12" s="3" t="s">
        <v>63</v>
      </c>
      <c r="F12" s="3" t="s">
        <v>95</v>
      </c>
      <c r="G12" s="3" t="s">
        <v>93</v>
      </c>
      <c r="H12" s="3" t="s">
        <v>1</v>
      </c>
      <c r="I12" s="3" t="s">
        <v>107</v>
      </c>
      <c r="J12" s="3" t="s">
        <v>69</v>
      </c>
      <c r="K12" s="3" t="s">
        <v>126</v>
      </c>
    </row>
    <row r="13" spans="1:17" x14ac:dyDescent="0.25">
      <c r="A13" s="5">
        <v>44281</v>
      </c>
      <c r="B13" s="3" t="s">
        <v>26</v>
      </c>
      <c r="C13" s="3" t="s">
        <v>53</v>
      </c>
      <c r="D13" s="3" t="s">
        <v>73</v>
      </c>
      <c r="E13" s="3" t="s">
        <v>120</v>
      </c>
      <c r="F13" s="3" t="s">
        <v>67</v>
      </c>
      <c r="G13" s="3" t="s">
        <v>131</v>
      </c>
      <c r="H13" s="3" t="s">
        <v>18</v>
      </c>
      <c r="I13" s="3" t="s">
        <v>164</v>
      </c>
      <c r="J13" s="3" t="s">
        <v>168</v>
      </c>
      <c r="K13" s="3" t="s">
        <v>105</v>
      </c>
    </row>
    <row r="14" spans="1:17" x14ac:dyDescent="0.25">
      <c r="A14" s="5">
        <v>44288</v>
      </c>
      <c r="B14" s="3" t="s">
        <v>14</v>
      </c>
      <c r="C14" s="3" t="s">
        <v>18</v>
      </c>
      <c r="D14" s="3" t="s">
        <v>136</v>
      </c>
      <c r="E14" s="3" t="s">
        <v>10</v>
      </c>
      <c r="F14" s="3" t="s">
        <v>6</v>
      </c>
      <c r="G14" s="3" t="s">
        <v>158</v>
      </c>
      <c r="H14" s="3" t="s">
        <v>113</v>
      </c>
      <c r="I14" s="3" t="s">
        <v>153</v>
      </c>
      <c r="J14" s="3" t="s">
        <v>181</v>
      </c>
      <c r="K14" s="3" t="s">
        <v>130</v>
      </c>
    </row>
    <row r="15" spans="1:17" x14ac:dyDescent="0.25">
      <c r="A15" s="5">
        <v>44295</v>
      </c>
      <c r="B15" s="3" t="s">
        <v>54</v>
      </c>
      <c r="C15" s="3" t="s">
        <v>42</v>
      </c>
      <c r="D15" s="3" t="s">
        <v>63</v>
      </c>
      <c r="E15" s="3" t="s">
        <v>84</v>
      </c>
      <c r="F15" s="3" t="s">
        <v>43</v>
      </c>
      <c r="G15" s="3" t="s">
        <v>68</v>
      </c>
      <c r="H15" s="3" t="s">
        <v>47</v>
      </c>
      <c r="I15" s="3" t="s">
        <v>52</v>
      </c>
      <c r="J15" s="3" t="s">
        <v>110</v>
      </c>
      <c r="K15" s="3" t="s">
        <v>60</v>
      </c>
    </row>
    <row r="16" spans="1:17" x14ac:dyDescent="0.25">
      <c r="A16" s="5">
        <v>44302</v>
      </c>
      <c r="B16" s="3" t="s">
        <v>31</v>
      </c>
      <c r="C16" s="3" t="s">
        <v>26</v>
      </c>
      <c r="D16" s="3" t="s">
        <v>47</v>
      </c>
      <c r="E16" s="3" t="s">
        <v>98</v>
      </c>
      <c r="F16" s="3" t="s">
        <v>138</v>
      </c>
      <c r="G16" s="3" t="s">
        <v>133</v>
      </c>
      <c r="H16" s="3" t="s">
        <v>20</v>
      </c>
      <c r="I16" s="3" t="s">
        <v>14</v>
      </c>
      <c r="J16" s="3" t="s">
        <v>77</v>
      </c>
      <c r="K16" s="3" t="s">
        <v>102</v>
      </c>
    </row>
    <row r="17" spans="1:11" x14ac:dyDescent="0.25">
      <c r="A17" s="5">
        <v>44309</v>
      </c>
      <c r="B17" s="3" t="s">
        <v>15</v>
      </c>
      <c r="C17" s="3" t="s">
        <v>26</v>
      </c>
      <c r="D17" s="3" t="s">
        <v>55</v>
      </c>
      <c r="E17" s="3" t="s">
        <v>101</v>
      </c>
      <c r="F17" s="3" t="s">
        <v>63</v>
      </c>
      <c r="G17" s="3" t="s">
        <v>57</v>
      </c>
      <c r="H17" s="3" t="s">
        <v>43</v>
      </c>
      <c r="I17" s="3" t="s">
        <v>138</v>
      </c>
      <c r="J17" s="3" t="s">
        <v>142</v>
      </c>
      <c r="K17" s="3" t="s">
        <v>49</v>
      </c>
    </row>
    <row r="18" spans="1:11" x14ac:dyDescent="0.25">
      <c r="A18" s="5">
        <v>44316</v>
      </c>
      <c r="B18" s="3" t="s">
        <v>33</v>
      </c>
      <c r="C18" s="3" t="s">
        <v>54</v>
      </c>
      <c r="D18" s="3" t="s">
        <v>84</v>
      </c>
      <c r="E18" s="3" t="s">
        <v>146</v>
      </c>
      <c r="F18" s="3" t="s">
        <v>155</v>
      </c>
      <c r="G18" s="3" t="s">
        <v>143</v>
      </c>
      <c r="H18" s="3" t="s">
        <v>52</v>
      </c>
      <c r="I18" s="3" t="s">
        <v>60</v>
      </c>
      <c r="J18" s="3" t="s">
        <v>88</v>
      </c>
      <c r="K18" s="3" t="s">
        <v>23</v>
      </c>
    </row>
    <row r="19" spans="1:11" x14ac:dyDescent="0.25">
      <c r="A19" s="5">
        <v>44323</v>
      </c>
      <c r="B19" s="3" t="s">
        <v>20</v>
      </c>
      <c r="C19" s="3" t="s">
        <v>117</v>
      </c>
      <c r="D19" s="3" t="s">
        <v>149</v>
      </c>
      <c r="E19" s="3" t="s">
        <v>161</v>
      </c>
      <c r="F19" s="3" t="s">
        <v>166</v>
      </c>
      <c r="G19" s="3" t="s">
        <v>172</v>
      </c>
      <c r="H19" s="3" t="s">
        <v>0</v>
      </c>
      <c r="I19" s="3" t="s">
        <v>154</v>
      </c>
      <c r="J19" s="3" t="s">
        <v>169</v>
      </c>
      <c r="K19" s="3" t="s">
        <v>176</v>
      </c>
    </row>
    <row r="20" spans="1:11" x14ac:dyDescent="0.25">
      <c r="A20" s="5">
        <v>44330</v>
      </c>
      <c r="B20" s="3" t="s">
        <v>16</v>
      </c>
      <c r="C20" s="3" t="s">
        <v>20</v>
      </c>
      <c r="D20" s="3" t="s">
        <v>79</v>
      </c>
      <c r="E20" s="3" t="s">
        <v>8</v>
      </c>
      <c r="F20" s="3" t="s">
        <v>45</v>
      </c>
      <c r="G20" s="3" t="s">
        <v>82</v>
      </c>
      <c r="H20" s="3" t="s">
        <v>22</v>
      </c>
      <c r="I20" s="3" t="s">
        <v>147</v>
      </c>
      <c r="J20" s="3" t="s">
        <v>145</v>
      </c>
      <c r="K20" s="3" t="s">
        <v>152</v>
      </c>
    </row>
    <row r="21" spans="1:11" x14ac:dyDescent="0.25">
      <c r="A21" s="5">
        <v>44337</v>
      </c>
      <c r="B21" s="3" t="s">
        <v>37</v>
      </c>
      <c r="C21" s="3" t="s">
        <v>17</v>
      </c>
      <c r="D21" s="3" t="s">
        <v>27</v>
      </c>
      <c r="E21" s="3" t="s">
        <v>159</v>
      </c>
      <c r="F21" s="3" t="s">
        <v>136</v>
      </c>
      <c r="G21" s="3" t="s">
        <v>124</v>
      </c>
      <c r="H21" s="3" t="s">
        <v>14</v>
      </c>
      <c r="I21" s="3" t="s">
        <v>102</v>
      </c>
      <c r="J21" s="3" t="s">
        <v>87</v>
      </c>
      <c r="K21" s="3" t="s">
        <v>76</v>
      </c>
    </row>
    <row r="22" spans="1:11" x14ac:dyDescent="0.25">
      <c r="A22" s="5">
        <v>44344</v>
      </c>
      <c r="B22" s="3" t="s">
        <v>52</v>
      </c>
      <c r="C22" s="3" t="s">
        <v>15</v>
      </c>
      <c r="D22" s="3" t="s">
        <v>19</v>
      </c>
      <c r="E22" s="3" t="s">
        <v>64</v>
      </c>
      <c r="F22" s="3" t="s">
        <v>27</v>
      </c>
      <c r="G22" s="3" t="s">
        <v>32</v>
      </c>
      <c r="H22" s="3" t="s">
        <v>33</v>
      </c>
      <c r="I22" s="3" t="s">
        <v>72</v>
      </c>
      <c r="J22" s="3" t="s">
        <v>51</v>
      </c>
      <c r="K22" s="3" t="s">
        <v>40</v>
      </c>
    </row>
    <row r="23" spans="1:11" x14ac:dyDescent="0.25">
      <c r="A23" s="5">
        <v>44351</v>
      </c>
      <c r="B23" s="3" t="s">
        <v>55</v>
      </c>
      <c r="C23" s="3" t="s">
        <v>118</v>
      </c>
      <c r="D23" s="3" t="s">
        <v>24</v>
      </c>
      <c r="E23" s="3" t="s">
        <v>116</v>
      </c>
      <c r="F23" s="3" t="s">
        <v>133</v>
      </c>
      <c r="G23" s="3" t="s">
        <v>173</v>
      </c>
      <c r="H23" s="3" t="s">
        <v>50</v>
      </c>
      <c r="I23" s="3" t="s">
        <v>39</v>
      </c>
      <c r="J23" s="3" t="s">
        <v>66</v>
      </c>
      <c r="K23" s="3" t="s">
        <v>89</v>
      </c>
    </row>
    <row r="24" spans="1:11" x14ac:dyDescent="0.25">
      <c r="A24" s="5">
        <v>44358</v>
      </c>
      <c r="B24" s="3" t="s">
        <v>21</v>
      </c>
      <c r="C24" s="3" t="s">
        <v>51</v>
      </c>
      <c r="D24" s="3" t="s">
        <v>142</v>
      </c>
      <c r="E24" s="3" t="s">
        <v>19</v>
      </c>
      <c r="F24" s="3" t="s">
        <v>85</v>
      </c>
      <c r="G24" s="3" t="s">
        <v>59</v>
      </c>
      <c r="H24" s="3" t="s">
        <v>0</v>
      </c>
      <c r="I24" s="3" t="s">
        <v>1</v>
      </c>
      <c r="J24" s="3" t="s">
        <v>2</v>
      </c>
      <c r="K24" s="3" t="s">
        <v>83</v>
      </c>
    </row>
    <row r="25" spans="1:11" x14ac:dyDescent="0.25">
      <c r="A25" s="5">
        <v>44365</v>
      </c>
      <c r="B25" s="3" t="s">
        <v>39</v>
      </c>
      <c r="C25" s="3" t="s">
        <v>3</v>
      </c>
      <c r="D25" s="3" t="s">
        <v>144</v>
      </c>
      <c r="E25" s="3" t="s">
        <v>67</v>
      </c>
      <c r="F25" s="3" t="s">
        <v>134</v>
      </c>
      <c r="G25" s="3" t="s">
        <v>118</v>
      </c>
      <c r="H25" s="3" t="s">
        <v>163</v>
      </c>
      <c r="I25" s="3" t="s">
        <v>151</v>
      </c>
      <c r="J25" s="3" t="s">
        <v>140</v>
      </c>
      <c r="K25" s="3" t="s">
        <v>183</v>
      </c>
    </row>
    <row r="26" spans="1:11" x14ac:dyDescent="0.25">
      <c r="A26" s="5">
        <v>44372</v>
      </c>
      <c r="B26" s="3" t="s">
        <v>51</v>
      </c>
      <c r="C26" s="3" t="s">
        <v>64</v>
      </c>
      <c r="D26" s="3" t="s">
        <v>50</v>
      </c>
      <c r="E26" s="3" t="s">
        <v>60</v>
      </c>
      <c r="F26" s="3" t="s">
        <v>108</v>
      </c>
      <c r="G26" s="3" t="s">
        <v>47</v>
      </c>
      <c r="H26" s="3" t="s">
        <v>14</v>
      </c>
      <c r="I26" s="3" t="s">
        <v>61</v>
      </c>
      <c r="J26" s="3" t="s">
        <v>85</v>
      </c>
      <c r="K26" s="3" t="s">
        <v>73</v>
      </c>
    </row>
    <row r="27" spans="1:11" x14ac:dyDescent="0.25">
      <c r="A27" s="5">
        <v>44379</v>
      </c>
      <c r="B27" s="3" t="s">
        <v>44</v>
      </c>
      <c r="C27" s="3" t="s">
        <v>65</v>
      </c>
      <c r="D27" s="3" t="s">
        <v>71</v>
      </c>
      <c r="E27" s="3" t="s">
        <v>95</v>
      </c>
      <c r="F27" s="3" t="s">
        <v>57</v>
      </c>
      <c r="G27" s="3" t="s">
        <v>100</v>
      </c>
      <c r="H27" s="3" t="s">
        <v>174</v>
      </c>
      <c r="I27" s="3" t="s">
        <v>178</v>
      </c>
      <c r="J27" s="3" t="s">
        <v>165</v>
      </c>
      <c r="K27" s="3" t="s">
        <v>11</v>
      </c>
    </row>
    <row r="28" spans="1:11" x14ac:dyDescent="0.25">
      <c r="A28" s="5">
        <v>44386</v>
      </c>
      <c r="B28" s="3" t="s">
        <v>56</v>
      </c>
      <c r="C28" s="3" t="s">
        <v>11</v>
      </c>
      <c r="D28" s="3" t="s">
        <v>150</v>
      </c>
      <c r="E28" s="3" t="s">
        <v>162</v>
      </c>
      <c r="F28" s="3" t="s">
        <v>78</v>
      </c>
      <c r="G28" s="3" t="s">
        <v>41</v>
      </c>
      <c r="H28" s="3" t="s">
        <v>175</v>
      </c>
      <c r="I28" s="3" t="s">
        <v>179</v>
      </c>
      <c r="J28" s="3" t="s">
        <v>167</v>
      </c>
      <c r="K28" s="3" t="s">
        <v>184</v>
      </c>
    </row>
    <row r="29" spans="1:11" x14ac:dyDescent="0.25">
      <c r="A29" s="5">
        <v>44393</v>
      </c>
      <c r="B29" t="s">
        <v>65</v>
      </c>
      <c r="C29" t="s">
        <v>0</v>
      </c>
      <c r="D29" t="s">
        <v>249</v>
      </c>
      <c r="E29" t="s">
        <v>243</v>
      </c>
      <c r="F29" t="s">
        <v>242</v>
      </c>
      <c r="G29" t="s">
        <v>5</v>
      </c>
      <c r="H29" t="s">
        <v>47</v>
      </c>
      <c r="I29" t="s">
        <v>246</v>
      </c>
      <c r="J29" t="s">
        <v>244</v>
      </c>
      <c r="K29" t="s">
        <v>66</v>
      </c>
    </row>
    <row r="30" spans="1:11" x14ac:dyDescent="0.25">
      <c r="A30" s="5">
        <v>44400</v>
      </c>
      <c r="B30" s="24" t="s">
        <v>27</v>
      </c>
      <c r="C30" t="s">
        <v>229</v>
      </c>
      <c r="D30" t="s">
        <v>248</v>
      </c>
      <c r="E30" t="s">
        <v>141</v>
      </c>
      <c r="F30" t="s">
        <v>99</v>
      </c>
      <c r="G30" t="s">
        <v>180</v>
      </c>
      <c r="H30" t="s">
        <v>232</v>
      </c>
      <c r="I30" t="s">
        <v>256</v>
      </c>
      <c r="J30" t="s">
        <v>237</v>
      </c>
      <c r="K30" t="s">
        <v>116</v>
      </c>
    </row>
    <row r="31" spans="1:11" x14ac:dyDescent="0.25">
      <c r="A31" s="5">
        <v>44407</v>
      </c>
      <c r="B31" t="s">
        <v>45</v>
      </c>
      <c r="C31" t="s">
        <v>118</v>
      </c>
      <c r="D31" t="s">
        <v>123</v>
      </c>
      <c r="E31" t="s">
        <v>234</v>
      </c>
      <c r="F31" t="s">
        <v>29</v>
      </c>
      <c r="G31" t="s">
        <v>236</v>
      </c>
      <c r="H31" t="s">
        <v>92</v>
      </c>
      <c r="I31" t="s">
        <v>106</v>
      </c>
      <c r="J31" t="s">
        <v>231</v>
      </c>
      <c r="K31" t="s">
        <v>230</v>
      </c>
    </row>
    <row r="32" spans="1:11" x14ac:dyDescent="0.25">
      <c r="A32" s="5">
        <v>44414</v>
      </c>
      <c r="B32" t="s">
        <v>39</v>
      </c>
      <c r="C32" t="s">
        <v>51</v>
      </c>
      <c r="D32" t="s">
        <v>6</v>
      </c>
      <c r="E32" t="s">
        <v>27</v>
      </c>
      <c r="F32" t="s">
        <v>265</v>
      </c>
      <c r="G32" t="s">
        <v>21</v>
      </c>
      <c r="H32" t="s">
        <v>10</v>
      </c>
      <c r="I32" t="s">
        <v>233</v>
      </c>
      <c r="J32" t="s">
        <v>239</v>
      </c>
      <c r="K32" t="s">
        <v>120</v>
      </c>
    </row>
    <row r="33" spans="1:11" x14ac:dyDescent="0.25">
      <c r="A33" s="5">
        <v>44421</v>
      </c>
      <c r="B33" t="s">
        <v>42</v>
      </c>
      <c r="C33" t="s">
        <v>101</v>
      </c>
      <c r="D33" t="s">
        <v>266</v>
      </c>
      <c r="E33" t="s">
        <v>26</v>
      </c>
      <c r="F33" t="s">
        <v>247</v>
      </c>
      <c r="G33" t="s">
        <v>64</v>
      </c>
      <c r="H33" t="s">
        <v>241</v>
      </c>
      <c r="I33" t="s">
        <v>235</v>
      </c>
      <c r="J33" t="s">
        <v>27</v>
      </c>
      <c r="K33" t="s">
        <v>146</v>
      </c>
    </row>
    <row r="34" spans="1:11" x14ac:dyDescent="0.25">
      <c r="A34" s="5">
        <v>44428</v>
      </c>
      <c r="B34" t="s">
        <v>74</v>
      </c>
      <c r="C34" t="s">
        <v>14</v>
      </c>
      <c r="D34" t="s">
        <v>245</v>
      </c>
      <c r="E34" t="s">
        <v>27</v>
      </c>
      <c r="F34" t="s">
        <v>267</v>
      </c>
      <c r="G34" t="s">
        <v>26</v>
      </c>
      <c r="H34" t="s">
        <v>240</v>
      </c>
      <c r="I34" t="s">
        <v>64</v>
      </c>
      <c r="J34" t="s">
        <v>238</v>
      </c>
      <c r="K34" t="s">
        <v>232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B188-B20C-4ACA-A393-526FB84EF829}">
  <dimension ref="A1:D34"/>
  <sheetViews>
    <sheetView tabSelected="1" topLeftCell="A4" workbookViewId="0">
      <selection activeCell="A35" sqref="A35:B37"/>
    </sheetView>
  </sheetViews>
  <sheetFormatPr defaultRowHeight="15" x14ac:dyDescent="0.25"/>
  <cols>
    <col min="1" max="1" width="10.7109375" customWidth="1"/>
    <col min="2" max="2" width="21.140625" customWidth="1"/>
    <col min="4" max="4" width="10.42578125" bestFit="1" customWidth="1"/>
  </cols>
  <sheetData>
    <row r="1" spans="1:4" x14ac:dyDescent="0.25">
      <c r="A1" t="s">
        <v>222</v>
      </c>
      <c r="B1" t="s">
        <v>221</v>
      </c>
    </row>
    <row r="2" spans="1:4" x14ac:dyDescent="0.25">
      <c r="A2" s="1">
        <v>44204</v>
      </c>
      <c r="B2">
        <v>5.45E-2</v>
      </c>
      <c r="D2" s="1"/>
    </row>
    <row r="3" spans="1:4" x14ac:dyDescent="0.25">
      <c r="A3" s="1">
        <v>44211</v>
      </c>
      <c r="B3">
        <v>-6.7999999999999996E-3</v>
      </c>
      <c r="D3" s="1"/>
    </row>
    <row r="4" spans="1:4" x14ac:dyDescent="0.25">
      <c r="A4" s="1">
        <v>44218</v>
      </c>
      <c r="B4">
        <v>2.0500000000000001E-2</v>
      </c>
      <c r="D4" s="1"/>
    </row>
    <row r="5" spans="1:4" x14ac:dyDescent="0.25">
      <c r="A5" s="1">
        <v>44225</v>
      </c>
      <c r="B5">
        <v>-3.9100000000000003E-2</v>
      </c>
      <c r="D5" s="1"/>
    </row>
    <row r="6" spans="1:4" x14ac:dyDescent="0.25">
      <c r="A6" s="1">
        <v>44232</v>
      </c>
      <c r="B6">
        <v>2.46E-2</v>
      </c>
      <c r="D6" s="1"/>
    </row>
    <row r="7" spans="1:4" x14ac:dyDescent="0.25">
      <c r="A7" s="1">
        <v>44237</v>
      </c>
      <c r="B7">
        <v>5.91E-2</v>
      </c>
      <c r="D7" s="1"/>
    </row>
    <row r="8" spans="1:4" x14ac:dyDescent="0.25">
      <c r="A8" s="1">
        <v>44246</v>
      </c>
      <c r="B8">
        <v>-5.0000000000000001E-3</v>
      </c>
      <c r="D8" s="1"/>
    </row>
    <row r="9" spans="1:4" x14ac:dyDescent="0.25">
      <c r="A9" s="1">
        <v>44253</v>
      </c>
      <c r="B9">
        <v>-7.6499999999999999E-2</v>
      </c>
      <c r="D9" s="1"/>
    </row>
    <row r="10" spans="1:4" x14ac:dyDescent="0.25">
      <c r="A10" s="1">
        <v>44260</v>
      </c>
      <c r="B10">
        <v>-1.3899999999999999E-2</v>
      </c>
      <c r="D10" s="1"/>
    </row>
    <row r="11" spans="1:4" x14ac:dyDescent="0.25">
      <c r="A11" s="1">
        <v>44267</v>
      </c>
      <c r="B11">
        <v>-2.2100000000000002E-2</v>
      </c>
      <c r="D11" s="1"/>
    </row>
    <row r="12" spans="1:4" x14ac:dyDescent="0.25">
      <c r="A12" s="1">
        <v>44274</v>
      </c>
      <c r="B12">
        <v>-2.7099999999999999E-2</v>
      </c>
      <c r="D12" s="1"/>
    </row>
    <row r="13" spans="1:4" x14ac:dyDescent="0.25">
      <c r="A13" s="1">
        <v>44281</v>
      </c>
      <c r="B13">
        <v>6.1999999999999998E-3</v>
      </c>
      <c r="D13" s="1"/>
    </row>
    <row r="14" spans="1:4" x14ac:dyDescent="0.25">
      <c r="A14" s="1">
        <v>44288</v>
      </c>
      <c r="B14">
        <v>2.4500000000000001E-2</v>
      </c>
      <c r="D14" s="1"/>
    </row>
    <row r="15" spans="1:4" x14ac:dyDescent="0.25">
      <c r="A15" s="1">
        <v>44295</v>
      </c>
      <c r="B15">
        <v>-2.4500000000000001E-2</v>
      </c>
      <c r="D15" s="1"/>
    </row>
    <row r="16" spans="1:4" x14ac:dyDescent="0.25">
      <c r="A16" s="1">
        <v>44302</v>
      </c>
      <c r="B16">
        <v>-1.37E-2</v>
      </c>
      <c r="D16" s="1"/>
    </row>
    <row r="17" spans="1:4" x14ac:dyDescent="0.25">
      <c r="A17" s="1">
        <v>44309</v>
      </c>
      <c r="B17">
        <v>3.4099999999999998E-2</v>
      </c>
      <c r="D17" s="1"/>
    </row>
    <row r="18" spans="1:4" x14ac:dyDescent="0.25">
      <c r="A18" s="1">
        <v>44316</v>
      </c>
      <c r="B18">
        <v>-2.3E-3</v>
      </c>
      <c r="D18" s="1"/>
    </row>
    <row r="19" spans="1:4" x14ac:dyDescent="0.25">
      <c r="A19" s="1">
        <v>44323</v>
      </c>
      <c r="B19">
        <v>-2.4899999999999999E-2</v>
      </c>
      <c r="D19" s="1"/>
    </row>
    <row r="20" spans="1:4" x14ac:dyDescent="0.25">
      <c r="A20" s="1">
        <v>44330</v>
      </c>
      <c r="B20">
        <v>2.29E-2</v>
      </c>
      <c r="D20" s="1"/>
    </row>
    <row r="21" spans="1:4" x14ac:dyDescent="0.25">
      <c r="A21" s="1">
        <v>44337</v>
      </c>
      <c r="B21">
        <v>4.5999999999999999E-3</v>
      </c>
      <c r="D21" s="1"/>
    </row>
    <row r="22" spans="1:4" x14ac:dyDescent="0.25">
      <c r="A22" s="1">
        <v>44344</v>
      </c>
      <c r="B22">
        <v>3.6400000000000002E-2</v>
      </c>
      <c r="D22" s="1"/>
    </row>
    <row r="23" spans="1:4" x14ac:dyDescent="0.25">
      <c r="A23" s="1">
        <v>44351</v>
      </c>
      <c r="B23">
        <v>-7.3000000000000001E-3</v>
      </c>
      <c r="D23" s="1"/>
    </row>
    <row r="24" spans="1:4" x14ac:dyDescent="0.25">
      <c r="A24" s="1">
        <v>44358</v>
      </c>
      <c r="B24">
        <v>-1.09E-2</v>
      </c>
      <c r="D24" s="1"/>
    </row>
    <row r="25" spans="1:4" x14ac:dyDescent="0.25">
      <c r="A25" s="1">
        <v>44365</v>
      </c>
      <c r="B25">
        <v>-2.3400000000000001E-2</v>
      </c>
      <c r="D25" s="1"/>
    </row>
    <row r="26" spans="1:4" x14ac:dyDescent="0.25">
      <c r="A26" s="1">
        <v>44372</v>
      </c>
      <c r="B26">
        <v>2.69E-2</v>
      </c>
      <c r="D26" s="1"/>
    </row>
    <row r="27" spans="1:4" x14ac:dyDescent="0.25">
      <c r="A27" s="1">
        <v>44379</v>
      </c>
      <c r="B27">
        <v>-3.0300000000000001E-2</v>
      </c>
      <c r="D27" s="1"/>
    </row>
    <row r="28" spans="1:4" x14ac:dyDescent="0.25">
      <c r="A28" s="1">
        <v>44386</v>
      </c>
      <c r="B28">
        <v>-2.3E-3</v>
      </c>
      <c r="D28" s="1"/>
    </row>
    <row r="29" spans="1:4" x14ac:dyDescent="0.25">
      <c r="A29" s="1">
        <v>44393</v>
      </c>
      <c r="B29">
        <v>5.0000000000000001E-3</v>
      </c>
      <c r="D29" s="1"/>
    </row>
    <row r="30" spans="1:4" x14ac:dyDescent="0.25">
      <c r="A30" s="1">
        <v>44400</v>
      </c>
      <c r="B30">
        <v>-1.1000000000000001E-3</v>
      </c>
    </row>
    <row r="31" spans="1:4" x14ac:dyDescent="0.25">
      <c r="A31" s="1">
        <v>44407</v>
      </c>
      <c r="B31">
        <v>-5.4600000000000003E-2</v>
      </c>
    </row>
    <row r="32" spans="1:4" x14ac:dyDescent="0.25">
      <c r="A32" s="1">
        <v>44414</v>
      </c>
      <c r="B32">
        <v>2.29E-2</v>
      </c>
    </row>
    <row r="33" spans="1:2" x14ac:dyDescent="0.25">
      <c r="A33" s="1">
        <v>44421</v>
      </c>
      <c r="B33">
        <v>5.0000000000000001E-3</v>
      </c>
    </row>
    <row r="34" spans="1:2" x14ac:dyDescent="0.25">
      <c r="A34" s="1">
        <v>44428</v>
      </c>
      <c r="B34">
        <v>-3.5700000000000003E-2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首页</vt:lpstr>
      <vt:lpstr>更新记录及操作手册</vt:lpstr>
      <vt:lpstr>输出</vt:lpstr>
      <vt:lpstr>组合收益率</vt:lpstr>
      <vt:lpstr>股票代码</vt:lpstr>
      <vt:lpstr>HS300收益率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Cholian</dc:creator>
  <cp:lastModifiedBy>Li</cp:lastModifiedBy>
  <dcterms:created xsi:type="dcterms:W3CDTF">2015-06-05T18:17:20Z</dcterms:created>
  <dcterms:modified xsi:type="dcterms:W3CDTF">2021-09-11T13:16:44Z</dcterms:modified>
</cp:coreProperties>
</file>