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<sst xmlns="http://schemas.openxmlformats.org/spreadsheetml/2006/main" count="43" uniqueCount="32">
  <si>
    <t xml:space="preserve">C</t>
  </si>
  <si>
    <t xml:space="preserve">T</t>
  </si>
  <si>
    <t xml:space="preserve">xi</t>
  </si>
  <si>
    <t xml:space="preserve">yi</t>
  </si>
  <si>
    <t xml:space="preserve">xiyi</t>
  </si>
  <si>
    <t xml:space="preserve">xi^2</t>
  </si>
  <si>
    <t xml:space="preserve">yi^2</t>
  </si>
  <si>
    <t xml:space="preserve">n=</t>
  </si>
  <si>
    <t xml:space="preserve">r=</t>
  </si>
  <si>
    <t xml:space="preserve">tрасч=</t>
  </si>
  <si>
    <t xml:space="preserve">tтабл=</t>
  </si>
  <si>
    <t xml:space="preserve">Система нормальных уравнений </t>
  </si>
  <si>
    <t xml:space="preserve">b0=</t>
  </si>
  <si>
    <t xml:space="preserve">b1=</t>
  </si>
  <si>
    <t xml:space="preserve">X = 1/x</t>
  </si>
  <si>
    <t xml:space="preserve">Y=1/y</t>
  </si>
  <si>
    <t xml:space="preserve">X = lnxi</t>
  </si>
  <si>
    <t xml:space="preserve">Y </t>
  </si>
  <si>
    <t xml:space="preserve">XY</t>
  </si>
  <si>
    <t xml:space="preserve">Xi^2</t>
  </si>
  <si>
    <t xml:space="preserve">Yi^2</t>
  </si>
  <si>
    <t xml:space="preserve">a=b0</t>
  </si>
  <si>
    <t xml:space="preserve">b=b1</t>
  </si>
  <si>
    <t xml:space="preserve">Xi=xi</t>
  </si>
  <si>
    <t xml:space="preserve">Xi^3</t>
  </si>
  <si>
    <t xml:space="preserve">Xi^4</t>
  </si>
  <si>
    <t xml:space="preserve">Yi=yi</t>
  </si>
  <si>
    <t xml:space="preserve">XiYi</t>
  </si>
  <si>
    <t xml:space="preserve">Xi^2Yi</t>
  </si>
  <si>
    <t xml:space="preserve">a=</t>
  </si>
  <si>
    <t xml:space="preserve">b=</t>
  </si>
  <si>
    <t xml:space="preserve">c=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</si>
</sst>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1"/>
    </font>
    <font>
      <sz val="9"/>
      <color rgb="FF595959"/>
      <name val="Calibri"/>
      <family val="2"/>
    </font>
    <font>
      <sz val="10"/>
      <color rgb="FF000000"/>
      <name val="Calibri"/>
      <family val="2"/>
    </font>
    <font>
      <sz val="14"/>
      <color rgb="FF595959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BE5D6"/>
        <bgColor rgb="FFDEEBF7"/>
      </patternFill>
    </fill>
    <fill>
      <patternFill patternType="solid">
        <fgColor rgb="FFDEEBF7"/>
        <bgColor rgb="FFD9D9D9"/>
      </patternFill>
    </fill>
    <fill>
      <patternFill patternType="solid">
        <fgColor rgb="FFC5E0B4"/>
        <bgColor rgb="FFD9D9D9"/>
      </patternFill>
    </fill>
    <fill>
      <patternFill patternType="solid">
        <fgColor rgb="FFF4B183"/>
        <bgColor rgb="FFF8CBAD"/>
      </patternFill>
    </fill>
    <fill>
      <patternFill patternType="solid">
        <fgColor rgb="FFA9D18E"/>
        <bgColor rgb="FFC5E0B4"/>
      </patternFill>
    </fill>
    <fill>
      <patternFill patternType="solid">
        <fgColor rgb="FFF8CBAD"/>
        <bgColor rgb="FFFBE5D6"/>
      </patternFill>
    </fill>
    <fill>
      <patternFill patternType="solid">
        <fgColor rgb="FFBDD7EE"/>
        <bgColor rgb="FFD9D9D9"/>
      </patternFill>
    </fill>
    <fill>
      <patternFill patternType="solid">
        <fgColor rgb="FFC59EE2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9DC3E6"/>
        <bgColor rgb="FF99CCFF"/>
      </patternFill>
    </fill>
    <fill>
      <patternFill patternType="solid">
        <fgColor rgb="FF92D050"/>
        <bgColor rgb="FFA9D18E"/>
      </patternFill>
    </fill>
    <fill>
      <patternFill patternType="solid">
        <fgColor rgb="FF7030A0"/>
        <bgColor rgb="FF993366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8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8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9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1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1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1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1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1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DC3E6"/>
      <rgbColor rgb="FF7030A0"/>
      <rgbColor rgb="FFFBE5D6"/>
      <rgbColor rgb="FFDEEBF7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C5E0B4"/>
      <rgbColor rgb="FFA9D18E"/>
      <rgbColor rgb="FF99CCFF"/>
      <rgbColor rgb="FFF4B183"/>
      <rgbColor rgb="FFC59EE2"/>
      <rgbColor rgb="FFF8CBAD"/>
      <rgbColor rgb="FF3366FF"/>
      <rgbColor rgb="FF33CCCC"/>
      <rgbColor rgb="FF92D050"/>
      <rgbColor rgb="FFFFC000"/>
      <rgbColor rgb="FFFF9900"/>
      <rgbColor rgb="FFFF6600"/>
      <rgbColor rgb="FF59595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19080">
              <a:noFill/>
            </a:ln>
          </c:spP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Лист1!$A$6:$A$12</c:f>
              <c:numCache>
                <c:formatCode>General</c:formatCode>
                <c:ptCount val="7"/>
                <c:pt idx="0">
                  <c:v>16</c:v>
                </c:pt>
                <c:pt idx="1">
                  <c:v>23</c:v>
                </c:pt>
                <c:pt idx="2">
                  <c:v>26</c:v>
                </c:pt>
                <c:pt idx="3">
                  <c:v>28</c:v>
                </c:pt>
                <c:pt idx="4">
                  <c:v>30</c:v>
                </c:pt>
                <c:pt idx="5">
                  <c:v>36</c:v>
                </c:pt>
                <c:pt idx="6">
                  <c:v>40</c:v>
                </c:pt>
              </c:numCache>
            </c:numRef>
          </c:xVal>
          <c:yVal>
            <c:numRef>
              <c:f>Лист1!$B$6:$B$12</c:f>
              <c:numCache>
                <c:formatCode>General</c:formatCode>
                <c:ptCount val="7"/>
                <c:pt idx="0">
                  <c:v>-0.35</c:v>
                </c:pt>
                <c:pt idx="1">
                  <c:v>-0.57</c:v>
                </c:pt>
                <c:pt idx="2">
                  <c:v>-0.61</c:v>
                </c:pt>
                <c:pt idx="3">
                  <c:v>-0.69</c:v>
                </c:pt>
                <c:pt idx="4">
                  <c:v>-0.75</c:v>
                </c:pt>
                <c:pt idx="5">
                  <c:v>-0.81</c:v>
                </c:pt>
                <c:pt idx="6">
                  <c:v>-0.94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000000"/>
                </a:solidFill>
                <a:round/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trendline>
            <c:spPr>
              <a:ln w="648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trendline>
            <c:spPr>
              <a:ln w="6480">
                <a:solidFill>
                  <a:srgbClr val="000000"/>
                </a:solidFill>
                <a:round/>
              </a:ln>
            </c:spPr>
            <c:trendlineType val="log"/>
            <c:forward val="0"/>
            <c:backward val="0"/>
            <c:dispRSqr val="1"/>
            <c:dispEq val="1"/>
          </c:trendline>
          <c:trendline>
            <c:spPr>
              <a:ln w="648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Лист1!$A$6:$A$12</c:f>
              <c:numCache>
                <c:formatCode>General</c:formatCode>
                <c:ptCount val="7"/>
                <c:pt idx="0">
                  <c:v>16</c:v>
                </c:pt>
                <c:pt idx="1">
                  <c:v>23</c:v>
                </c:pt>
                <c:pt idx="2">
                  <c:v>26</c:v>
                </c:pt>
                <c:pt idx="3">
                  <c:v>28</c:v>
                </c:pt>
                <c:pt idx="4">
                  <c:v>30</c:v>
                </c:pt>
                <c:pt idx="5">
                  <c:v>36</c:v>
                </c:pt>
                <c:pt idx="6">
                  <c:v>40</c:v>
                </c:pt>
              </c:numCache>
            </c:numRef>
          </c:xVal>
          <c:yVal>
            <c:numRef>
              <c:f>Лист1!$B$6:$B$12</c:f>
              <c:numCache>
                <c:formatCode>General</c:formatCode>
                <c:ptCount val="7"/>
                <c:pt idx="0">
                  <c:v>-0.35</c:v>
                </c:pt>
                <c:pt idx="1">
                  <c:v>-0.57</c:v>
                </c:pt>
                <c:pt idx="2">
                  <c:v>-0.61</c:v>
                </c:pt>
                <c:pt idx="3">
                  <c:v>-0.69</c:v>
                </c:pt>
                <c:pt idx="4">
                  <c:v>-0.75</c:v>
                </c:pt>
                <c:pt idx="5">
                  <c:v>-0.81</c:v>
                </c:pt>
                <c:pt idx="6">
                  <c:v>-0.94</c:v>
                </c:pt>
              </c:numCache>
            </c:numRef>
          </c:yVal>
          <c:smooth val="0"/>
        </c:ser>
        <c:axId val="1683533"/>
        <c:axId val="44309723"/>
      </c:scatterChart>
      <c:valAx>
        <c:axId val="168353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309723"/>
        <c:crosses val="autoZero"/>
        <c:crossBetween val="midCat"/>
      </c:valAx>
      <c:valAx>
        <c:axId val="4430972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683533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y = 1/x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Лист1!$B$6:$B$12</c:f>
              <c:numCache>
                <c:formatCode>General</c:formatCode>
                <c:ptCount val="7"/>
                <c:pt idx="0">
                  <c:v>-0.35</c:v>
                </c:pt>
                <c:pt idx="1">
                  <c:v>-0.57</c:v>
                </c:pt>
                <c:pt idx="2">
                  <c:v>-0.61</c:v>
                </c:pt>
                <c:pt idx="3">
                  <c:v>-0.69</c:v>
                </c:pt>
                <c:pt idx="4">
                  <c:v>-0.75</c:v>
                </c:pt>
                <c:pt idx="5">
                  <c:v>-0.81</c:v>
                </c:pt>
                <c:pt idx="6">
                  <c:v>-0.94</c:v>
                </c:pt>
              </c:numCache>
            </c:numRef>
          </c:xVal>
          <c:yVal>
            <c:numRef>
              <c:f>Лист1!$G$25:$G$31</c:f>
              <c:numCache>
                <c:formatCode>General</c:formatCode>
                <c:ptCount val="7"/>
                <c:pt idx="0">
                  <c:v>0.0625</c:v>
                </c:pt>
                <c:pt idx="1">
                  <c:v>0.0434782608695652</c:v>
                </c:pt>
                <c:pt idx="2">
                  <c:v>0.0384615384615385</c:v>
                </c:pt>
                <c:pt idx="3">
                  <c:v>0.0357142857142857</c:v>
                </c:pt>
                <c:pt idx="4">
                  <c:v>0.0333333333333333</c:v>
                </c:pt>
                <c:pt idx="5">
                  <c:v>0.0277777777777778</c:v>
                </c:pt>
                <c:pt idx="6">
                  <c:v>0.025</c:v>
                </c:pt>
              </c:numCache>
            </c:numRef>
          </c:yVal>
          <c:smooth val="0"/>
        </c:ser>
        <c:axId val="47958227"/>
        <c:axId val="53739442"/>
      </c:scatterChart>
      <c:valAx>
        <c:axId val="4795822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3739442"/>
        <c:crosses val="autoZero"/>
        <c:crossBetween val="midCat"/>
      </c:valAx>
      <c:valAx>
        <c:axId val="537394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958227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1/y = x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Лист1!$A$6:$A$12</c:f>
              <c:numCache>
                <c:formatCode>General</c:formatCode>
                <c:ptCount val="7"/>
                <c:pt idx="0">
                  <c:v>16</c:v>
                </c:pt>
                <c:pt idx="1">
                  <c:v>23</c:v>
                </c:pt>
                <c:pt idx="2">
                  <c:v>26</c:v>
                </c:pt>
                <c:pt idx="3">
                  <c:v>28</c:v>
                </c:pt>
                <c:pt idx="4">
                  <c:v>30</c:v>
                </c:pt>
                <c:pt idx="5">
                  <c:v>36</c:v>
                </c:pt>
                <c:pt idx="6">
                  <c:v>40</c:v>
                </c:pt>
              </c:numCache>
            </c:numRef>
          </c:xVal>
          <c:yVal>
            <c:numRef>
              <c:f>Лист1!$H$25:$H$31</c:f>
              <c:numCache>
                <c:formatCode>General</c:formatCode>
                <c:ptCount val="7"/>
                <c:pt idx="0">
                  <c:v>-2.85714285714286</c:v>
                </c:pt>
                <c:pt idx="1">
                  <c:v>-1.75438596491228</c:v>
                </c:pt>
                <c:pt idx="2">
                  <c:v>-1.63934426229508</c:v>
                </c:pt>
                <c:pt idx="3">
                  <c:v>-1.44927536231884</c:v>
                </c:pt>
                <c:pt idx="4">
                  <c:v>-1.33333333333333</c:v>
                </c:pt>
                <c:pt idx="5">
                  <c:v>-1.23456790123457</c:v>
                </c:pt>
                <c:pt idx="6">
                  <c:v>-1.06382978723404</c:v>
                </c:pt>
              </c:numCache>
            </c:numRef>
          </c:yVal>
          <c:smooth val="0"/>
        </c:ser>
        <c:axId val="36623922"/>
        <c:axId val="93462150"/>
      </c:scatterChart>
      <c:valAx>
        <c:axId val="3662392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3462150"/>
        <c:crosses val="autoZero"/>
        <c:crossBetween val="midCat"/>
      </c:valAx>
      <c:valAx>
        <c:axId val="934621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6623922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Лист1!$A$29:$A$35</c:f>
              <c:numCache>
                <c:formatCode>General</c:formatCode>
                <c:ptCount val="7"/>
                <c:pt idx="0">
                  <c:v>2.77258872223978</c:v>
                </c:pt>
                <c:pt idx="1">
                  <c:v>3.13549421592915</c:v>
                </c:pt>
                <c:pt idx="2">
                  <c:v>3.25809653802148</c:v>
                </c:pt>
                <c:pt idx="3">
                  <c:v>3.3322045101752</c:v>
                </c:pt>
                <c:pt idx="4">
                  <c:v>3.40119738166216</c:v>
                </c:pt>
                <c:pt idx="5">
                  <c:v>3.58351893845611</c:v>
                </c:pt>
                <c:pt idx="6">
                  <c:v>3.68887945411394</c:v>
                </c:pt>
              </c:numCache>
            </c:numRef>
          </c:xVal>
          <c:yVal>
            <c:numRef>
              <c:f>Лист1!$B$29:$B$35</c:f>
              <c:numCache>
                <c:formatCode>General</c:formatCode>
                <c:ptCount val="7"/>
                <c:pt idx="0">
                  <c:v>-0.35</c:v>
                </c:pt>
                <c:pt idx="1">
                  <c:v>-0.57</c:v>
                </c:pt>
                <c:pt idx="2">
                  <c:v>-0.61</c:v>
                </c:pt>
                <c:pt idx="3">
                  <c:v>-0.69</c:v>
                </c:pt>
                <c:pt idx="4">
                  <c:v>-0.75</c:v>
                </c:pt>
                <c:pt idx="5">
                  <c:v>-0.81</c:v>
                </c:pt>
                <c:pt idx="6">
                  <c:v>-0.94</c:v>
                </c:pt>
              </c:numCache>
            </c:numRef>
          </c:yVal>
          <c:smooth val="0"/>
        </c:ser>
        <c:axId val="19690027"/>
        <c:axId val="26637003"/>
      </c:scatterChart>
      <c:valAx>
        <c:axId val="1969002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6637003"/>
        <c:crosses val="autoZero"/>
        <c:crossBetween val="midCat"/>
      </c:valAx>
      <c:valAx>
        <c:axId val="2663700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690027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Лист1!$A$48:$A$54</c:f>
              <c:numCache>
                <c:formatCode>General</c:formatCode>
                <c:ptCount val="7"/>
                <c:pt idx="0">
                  <c:v>16</c:v>
                </c:pt>
                <c:pt idx="1">
                  <c:v>23</c:v>
                </c:pt>
                <c:pt idx="2">
                  <c:v>26</c:v>
                </c:pt>
                <c:pt idx="3">
                  <c:v>28</c:v>
                </c:pt>
                <c:pt idx="4">
                  <c:v>30</c:v>
                </c:pt>
                <c:pt idx="5">
                  <c:v>36</c:v>
                </c:pt>
                <c:pt idx="6">
                  <c:v>40</c:v>
                </c:pt>
              </c:numCache>
            </c:numRef>
          </c:xVal>
          <c:yVal>
            <c:numRef>
              <c:f>Лист1!$E$48:$E$54</c:f>
              <c:numCache>
                <c:formatCode>General</c:formatCode>
                <c:ptCount val="7"/>
                <c:pt idx="0">
                  <c:v>-0.35</c:v>
                </c:pt>
                <c:pt idx="1">
                  <c:v>-0.57</c:v>
                </c:pt>
                <c:pt idx="2">
                  <c:v>-0.61</c:v>
                </c:pt>
                <c:pt idx="3">
                  <c:v>-0.69</c:v>
                </c:pt>
                <c:pt idx="4">
                  <c:v>-0.75</c:v>
                </c:pt>
                <c:pt idx="5">
                  <c:v>-0.81</c:v>
                </c:pt>
                <c:pt idx="6">
                  <c:v>-0.94</c:v>
                </c:pt>
              </c:numCache>
            </c:numRef>
          </c:yVal>
          <c:smooth val="0"/>
        </c:ser>
        <c:axId val="71859912"/>
        <c:axId val="40300495"/>
      </c:scatterChart>
      <c:valAx>
        <c:axId val="7185991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0300495"/>
        <c:crosses val="autoZero"/>
        <c:crossBetween val="midCat"/>
      </c:valAx>
      <c:valAx>
        <c:axId val="403004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859912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5b9bd5"/>
            </a:solidFill>
            <a:ln cap="rnd"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Лист1!$B$1:$H$1</c:f>
              <c:numCache>
                <c:formatCode>General</c:formatCode>
                <c:ptCount val="7"/>
                <c:pt idx="0">
                  <c:v>16</c:v>
                </c:pt>
                <c:pt idx="1">
                  <c:v>23</c:v>
                </c:pt>
                <c:pt idx="2">
                  <c:v>26</c:v>
                </c:pt>
                <c:pt idx="3">
                  <c:v>28</c:v>
                </c:pt>
                <c:pt idx="4">
                  <c:v>30</c:v>
                </c:pt>
                <c:pt idx="5">
                  <c:v>36</c:v>
                </c:pt>
                <c:pt idx="6">
                  <c:v>40</c:v>
                </c:pt>
              </c:numCache>
            </c:numRef>
          </c:xVal>
          <c:yVal>
            <c:numRef>
              <c:f>Лист1!$B$2:$H$2</c:f>
              <c:numCache>
                <c:formatCode>General</c:formatCode>
                <c:ptCount val="7"/>
                <c:pt idx="0">
                  <c:v>-0.35</c:v>
                </c:pt>
                <c:pt idx="1">
                  <c:v>-0.57</c:v>
                </c:pt>
                <c:pt idx="2">
                  <c:v>-0.61</c:v>
                </c:pt>
                <c:pt idx="3">
                  <c:v>-0.69</c:v>
                </c:pt>
                <c:pt idx="4">
                  <c:v>-0.75</c:v>
                </c:pt>
                <c:pt idx="5">
                  <c:v>-0.81</c:v>
                </c:pt>
                <c:pt idx="6">
                  <c:v>-0.94</c:v>
                </c:pt>
              </c:numCache>
            </c:numRef>
          </c:yVal>
          <c:smooth val="1"/>
        </c:ser>
        <c:axId val="84275965"/>
        <c:axId val="32348328"/>
      </c:scatterChart>
      <c:valAx>
        <c:axId val="8427596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2348328"/>
        <c:crosses val="autoZero"/>
        <c:crossBetween val="midCat"/>
      </c:valAx>
      <c:valAx>
        <c:axId val="323483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275965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209520</xdr:colOff>
      <xdr:row>2</xdr:row>
      <xdr:rowOff>104760</xdr:rowOff>
    </xdr:from>
    <xdr:to>
      <xdr:col>18</xdr:col>
      <xdr:colOff>218520</xdr:colOff>
      <xdr:row>22</xdr:row>
      <xdr:rowOff>95040</xdr:rowOff>
    </xdr:to>
    <xdr:graphicFrame>
      <xdr:nvGraphicFramePr>
        <xdr:cNvPr id="0" name="Диаграмма 2"/>
        <xdr:cNvGraphicFramePr/>
      </xdr:nvGraphicFramePr>
      <xdr:xfrm>
        <a:off x="4359240" y="485640"/>
        <a:ext cx="7232760" cy="3838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452520</xdr:colOff>
      <xdr:row>22</xdr:row>
      <xdr:rowOff>157320</xdr:rowOff>
    </xdr:from>
    <xdr:to>
      <xdr:col>23</xdr:col>
      <xdr:colOff>147240</xdr:colOff>
      <xdr:row>37</xdr:row>
      <xdr:rowOff>42840</xdr:rowOff>
    </xdr:to>
    <xdr:graphicFrame>
      <xdr:nvGraphicFramePr>
        <xdr:cNvPr id="1" name="Диаграмма 5"/>
        <xdr:cNvGraphicFramePr/>
      </xdr:nvGraphicFramePr>
      <xdr:xfrm>
        <a:off x="10020240" y="4386600"/>
        <a:ext cx="45104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61920</xdr:colOff>
      <xdr:row>22</xdr:row>
      <xdr:rowOff>157320</xdr:rowOff>
    </xdr:from>
    <xdr:to>
      <xdr:col>15</xdr:col>
      <xdr:colOff>366480</xdr:colOff>
      <xdr:row>37</xdr:row>
      <xdr:rowOff>42840</xdr:rowOff>
    </xdr:to>
    <xdr:graphicFrame>
      <xdr:nvGraphicFramePr>
        <xdr:cNvPr id="2" name="Диаграмма 6"/>
        <xdr:cNvGraphicFramePr/>
      </xdr:nvGraphicFramePr>
      <xdr:xfrm>
        <a:off x="5415480" y="4386600"/>
        <a:ext cx="451872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61920</xdr:colOff>
      <xdr:row>37</xdr:row>
      <xdr:rowOff>52560</xdr:rowOff>
    </xdr:from>
    <xdr:to>
      <xdr:col>15</xdr:col>
      <xdr:colOff>366480</xdr:colOff>
      <xdr:row>51</xdr:row>
      <xdr:rowOff>143640</xdr:rowOff>
    </xdr:to>
    <xdr:graphicFrame>
      <xdr:nvGraphicFramePr>
        <xdr:cNvPr id="3" name="Диаграмма 7"/>
        <xdr:cNvGraphicFramePr/>
      </xdr:nvGraphicFramePr>
      <xdr:xfrm>
        <a:off x="5415480" y="7139160"/>
        <a:ext cx="4518720" cy="278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561960</xdr:colOff>
      <xdr:row>54</xdr:row>
      <xdr:rowOff>33480</xdr:rowOff>
    </xdr:from>
    <xdr:to>
      <xdr:col>15</xdr:col>
      <xdr:colOff>256680</xdr:colOff>
      <xdr:row>68</xdr:row>
      <xdr:rowOff>109440</xdr:rowOff>
    </xdr:to>
    <xdr:graphicFrame>
      <xdr:nvGraphicFramePr>
        <xdr:cNvPr id="4" name="Диаграмма 1"/>
        <xdr:cNvGraphicFramePr/>
      </xdr:nvGraphicFramePr>
      <xdr:xfrm>
        <a:off x="5313600" y="10381320"/>
        <a:ext cx="4510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18</xdr:col>
      <xdr:colOff>390600</xdr:colOff>
      <xdr:row>2</xdr:row>
      <xdr:rowOff>157320</xdr:rowOff>
    </xdr:from>
    <xdr:to>
      <xdr:col>26</xdr:col>
      <xdr:colOff>85320</xdr:colOff>
      <xdr:row>17</xdr:row>
      <xdr:rowOff>33120</xdr:rowOff>
    </xdr:to>
    <xdr:graphicFrame>
      <xdr:nvGraphicFramePr>
        <xdr:cNvPr id="5" name="Диаграмма 3"/>
        <xdr:cNvGraphicFramePr/>
      </xdr:nvGraphicFramePr>
      <xdr:xfrm>
        <a:off x="11764080" y="538200"/>
        <a:ext cx="45104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H64" activeCellId="0" sqref="H6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5" min="5" style="0" width="12.71"/>
  </cols>
  <sheetData>
    <row r="1" customFormat="false" ht="15" hidden="false" customHeight="false" outlineLevel="0" collapsed="false">
      <c r="A1" s="1" t="s">
        <v>0</v>
      </c>
      <c r="B1" s="1" t="n">
        <v>16</v>
      </c>
      <c r="C1" s="1" t="n">
        <v>23</v>
      </c>
      <c r="D1" s="1" t="n">
        <v>26</v>
      </c>
      <c r="E1" s="1" t="n">
        <v>28</v>
      </c>
      <c r="F1" s="1" t="n">
        <v>30</v>
      </c>
      <c r="G1" s="1" t="n">
        <v>36</v>
      </c>
      <c r="H1" s="1" t="n">
        <v>40</v>
      </c>
    </row>
    <row r="2" customFormat="false" ht="15" hidden="false" customHeight="false" outlineLevel="0" collapsed="false">
      <c r="A2" s="1" t="s">
        <v>1</v>
      </c>
      <c r="B2" s="1" t="n">
        <v>-0.35</v>
      </c>
      <c r="C2" s="1" t="n">
        <v>-0.57</v>
      </c>
      <c r="D2" s="1" t="n">
        <v>-0.61</v>
      </c>
      <c r="E2" s="1" t="n">
        <v>-0.69</v>
      </c>
      <c r="F2" s="1" t="n">
        <v>-0.75</v>
      </c>
      <c r="G2" s="1" t="n">
        <v>-0.81</v>
      </c>
      <c r="H2" s="1" t="n">
        <v>-0.94</v>
      </c>
    </row>
    <row r="5" customFormat="false" ht="15" hidden="false" customHeight="false" outlineLevel="0" collapsed="false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</row>
    <row r="6" customFormat="false" ht="15" hidden="false" customHeight="false" outlineLevel="0" collapsed="false">
      <c r="A6" s="3" t="n">
        <v>16</v>
      </c>
      <c r="B6" s="3" t="n">
        <v>-0.35</v>
      </c>
      <c r="C6" s="4" t="n">
        <f aca="false">A6*B6</f>
        <v>-5.6</v>
      </c>
      <c r="D6" s="4" t="n">
        <f aca="false">A6^2</f>
        <v>256</v>
      </c>
      <c r="E6" s="4" t="n">
        <f aca="false">B6^2</f>
        <v>0.1225</v>
      </c>
    </row>
    <row r="7" customFormat="false" ht="15" hidden="false" customHeight="false" outlineLevel="0" collapsed="false">
      <c r="A7" s="3" t="n">
        <v>23</v>
      </c>
      <c r="B7" s="3" t="n">
        <f aca="false">C2</f>
        <v>-0.57</v>
      </c>
      <c r="C7" s="4" t="n">
        <f aca="false">A7*B7</f>
        <v>-13.11</v>
      </c>
      <c r="D7" s="4" t="n">
        <f aca="false">A7^2</f>
        <v>529</v>
      </c>
      <c r="E7" s="4" t="n">
        <f aca="false">B7^2</f>
        <v>0.3249</v>
      </c>
    </row>
    <row r="8" customFormat="false" ht="15" hidden="false" customHeight="false" outlineLevel="0" collapsed="false">
      <c r="A8" s="3" t="n">
        <v>26</v>
      </c>
      <c r="B8" s="3" t="n">
        <f aca="false">D2</f>
        <v>-0.61</v>
      </c>
      <c r="C8" s="4" t="n">
        <f aca="false">A8*B8</f>
        <v>-15.86</v>
      </c>
      <c r="D8" s="4" t="n">
        <f aca="false">A8^2</f>
        <v>676</v>
      </c>
      <c r="E8" s="4" t="n">
        <f aca="false">B8^2</f>
        <v>0.3721</v>
      </c>
    </row>
    <row r="9" customFormat="false" ht="15" hidden="false" customHeight="false" outlineLevel="0" collapsed="false">
      <c r="A9" s="3" t="n">
        <v>28</v>
      </c>
      <c r="B9" s="3" t="n">
        <f aca="false">E2</f>
        <v>-0.69</v>
      </c>
      <c r="C9" s="4" t="n">
        <f aca="false">A9*B9</f>
        <v>-19.32</v>
      </c>
      <c r="D9" s="4" t="n">
        <f aca="false">A9^2</f>
        <v>784</v>
      </c>
      <c r="E9" s="4" t="n">
        <f aca="false">B9^2</f>
        <v>0.4761</v>
      </c>
    </row>
    <row r="10" customFormat="false" ht="15" hidden="false" customHeight="false" outlineLevel="0" collapsed="false">
      <c r="A10" s="3" t="n">
        <v>30</v>
      </c>
      <c r="B10" s="3" t="n">
        <f aca="false">F2</f>
        <v>-0.75</v>
      </c>
      <c r="C10" s="4" t="n">
        <f aca="false">A10*B10</f>
        <v>-22.5</v>
      </c>
      <c r="D10" s="4" t="n">
        <f aca="false">A10^2</f>
        <v>900</v>
      </c>
      <c r="E10" s="4" t="n">
        <f aca="false">B10^2</f>
        <v>0.5625</v>
      </c>
    </row>
    <row r="11" customFormat="false" ht="15" hidden="false" customHeight="false" outlineLevel="0" collapsed="false">
      <c r="A11" s="3" t="n">
        <v>36</v>
      </c>
      <c r="B11" s="3" t="n">
        <f aca="false">G2</f>
        <v>-0.81</v>
      </c>
      <c r="C11" s="4" t="n">
        <f aca="false">A11*B11</f>
        <v>-29.16</v>
      </c>
      <c r="D11" s="4" t="n">
        <f aca="false">A11^2</f>
        <v>1296</v>
      </c>
      <c r="E11" s="4" t="n">
        <f aca="false">B11^2</f>
        <v>0.6561</v>
      </c>
    </row>
    <row r="12" customFormat="false" ht="15" hidden="false" customHeight="false" outlineLevel="0" collapsed="false">
      <c r="A12" s="3" t="n">
        <v>40</v>
      </c>
      <c r="B12" s="3" t="n">
        <f aca="false">H2</f>
        <v>-0.94</v>
      </c>
      <c r="C12" s="4" t="n">
        <f aca="false">A12*B12</f>
        <v>-37.6</v>
      </c>
      <c r="D12" s="4" t="n">
        <f aca="false">A12^2</f>
        <v>1600</v>
      </c>
      <c r="E12" s="4" t="n">
        <f aca="false">B12^2</f>
        <v>0.8836</v>
      </c>
    </row>
    <row r="13" customFormat="false" ht="15" hidden="false" customHeight="false" outlineLevel="0" collapsed="false">
      <c r="A13" s="5" t="n">
        <f aca="false">SUM(A6:A12)</f>
        <v>199</v>
      </c>
      <c r="B13" s="5" t="n">
        <f aca="false">SUM(B6:B12)</f>
        <v>-4.72</v>
      </c>
      <c r="C13" s="5" t="n">
        <f aca="false">SUM(C6:C12)</f>
        <v>-143.15</v>
      </c>
      <c r="D13" s="5" t="n">
        <f aca="false">SUM(D6:D12)</f>
        <v>6041</v>
      </c>
      <c r="E13" s="5" t="n">
        <f aca="false">SUM(E6:E12)</f>
        <v>3.3978</v>
      </c>
    </row>
    <row r="14" customFormat="false" ht="15" hidden="false" customHeight="false" outlineLevel="0" collapsed="false">
      <c r="A14" s="0" t="s">
        <v>7</v>
      </c>
      <c r="B14" s="0" t="n">
        <v>7</v>
      </c>
    </row>
    <row r="15" customFormat="false" ht="15" hidden="false" customHeight="false" outlineLevel="0" collapsed="false">
      <c r="A15" s="6" t="s">
        <v>8</v>
      </c>
      <c r="B15" s="6" t="n">
        <f aca="false">CORREL(A6:A12,B6:B12)</f>
        <v>-0.986865127763921</v>
      </c>
      <c r="C15" s="6" t="s">
        <v>9</v>
      </c>
      <c r="D15" s="6" t="n">
        <f aca="false">ABS(B15)*SQRT((B14-2)/(1-B15^2))</f>
        <v>13.6598422823389</v>
      </c>
      <c r="E15" s="6" t="s">
        <v>10</v>
      </c>
      <c r="F15" s="6" t="n">
        <f aca="false">_xlfn.T.INV.2T(0.05,B14-2)</f>
        <v>2.57058183563632</v>
      </c>
    </row>
    <row r="17" customFormat="false" ht="15.75" hidden="false" customHeight="false" outlineLevel="0" collapsed="false">
      <c r="A17" s="0" t="s">
        <v>11</v>
      </c>
    </row>
    <row r="18" customFormat="false" ht="15" hidden="false" customHeight="false" outlineLevel="0" collapsed="false">
      <c r="A18" s="7" t="n">
        <f aca="false">B14</f>
        <v>7</v>
      </c>
      <c r="B18" s="8" t="n">
        <f aca="false">A13</f>
        <v>199</v>
      </c>
      <c r="D18" s="9" t="n">
        <f aca="false">B13</f>
        <v>-4.72</v>
      </c>
    </row>
    <row r="19" customFormat="false" ht="15.75" hidden="false" customHeight="false" outlineLevel="0" collapsed="false">
      <c r="A19" s="10" t="n">
        <f aca="false">A13</f>
        <v>199</v>
      </c>
      <c r="B19" s="11" t="n">
        <f aca="false">D13</f>
        <v>6041</v>
      </c>
      <c r="D19" s="12" t="n">
        <f aca="false">C13</f>
        <v>-143.15</v>
      </c>
    </row>
    <row r="20" customFormat="false" ht="15.75" hidden="false" customHeight="false" outlineLevel="0" collapsed="false"/>
    <row r="21" customFormat="false" ht="15" hidden="false" customHeight="false" outlineLevel="0" collapsed="false">
      <c r="A21" s="0" t="n">
        <f aca="false" t="array" ref="A21:B22">MINVERSE(A18:B19)</f>
        <v>2.24906924795235</v>
      </c>
      <c r="B21" s="0" t="n">
        <v>-0.0740878629932986</v>
      </c>
      <c r="C21" s="13" t="s">
        <v>12</v>
      </c>
      <c r="D21" s="14" t="n">
        <f aca="false" t="array" ref="D21:D22">MMULT(A21:B22,D18:D19)</f>
        <v>-0.00992926284438056</v>
      </c>
    </row>
    <row r="22" customFormat="false" ht="15.75" hidden="false" customHeight="false" outlineLevel="0" collapsed="false">
      <c r="A22" s="0" t="n">
        <v>-0.0740878629932986</v>
      </c>
      <c r="B22" s="0" t="n">
        <v>0.00260610573343261</v>
      </c>
      <c r="C22" s="15" t="s">
        <v>13</v>
      </c>
      <c r="D22" s="16" t="n">
        <v>-0.0233693224125093</v>
      </c>
    </row>
    <row r="24" customFormat="false" ht="15" hidden="false" customHeight="false" outlineLevel="0" collapsed="false">
      <c r="G24" s="2" t="s">
        <v>14</v>
      </c>
      <c r="H24" s="2" t="s">
        <v>15</v>
      </c>
    </row>
    <row r="25" customFormat="false" ht="15" hidden="false" customHeight="false" outlineLevel="0" collapsed="false">
      <c r="G25" s="17" t="n">
        <f aca="false">1/A6</f>
        <v>0.0625</v>
      </c>
      <c r="H25" s="17" t="n">
        <f aca="false">1/B6</f>
        <v>-2.85714285714286</v>
      </c>
    </row>
    <row r="26" customFormat="false" ht="15" hidden="false" customHeight="false" outlineLevel="0" collapsed="false">
      <c r="G26" s="17" t="n">
        <f aca="false">1/A7</f>
        <v>0.0434782608695652</v>
      </c>
      <c r="H26" s="17" t="n">
        <f aca="false">1/B7</f>
        <v>-1.75438596491228</v>
      </c>
    </row>
    <row r="27" customFormat="false" ht="15" hidden="false" customHeight="false" outlineLevel="0" collapsed="false">
      <c r="G27" s="17" t="n">
        <f aca="false">1/A8</f>
        <v>0.0384615384615385</v>
      </c>
      <c r="H27" s="17" t="n">
        <f aca="false">1/B8</f>
        <v>-1.63934426229508</v>
      </c>
    </row>
    <row r="28" customFormat="false" ht="15" hidden="false" customHeight="false" outlineLevel="0" collapsed="false">
      <c r="A28" s="2" t="s">
        <v>16</v>
      </c>
      <c r="B28" s="2" t="s">
        <v>17</v>
      </c>
      <c r="C28" s="2" t="s">
        <v>18</v>
      </c>
      <c r="D28" s="2" t="s">
        <v>19</v>
      </c>
      <c r="E28" s="2" t="s">
        <v>20</v>
      </c>
      <c r="G28" s="17" t="n">
        <f aca="false">1/A9</f>
        <v>0.0357142857142857</v>
      </c>
      <c r="H28" s="17" t="n">
        <f aca="false">1/B9</f>
        <v>-1.44927536231884</v>
      </c>
    </row>
    <row r="29" customFormat="false" ht="15" hidden="false" customHeight="false" outlineLevel="0" collapsed="false">
      <c r="A29" s="3" t="n">
        <f aca="false">LN(A6)</f>
        <v>2.77258872223978</v>
      </c>
      <c r="B29" s="3" t="n">
        <f aca="false">B6</f>
        <v>-0.35</v>
      </c>
      <c r="C29" s="4" t="n">
        <f aca="false">A29*B29</f>
        <v>-0.970406052783923</v>
      </c>
      <c r="D29" s="4" t="n">
        <f aca="false">A29^2</f>
        <v>7.68724822269122</v>
      </c>
      <c r="E29" s="4" t="n">
        <f aca="false">B29^2</f>
        <v>0.1225</v>
      </c>
      <c r="G29" s="17" t="n">
        <f aca="false">1/A10</f>
        <v>0.0333333333333333</v>
      </c>
      <c r="H29" s="17" t="n">
        <f aca="false">1/B10</f>
        <v>-1.33333333333333</v>
      </c>
    </row>
    <row r="30" customFormat="false" ht="15" hidden="false" customHeight="false" outlineLevel="0" collapsed="false">
      <c r="A30" s="3" t="n">
        <f aca="false">LN(A7)</f>
        <v>3.13549421592915</v>
      </c>
      <c r="B30" s="3" t="n">
        <f aca="false">B7</f>
        <v>-0.57</v>
      </c>
      <c r="C30" s="4" t="n">
        <f aca="false">A30*B30</f>
        <v>-1.78723170307962</v>
      </c>
      <c r="D30" s="4" t="n">
        <f aca="false">A30^2</f>
        <v>9.83132397812515</v>
      </c>
      <c r="E30" s="4" t="n">
        <f aca="false">B30^2</f>
        <v>0.3249</v>
      </c>
      <c r="G30" s="17" t="n">
        <f aca="false">1/A11</f>
        <v>0.0277777777777778</v>
      </c>
      <c r="H30" s="17" t="n">
        <f aca="false">1/B11</f>
        <v>-1.23456790123457</v>
      </c>
    </row>
    <row r="31" customFormat="false" ht="15" hidden="false" customHeight="false" outlineLevel="0" collapsed="false">
      <c r="A31" s="3" t="n">
        <f aca="false">LN(A8)</f>
        <v>3.25809653802148</v>
      </c>
      <c r="B31" s="3" t="n">
        <f aca="false">B8</f>
        <v>-0.61</v>
      </c>
      <c r="C31" s="4" t="n">
        <f aca="false">A31*B31</f>
        <v>-1.9874388881931</v>
      </c>
      <c r="D31" s="4" t="n">
        <f aca="false">A31^2</f>
        <v>10.6151930510676</v>
      </c>
      <c r="E31" s="4" t="n">
        <f aca="false">B31^2</f>
        <v>0.3721</v>
      </c>
      <c r="G31" s="17" t="n">
        <f aca="false">1/A12</f>
        <v>0.025</v>
      </c>
      <c r="H31" s="17" t="n">
        <f aca="false">1/B12</f>
        <v>-1.06382978723404</v>
      </c>
    </row>
    <row r="32" customFormat="false" ht="15" hidden="false" customHeight="false" outlineLevel="0" collapsed="false">
      <c r="A32" s="3" t="n">
        <f aca="false">LN(A9)</f>
        <v>3.3322045101752</v>
      </c>
      <c r="B32" s="3" t="n">
        <f aca="false">B9</f>
        <v>-0.69</v>
      </c>
      <c r="C32" s="4" t="n">
        <f aca="false">A32*B32</f>
        <v>-2.29922111202089</v>
      </c>
      <c r="D32" s="4" t="n">
        <f aca="false">A32^2</f>
        <v>11.103586897632</v>
      </c>
      <c r="E32" s="4" t="n">
        <f aca="false">B32^2</f>
        <v>0.4761</v>
      </c>
    </row>
    <row r="33" customFormat="false" ht="15" hidden="false" customHeight="false" outlineLevel="0" collapsed="false">
      <c r="A33" s="3" t="n">
        <f aca="false">LN(A10)</f>
        <v>3.40119738166216</v>
      </c>
      <c r="B33" s="3" t="n">
        <f aca="false">B10</f>
        <v>-0.75</v>
      </c>
      <c r="C33" s="4" t="n">
        <f aca="false">A33*B33</f>
        <v>-2.55089803624662</v>
      </c>
      <c r="D33" s="4" t="n">
        <f aca="false">A33^2</f>
        <v>11.5681436290255</v>
      </c>
      <c r="E33" s="4" t="n">
        <f aca="false">B33^2</f>
        <v>0.5625</v>
      </c>
    </row>
    <row r="34" customFormat="false" ht="15" hidden="false" customHeight="false" outlineLevel="0" collapsed="false">
      <c r="A34" s="3" t="n">
        <f aca="false">LN(A11)</f>
        <v>3.58351893845611</v>
      </c>
      <c r="B34" s="3" t="n">
        <f aca="false">B11</f>
        <v>-0.81</v>
      </c>
      <c r="C34" s="4" t="n">
        <f aca="false">A34*B34</f>
        <v>-2.90265034014945</v>
      </c>
      <c r="D34" s="4" t="n">
        <f aca="false">A34^2</f>
        <v>12.8416079822736</v>
      </c>
      <c r="E34" s="4" t="n">
        <f aca="false">B34^2</f>
        <v>0.6561</v>
      </c>
    </row>
    <row r="35" customFormat="false" ht="15" hidden="false" customHeight="false" outlineLevel="0" collapsed="false">
      <c r="A35" s="3" t="n">
        <f aca="false">LN(A12)</f>
        <v>3.68887945411394</v>
      </c>
      <c r="B35" s="3" t="n">
        <f aca="false">B12</f>
        <v>-0.94</v>
      </c>
      <c r="C35" s="4" t="n">
        <f aca="false">A35*B35</f>
        <v>-3.4675466868671</v>
      </c>
      <c r="D35" s="4" t="n">
        <f aca="false">A35^2</f>
        <v>13.6078316269839</v>
      </c>
      <c r="E35" s="4" t="n">
        <f aca="false">B35^2</f>
        <v>0.8836</v>
      </c>
    </row>
    <row r="36" customFormat="false" ht="15" hidden="false" customHeight="false" outlineLevel="0" collapsed="false">
      <c r="A36" s="5" t="n">
        <f aca="false">SUM(A29:A35)</f>
        <v>23.1719797605978</v>
      </c>
      <c r="B36" s="5" t="n">
        <f aca="false">SUM(B29:B35)</f>
        <v>-4.72</v>
      </c>
      <c r="C36" s="5" t="n">
        <f aca="false">SUM(C29:C35)</f>
        <v>-15.9653928193407</v>
      </c>
      <c r="D36" s="5" t="n">
        <f aca="false">SUM(D29:D35)</f>
        <v>77.254935387799</v>
      </c>
      <c r="E36" s="5" t="n">
        <f aca="false">SUM(E29:E35)</f>
        <v>3.3978</v>
      </c>
    </row>
    <row r="37" customFormat="false" ht="15" hidden="false" customHeight="false" outlineLevel="0" collapsed="false">
      <c r="A37" s="0" t="s">
        <v>7</v>
      </c>
      <c r="B37" s="0" t="n">
        <v>7</v>
      </c>
    </row>
    <row r="38" customFormat="false" ht="15" hidden="false" customHeight="false" outlineLevel="0" collapsed="false">
      <c r="A38" s="6" t="s">
        <v>8</v>
      </c>
      <c r="B38" s="6" t="n">
        <f aca="false">CORREL(A29:A35,B29:B35)</f>
        <v>-0.991616946709447</v>
      </c>
      <c r="C38" s="6" t="s">
        <v>9</v>
      </c>
      <c r="D38" s="6" t="n">
        <f aca="false">ABS(B38)*SQRT((B37-2)/(1-B15^2))</f>
        <v>13.7256152998709</v>
      </c>
      <c r="E38" s="6" t="s">
        <v>10</v>
      </c>
      <c r="F38" s="6" t="n">
        <f aca="false">_xlfn.T.INV.2T(0.05,B37-2)</f>
        <v>2.57058183563632</v>
      </c>
    </row>
    <row r="40" customFormat="false" ht="15.75" hidden="false" customHeight="false" outlineLevel="0" collapsed="false">
      <c r="L40" s="0" t="n">
        <v>3.1102677</v>
      </c>
    </row>
    <row r="41" customFormat="false" ht="15" hidden="false" customHeight="false" outlineLevel="0" collapsed="false">
      <c r="A41" s="7" t="n">
        <f aca="false">B37</f>
        <v>7</v>
      </c>
      <c r="B41" s="8" t="n">
        <f aca="false">A36</f>
        <v>23.1719797605978</v>
      </c>
      <c r="D41" s="9" t="n">
        <f aca="false">B36</f>
        <v>-4.72</v>
      </c>
      <c r="L41" s="0" t="n">
        <v>9.07989965</v>
      </c>
    </row>
    <row r="42" customFormat="false" ht="15.75" hidden="false" customHeight="false" outlineLevel="0" collapsed="false">
      <c r="A42" s="10" t="n">
        <f aca="false">A36</f>
        <v>23.1719797605978</v>
      </c>
      <c r="B42" s="11" t="n">
        <f aca="false">D36</f>
        <v>77.254935387799</v>
      </c>
      <c r="D42" s="12" t="n">
        <f aca="false">C36</f>
        <v>-15.9653928193407</v>
      </c>
    </row>
    <row r="43" customFormat="false" ht="15.75" hidden="false" customHeight="false" outlineLevel="0" collapsed="false"/>
    <row r="44" customFormat="false" ht="13.8" hidden="false" customHeight="false" outlineLevel="0" collapsed="false">
      <c r="A44" s="0" t="n">
        <f aca="false" t="array" ref="A44:B45">MINVERSE(A41:B42)</f>
        <v>20.0980518331471</v>
      </c>
      <c r="B44" s="0" t="n">
        <v>-6.02824464181328</v>
      </c>
      <c r="C44" s="18" t="s">
        <v>12</v>
      </c>
      <c r="D44" s="19" t="n">
        <f aca="false" t="array" ref="D44:D45">MMULT(A44:B45,D41:D42)</f>
        <v>1.38048906518056</v>
      </c>
      <c r="E44" s="20" t="s">
        <v>21</v>
      </c>
      <c r="F44" s="21" t="n">
        <f aca="false">D44</f>
        <v>1.38048906518056</v>
      </c>
    </row>
    <row r="45" customFormat="false" ht="15.75" hidden="false" customHeight="false" outlineLevel="0" collapsed="false">
      <c r="A45" s="0" t="n">
        <v>-6.02824464181328</v>
      </c>
      <c r="B45" s="0" t="n">
        <v>1.82106634515739</v>
      </c>
      <c r="C45" s="22" t="s">
        <v>13</v>
      </c>
      <c r="D45" s="23" t="n">
        <v>-0.620724841160175</v>
      </c>
      <c r="E45" s="24" t="s">
        <v>22</v>
      </c>
      <c r="F45" s="25" t="n">
        <f aca="false">D45</f>
        <v>-0.620724841160175</v>
      </c>
    </row>
    <row r="47" customFormat="false" ht="15" hidden="false" customHeight="false" outlineLevel="0" collapsed="false">
      <c r="A47" s="26" t="s">
        <v>23</v>
      </c>
      <c r="B47" s="26" t="s">
        <v>19</v>
      </c>
      <c r="C47" s="26" t="s">
        <v>24</v>
      </c>
      <c r="D47" s="26" t="s">
        <v>25</v>
      </c>
      <c r="E47" s="26" t="s">
        <v>26</v>
      </c>
      <c r="F47" s="26" t="s">
        <v>27</v>
      </c>
      <c r="G47" s="26" t="s">
        <v>28</v>
      </c>
    </row>
    <row r="48" customFormat="false" ht="15" hidden="false" customHeight="false" outlineLevel="0" collapsed="false">
      <c r="A48" s="27" t="n">
        <f aca="false">A6</f>
        <v>16</v>
      </c>
      <c r="B48" s="27" t="n">
        <f aca="false">A48^2</f>
        <v>256</v>
      </c>
      <c r="C48" s="27" t="n">
        <f aca="false">A48^3</f>
        <v>4096</v>
      </c>
      <c r="D48" s="27" t="n">
        <f aca="false">A48^4</f>
        <v>65536</v>
      </c>
      <c r="E48" s="27" t="n">
        <f aca="false">B6</f>
        <v>-0.35</v>
      </c>
      <c r="F48" s="27" t="n">
        <f aca="false">A48*E48</f>
        <v>-5.6</v>
      </c>
      <c r="G48" s="27" t="n">
        <f aca="false">B48*E48</f>
        <v>-89.6</v>
      </c>
    </row>
    <row r="49" customFormat="false" ht="15" hidden="false" customHeight="false" outlineLevel="0" collapsed="false">
      <c r="A49" s="27" t="n">
        <f aca="false">A7</f>
        <v>23</v>
      </c>
      <c r="B49" s="27" t="n">
        <f aca="false">A49^2</f>
        <v>529</v>
      </c>
      <c r="C49" s="27" t="n">
        <f aca="false">A49^3</f>
        <v>12167</v>
      </c>
      <c r="D49" s="27" t="n">
        <f aca="false">A49^4</f>
        <v>279841</v>
      </c>
      <c r="E49" s="27" t="n">
        <f aca="false">B7</f>
        <v>-0.57</v>
      </c>
      <c r="F49" s="27" t="n">
        <f aca="false">A49*E49</f>
        <v>-13.11</v>
      </c>
      <c r="G49" s="27" t="n">
        <f aca="false">B49*E49</f>
        <v>-301.53</v>
      </c>
    </row>
    <row r="50" customFormat="false" ht="15" hidden="false" customHeight="false" outlineLevel="0" collapsed="false">
      <c r="A50" s="27" t="n">
        <f aca="false">A8</f>
        <v>26</v>
      </c>
      <c r="B50" s="27" t="n">
        <f aca="false">A50^2</f>
        <v>676</v>
      </c>
      <c r="C50" s="27" t="n">
        <f aca="false">A50^3</f>
        <v>17576</v>
      </c>
      <c r="D50" s="27" t="n">
        <f aca="false">A50^4</f>
        <v>456976</v>
      </c>
      <c r="E50" s="27" t="n">
        <f aca="false">B8</f>
        <v>-0.61</v>
      </c>
      <c r="F50" s="27" t="n">
        <f aca="false">A50*E50</f>
        <v>-15.86</v>
      </c>
      <c r="G50" s="27" t="n">
        <f aca="false">B50*E50</f>
        <v>-412.36</v>
      </c>
    </row>
    <row r="51" customFormat="false" ht="15" hidden="false" customHeight="false" outlineLevel="0" collapsed="false">
      <c r="A51" s="27" t="n">
        <f aca="false">A9</f>
        <v>28</v>
      </c>
      <c r="B51" s="27" t="n">
        <f aca="false">A51^2</f>
        <v>784</v>
      </c>
      <c r="C51" s="27" t="n">
        <f aca="false">A51^3</f>
        <v>21952</v>
      </c>
      <c r="D51" s="27" t="n">
        <f aca="false">A51^4</f>
        <v>614656</v>
      </c>
      <c r="E51" s="27" t="n">
        <f aca="false">B9</f>
        <v>-0.69</v>
      </c>
      <c r="F51" s="27" t="n">
        <f aca="false">A51*E51</f>
        <v>-19.32</v>
      </c>
      <c r="G51" s="27" t="n">
        <f aca="false">B51*E51</f>
        <v>-540.96</v>
      </c>
    </row>
    <row r="52" customFormat="false" ht="15" hidden="false" customHeight="false" outlineLevel="0" collapsed="false">
      <c r="A52" s="27" t="n">
        <f aca="false">A10</f>
        <v>30</v>
      </c>
      <c r="B52" s="27" t="n">
        <f aca="false">A52^2</f>
        <v>900</v>
      </c>
      <c r="C52" s="27" t="n">
        <f aca="false">A52^3</f>
        <v>27000</v>
      </c>
      <c r="D52" s="27" t="n">
        <f aca="false">A52^4</f>
        <v>810000</v>
      </c>
      <c r="E52" s="27" t="n">
        <f aca="false">B10</f>
        <v>-0.75</v>
      </c>
      <c r="F52" s="27" t="n">
        <f aca="false">A52*E52</f>
        <v>-22.5</v>
      </c>
      <c r="G52" s="27" t="n">
        <f aca="false">B52*E52</f>
        <v>-675</v>
      </c>
    </row>
    <row r="53" customFormat="false" ht="15" hidden="false" customHeight="false" outlineLevel="0" collapsed="false">
      <c r="A53" s="27" t="n">
        <f aca="false">A11</f>
        <v>36</v>
      </c>
      <c r="B53" s="27" t="n">
        <f aca="false">A53^2</f>
        <v>1296</v>
      </c>
      <c r="C53" s="27" t="n">
        <f aca="false">A53^3</f>
        <v>46656</v>
      </c>
      <c r="D53" s="27" t="n">
        <f aca="false">A53^4</f>
        <v>1679616</v>
      </c>
      <c r="E53" s="27" t="n">
        <f aca="false">B11</f>
        <v>-0.81</v>
      </c>
      <c r="F53" s="27" t="n">
        <f aca="false">A53*E53</f>
        <v>-29.16</v>
      </c>
      <c r="G53" s="27" t="n">
        <f aca="false">B53*E53</f>
        <v>-1049.76</v>
      </c>
    </row>
    <row r="54" customFormat="false" ht="15" hidden="false" customHeight="false" outlineLevel="0" collapsed="false">
      <c r="A54" s="27" t="n">
        <f aca="false">A12</f>
        <v>40</v>
      </c>
      <c r="B54" s="27" t="n">
        <f aca="false">A54^2</f>
        <v>1600</v>
      </c>
      <c r="C54" s="27" t="n">
        <f aca="false">A54^3</f>
        <v>64000</v>
      </c>
      <c r="D54" s="27" t="n">
        <f aca="false">A54^4</f>
        <v>2560000</v>
      </c>
      <c r="E54" s="27" t="n">
        <f aca="false">B12</f>
        <v>-0.94</v>
      </c>
      <c r="F54" s="27" t="n">
        <f aca="false">A54*E54</f>
        <v>-37.6</v>
      </c>
      <c r="G54" s="27" t="n">
        <f aca="false">B54*E54</f>
        <v>-1504</v>
      </c>
    </row>
    <row r="55" customFormat="false" ht="15" hidden="false" customHeight="false" outlineLevel="0" collapsed="false">
      <c r="A55" s="28" t="n">
        <f aca="false">SUM(A48:A54)</f>
        <v>199</v>
      </c>
      <c r="B55" s="28" t="n">
        <f aca="false">SUM(B48:B54)</f>
        <v>6041</v>
      </c>
      <c r="C55" s="28" t="n">
        <f aca="false">SUM(C48:C54)</f>
        <v>193447</v>
      </c>
      <c r="D55" s="28" t="n">
        <f aca="false">SUM(D48:D54)</f>
        <v>6466625</v>
      </c>
      <c r="E55" s="28" t="n">
        <f aca="false">SUM(E48:E54)</f>
        <v>-4.72</v>
      </c>
      <c r="F55" s="28" t="n">
        <f aca="false">SUM(F48:F54)</f>
        <v>-143.15</v>
      </c>
      <c r="G55" s="28" t="n">
        <f aca="false">SUM(G48:G54)</f>
        <v>-4573.21</v>
      </c>
    </row>
    <row r="56" customFormat="false" ht="15" hidden="false" customHeight="false" outlineLevel="0" collapsed="false">
      <c r="A56" s="0" t="s">
        <v>7</v>
      </c>
      <c r="B56" s="0" t="n">
        <v>7</v>
      </c>
    </row>
    <row r="57" customFormat="false" ht="15" hidden="false" customHeight="false" outlineLevel="0" collapsed="false">
      <c r="A57" s="29" t="s">
        <v>8</v>
      </c>
      <c r="B57" s="29" t="n">
        <f aca="false">CORREL(A48:A54,E48:E54)</f>
        <v>-0.986865127763921</v>
      </c>
      <c r="C57" s="29" t="s">
        <v>9</v>
      </c>
      <c r="D57" s="29" t="n">
        <f aca="false">ABS(B57)*SQRT((B56-2)/(1-B57^2))</f>
        <v>13.6598422823389</v>
      </c>
      <c r="E57" s="29" t="s">
        <v>10</v>
      </c>
      <c r="F57" s="29" t="n">
        <f aca="false">_xlfn.T.INV.2T(0.05,B56-2)</f>
        <v>2.57058183563632</v>
      </c>
    </row>
    <row r="59" customFormat="false" ht="15" hidden="false" customHeight="false" outlineLevel="0" collapsed="false">
      <c r="A59" s="30" t="n">
        <f aca="false">D55</f>
        <v>6466625</v>
      </c>
      <c r="B59" s="31" t="n">
        <f aca="false">C55</f>
        <v>193447</v>
      </c>
      <c r="C59" s="32" t="n">
        <f aca="false">B55</f>
        <v>6041</v>
      </c>
      <c r="E59" s="33" t="n">
        <f aca="false">G55</f>
        <v>-4573.21</v>
      </c>
    </row>
    <row r="60" customFormat="false" ht="15" hidden="false" customHeight="false" outlineLevel="0" collapsed="false">
      <c r="A60" s="34" t="n">
        <f aca="false">C55</f>
        <v>193447</v>
      </c>
      <c r="B60" s="35" t="n">
        <f aca="false">B55</f>
        <v>6041</v>
      </c>
      <c r="C60" s="36" t="n">
        <f aca="false">A55</f>
        <v>199</v>
      </c>
      <c r="E60" s="33" t="n">
        <f aca="false">F55</f>
        <v>-143.15</v>
      </c>
    </row>
    <row r="61" customFormat="false" ht="15" hidden="false" customHeight="false" outlineLevel="0" collapsed="false">
      <c r="A61" s="37" t="n">
        <f aca="false">B55</f>
        <v>6041</v>
      </c>
      <c r="B61" s="38" t="n">
        <f aca="false">A55</f>
        <v>199</v>
      </c>
      <c r="C61" s="39" t="n">
        <f aca="false">B56</f>
        <v>7</v>
      </c>
      <c r="E61" s="33" t="n">
        <f aca="false">E55</f>
        <v>-4.72</v>
      </c>
    </row>
    <row r="63" customFormat="false" ht="15" hidden="false" customHeight="false" outlineLevel="0" collapsed="false">
      <c r="A63" s="0" t="n">
        <f aca="false" t="array" ref="A63:C65">MINVERSE(A59:C61)</f>
        <v>4.01258979178036E-005</v>
      </c>
      <c r="B63" s="0" t="n">
        <v>-0.00227026534123925</v>
      </c>
      <c r="C63" s="0" t="n">
        <v>0.0299117505121655</v>
      </c>
      <c r="D63" s="29" t="s">
        <v>29</v>
      </c>
      <c r="E63" s="40" t="n">
        <f aca="false" t="array" ref="E63:E65">MMULT(A63:C65,E59:E61)</f>
        <v>0.00030086356429837</v>
      </c>
    </row>
    <row r="64" customFormat="false" ht="15" hidden="false" customHeight="false" outlineLevel="0" collapsed="false">
      <c r="A64" s="0" t="n">
        <v>-0.00227026534123925</v>
      </c>
      <c r="B64" s="0" t="n">
        <v>0.131054439280763</v>
      </c>
      <c r="C64" s="0" t="n">
        <v>-1.76645149863507</v>
      </c>
      <c r="D64" s="29" t="s">
        <v>30</v>
      </c>
      <c r="E64" s="40" t="n">
        <v>-0.0403917482749154</v>
      </c>
    </row>
    <row r="65" customFormat="false" ht="15" hidden="false" customHeight="false" outlineLevel="0" collapsed="false">
      <c r="A65" s="0" t="n">
        <v>0.0299117505121655</v>
      </c>
      <c r="B65" s="0" t="n">
        <v>-1.76645149863507</v>
      </c>
      <c r="C65" s="0" t="n">
        <v>24.5467090549124</v>
      </c>
      <c r="D65" s="29" t="s">
        <v>31</v>
      </c>
      <c r="E65" s="40" t="n">
        <v>0.214348730683128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demid_</dc:creator>
  <dc:description/>
  <dc:language>en-US</dc:language>
  <cp:lastModifiedBy/>
  <dcterms:modified xsi:type="dcterms:W3CDTF">2022-12-21T21:55:23Z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