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Finance 101\Project\"/>
    </mc:Choice>
  </mc:AlternateContent>
  <xr:revisionPtr revIDLastSave="0" documentId="13_ncr:1_{12870512-CC77-45C7-92E1-4FA1E501B029}" xr6:coauthVersionLast="47" xr6:coauthVersionMax="47" xr10:uidLastSave="{00000000-0000-0000-0000-000000000000}"/>
  <bookViews>
    <workbookView xWindow="-108" yWindow="-108" windowWidth="23256" windowHeight="12456" tabRatio="436" activeTab="2" xr2:uid="{00000000-000D-0000-FFFF-FFFF00000000}"/>
  </bookViews>
  <sheets>
    <sheet name="Explicit Method" sheetId="5" r:id="rId1"/>
    <sheet name="Implicit Method" sheetId="2" r:id="rId2"/>
    <sheet name="Comparision" sheetId="6" r:id="rId3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'Implicit Method'!$Q$32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6" l="1"/>
  <c r="C5" i="6"/>
  <c r="B14" i="5"/>
  <c r="AH42" i="2"/>
  <c r="AH14" i="2"/>
  <c r="R3" i="5"/>
  <c r="R14" i="2"/>
  <c r="R33" i="2"/>
  <c r="R32" i="2"/>
  <c r="R31" i="2"/>
  <c r="R30" i="2"/>
  <c r="R29" i="2"/>
  <c r="R28" i="2"/>
  <c r="R27" i="2"/>
  <c r="R26" i="2"/>
  <c r="R25" i="2"/>
  <c r="R24" i="2"/>
  <c r="R23" i="2"/>
  <c r="B13" i="2"/>
  <c r="AE29" i="2" s="1"/>
  <c r="R22" i="2"/>
  <c r="B12" i="2"/>
  <c r="R21" i="2"/>
  <c r="R20" i="2"/>
  <c r="R19" i="2"/>
  <c r="R18" i="2"/>
  <c r="R17" i="2"/>
  <c r="R16" i="2"/>
  <c r="R15" i="2"/>
  <c r="R13" i="2"/>
  <c r="Q13" i="2"/>
  <c r="P13" i="2"/>
  <c r="O13" i="2"/>
  <c r="N13" i="2"/>
  <c r="M13" i="2"/>
  <c r="L13" i="2"/>
  <c r="K13" i="2"/>
  <c r="J13" i="2"/>
  <c r="I13" i="2"/>
  <c r="H13" i="2"/>
  <c r="H3" i="5"/>
  <c r="AC21" i="5"/>
  <c r="AC31" i="5"/>
  <c r="B13" i="5"/>
  <c r="AC16" i="5" s="1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4" i="5"/>
  <c r="Q3" i="5"/>
  <c r="P3" i="5"/>
  <c r="O3" i="5"/>
  <c r="N3" i="5"/>
  <c r="M3" i="5"/>
  <c r="L3" i="5"/>
  <c r="K3" i="5"/>
  <c r="J3" i="5"/>
  <c r="I3" i="5"/>
  <c r="B12" i="5"/>
  <c r="AV57" i="2" l="1"/>
  <c r="AW29" i="2"/>
  <c r="AD28" i="2"/>
  <c r="AE30" i="2"/>
  <c r="AE32" i="2"/>
  <c r="AZ32" i="2" s="1"/>
  <c r="AD31" i="2"/>
  <c r="AY59" i="2" s="1"/>
  <c r="AC27" i="2"/>
  <c r="AC30" i="2"/>
  <c r="AZ30" i="2" s="1"/>
  <c r="AZ31" i="2"/>
  <c r="AY58" i="2"/>
  <c r="AY60" i="2"/>
  <c r="AC26" i="2"/>
  <c r="AD26" i="2"/>
  <c r="AE27" i="2"/>
  <c r="AD25" i="2"/>
  <c r="AD24" i="2"/>
  <c r="AD23" i="2"/>
  <c r="AC21" i="2"/>
  <c r="AE23" i="2"/>
  <c r="AC20" i="2"/>
  <c r="AC19" i="2"/>
  <c r="AE21" i="2"/>
  <c r="AC18" i="2"/>
  <c r="AE20" i="2"/>
  <c r="AC17" i="2"/>
  <c r="AE19" i="2"/>
  <c r="AC16" i="2"/>
  <c r="AD17" i="2"/>
  <c r="AE18" i="2"/>
  <c r="AC15" i="2"/>
  <c r="AD16" i="2"/>
  <c r="AE17" i="2"/>
  <c r="AC13" i="2"/>
  <c r="AC14" i="2"/>
  <c r="AD15" i="2"/>
  <c r="AE16" i="2"/>
  <c r="AC33" i="2"/>
  <c r="AD13" i="2"/>
  <c r="AD14" i="2"/>
  <c r="AE15" i="2"/>
  <c r="AC32" i="2"/>
  <c r="BB60" i="2" s="1"/>
  <c r="AD33" i="2"/>
  <c r="AE13" i="2"/>
  <c r="AE14" i="2"/>
  <c r="AD27" i="2"/>
  <c r="AE28" i="2"/>
  <c r="AC25" i="2"/>
  <c r="AC24" i="2"/>
  <c r="AE26" i="2"/>
  <c r="AC23" i="2"/>
  <c r="AE25" i="2"/>
  <c r="AC22" i="2"/>
  <c r="AE24" i="2"/>
  <c r="AD22" i="2"/>
  <c r="AD21" i="2"/>
  <c r="AE22" i="2"/>
  <c r="AD20" i="2"/>
  <c r="AD19" i="2"/>
  <c r="AD18" i="2"/>
  <c r="AC31" i="2"/>
  <c r="AD32" i="2"/>
  <c r="AE33" i="2"/>
  <c r="AC29" i="2"/>
  <c r="AD30" i="2"/>
  <c r="AE31" i="2"/>
  <c r="AC28" i="2"/>
  <c r="AD29" i="2"/>
  <c r="AC23" i="5"/>
  <c r="AE26" i="5"/>
  <c r="AC13" i="5"/>
  <c r="AE24" i="5"/>
  <c r="AD22" i="5"/>
  <c r="AC20" i="5"/>
  <c r="AD21" i="5"/>
  <c r="AD20" i="5"/>
  <c r="AE20" i="5"/>
  <c r="AE18" i="5"/>
  <c r="AE28" i="5"/>
  <c r="AD25" i="5"/>
  <c r="AD24" i="5"/>
  <c r="AC22" i="5"/>
  <c r="AD23" i="5"/>
  <c r="AE23" i="5"/>
  <c r="AE22" i="5"/>
  <c r="AC19" i="5"/>
  <c r="AE21" i="5"/>
  <c r="AC18" i="5"/>
  <c r="AD19" i="5"/>
  <c r="AC17" i="5"/>
  <c r="AD18" i="5"/>
  <c r="AE19" i="5"/>
  <c r="AD17" i="5"/>
  <c r="AC15" i="5"/>
  <c r="AD16" i="5"/>
  <c r="AE17" i="5"/>
  <c r="AE27" i="5"/>
  <c r="AC14" i="5"/>
  <c r="AE16" i="5"/>
  <c r="AD13" i="5"/>
  <c r="AD14" i="5"/>
  <c r="AE15" i="5"/>
  <c r="AD33" i="5"/>
  <c r="AE13" i="5"/>
  <c r="AE14" i="5"/>
  <c r="AD32" i="5"/>
  <c r="AE33" i="5"/>
  <c r="AD27" i="5"/>
  <c r="AD26" i="5"/>
  <c r="AC24" i="5"/>
  <c r="AE25" i="5"/>
  <c r="AD15" i="5"/>
  <c r="AD31" i="5"/>
  <c r="AE32" i="5"/>
  <c r="AD30" i="5"/>
  <c r="AE31" i="5"/>
  <c r="AD29" i="5"/>
  <c r="AE30" i="5"/>
  <c r="AD28" i="5"/>
  <c r="AE29" i="5"/>
  <c r="AC26" i="5"/>
  <c r="AC27" i="5"/>
  <c r="AC30" i="5"/>
  <c r="AC28" i="5"/>
  <c r="AC33" i="5"/>
  <c r="AC29" i="5"/>
  <c r="AC32" i="5"/>
  <c r="AC25" i="5"/>
  <c r="BB42" i="2" l="1"/>
  <c r="AW58" i="2"/>
  <c r="AX30" i="2"/>
  <c r="AV56" i="2"/>
  <c r="AW28" i="2"/>
  <c r="AV55" i="2"/>
  <c r="AW27" i="2"/>
  <c r="AT26" i="2"/>
  <c r="AS54" i="2"/>
  <c r="AL18" i="2"/>
  <c r="AK46" i="2"/>
  <c r="AT24" i="2"/>
  <c r="AS52" i="2"/>
  <c r="AL17" i="2"/>
  <c r="AK45" i="2"/>
  <c r="AX29" i="2"/>
  <c r="AW57" i="2"/>
  <c r="AU25" i="2"/>
  <c r="AT53" i="2"/>
  <c r="AK44" i="2"/>
  <c r="AL16" i="2"/>
  <c r="AX28" i="2"/>
  <c r="AW56" i="2"/>
  <c r="AV28" i="2"/>
  <c r="AU56" i="2"/>
  <c r="AL47" i="2"/>
  <c r="AM19" i="2"/>
  <c r="AY31" i="2"/>
  <c r="AX59" i="2"/>
  <c r="AU55" i="2"/>
  <c r="AV27" i="2"/>
  <c r="AM17" i="2"/>
  <c r="AL45" i="2"/>
  <c r="AY30" i="2"/>
  <c r="AX58" i="2"/>
  <c r="AM48" i="2"/>
  <c r="AN20" i="2"/>
  <c r="AY29" i="2"/>
  <c r="AX57" i="2"/>
  <c r="AN18" i="2"/>
  <c r="AM46" i="2"/>
  <c r="AO21" i="2"/>
  <c r="AN49" i="2"/>
  <c r="AZ60" i="2"/>
  <c r="BA32" i="2"/>
  <c r="BB32" i="2"/>
  <c r="AO19" i="2"/>
  <c r="AN47" i="2"/>
  <c r="BA31" i="2"/>
  <c r="AZ59" i="2"/>
  <c r="AI15" i="2"/>
  <c r="AH43" i="2"/>
  <c r="AO48" i="2"/>
  <c r="AP20" i="2"/>
  <c r="AL46" i="2"/>
  <c r="AM18" i="2"/>
  <c r="AI14" i="2"/>
  <c r="AP51" i="2"/>
  <c r="AQ23" i="2"/>
  <c r="AN19" i="2"/>
  <c r="AM47" i="2"/>
  <c r="AQ21" i="2"/>
  <c r="AP49" i="2"/>
  <c r="AO20" i="2"/>
  <c r="AN48" i="2"/>
  <c r="AR23" i="2"/>
  <c r="AQ51" i="2"/>
  <c r="AP22" i="2"/>
  <c r="AO50" i="2"/>
  <c r="AJ16" i="2"/>
  <c r="AI44" i="2"/>
  <c r="AS24" i="2"/>
  <c r="AR52" i="2"/>
  <c r="AP21" i="2"/>
  <c r="AO49" i="2"/>
  <c r="AJ15" i="2"/>
  <c r="AI43" i="2"/>
  <c r="AT25" i="2"/>
  <c r="AS53" i="2"/>
  <c r="AQ22" i="2"/>
  <c r="AP50" i="2"/>
  <c r="AJ14" i="2"/>
  <c r="AI42" i="2"/>
  <c r="AT55" i="2"/>
  <c r="AU27" i="2"/>
  <c r="AR24" i="2"/>
  <c r="AQ52" i="2"/>
  <c r="AT54" i="2"/>
  <c r="AU26" i="2"/>
  <c r="AR22" i="2"/>
  <c r="AQ50" i="2"/>
  <c r="AK17" i="2"/>
  <c r="AJ45" i="2"/>
  <c r="AU54" i="2"/>
  <c r="AV26" i="2"/>
  <c r="AR53" i="2"/>
  <c r="AS25" i="2"/>
  <c r="AK16" i="2"/>
  <c r="AJ44" i="2"/>
  <c r="AS23" i="2"/>
  <c r="AR51" i="2"/>
  <c r="AJ43" i="2"/>
  <c r="AK15" i="2"/>
  <c r="Q7" i="5"/>
  <c r="Q15" i="5"/>
  <c r="Q13" i="5"/>
  <c r="Q16" i="5"/>
  <c r="P17" i="5" s="1"/>
  <c r="Q4" i="5"/>
  <c r="Q6" i="5"/>
  <c r="Q5" i="5"/>
  <c r="P4" i="5" s="1"/>
  <c r="Q14" i="5"/>
  <c r="P14" i="5" s="1"/>
  <c r="Q19" i="5"/>
  <c r="Q9" i="5"/>
  <c r="Q20" i="5"/>
  <c r="Q10" i="5"/>
  <c r="Q11" i="5"/>
  <c r="Q21" i="5"/>
  <c r="Q8" i="5"/>
  <c r="Q22" i="5"/>
  <c r="P21" i="5" s="1"/>
  <c r="Q23" i="5"/>
  <c r="P23" i="5" s="1"/>
  <c r="Q18" i="5"/>
  <c r="Q17" i="5"/>
  <c r="Q12" i="5"/>
  <c r="AH66" i="2" l="1" a="1"/>
  <c r="P10" i="5"/>
  <c r="O10" i="5" s="1"/>
  <c r="P9" i="5"/>
  <c r="P7" i="5"/>
  <c r="P12" i="5"/>
  <c r="P11" i="5"/>
  <c r="P22" i="5"/>
  <c r="P16" i="5"/>
  <c r="O23" i="5"/>
  <c r="P8" i="5"/>
  <c r="P20" i="5"/>
  <c r="O21" i="5"/>
  <c r="P5" i="5"/>
  <c r="O4" i="5" s="1"/>
  <c r="P15" i="5"/>
  <c r="O22" i="5"/>
  <c r="P19" i="5"/>
  <c r="P18" i="5"/>
  <c r="O17" i="5" s="1"/>
  <c r="P6" i="5"/>
  <c r="O5" i="5" s="1"/>
  <c r="N4" i="5" s="1"/>
  <c r="P13" i="5"/>
  <c r="O12" i="5" s="1"/>
  <c r="AZ66" i="2" l="1"/>
  <c r="AH68" i="2"/>
  <c r="AI69" i="2"/>
  <c r="AJ70" i="2"/>
  <c r="AK71" i="2"/>
  <c r="AL72" i="2"/>
  <c r="AM73" i="2"/>
  <c r="AN74" i="2"/>
  <c r="AO75" i="2"/>
  <c r="AP76" i="2"/>
  <c r="AQ77" i="2"/>
  <c r="AR78" i="2"/>
  <c r="AS79" i="2"/>
  <c r="AT80" i="2"/>
  <c r="AU81" i="2"/>
  <c r="AV82" i="2"/>
  <c r="AW83" i="2"/>
  <c r="AX84" i="2"/>
  <c r="AH66" i="2"/>
  <c r="AI67" i="2"/>
  <c r="AJ68" i="2"/>
  <c r="AK69" i="2"/>
  <c r="AL70" i="2"/>
  <c r="AM71" i="2"/>
  <c r="AN72" i="2"/>
  <c r="AO73" i="2"/>
  <c r="AP74" i="2"/>
  <c r="AQ75" i="2"/>
  <c r="AR76" i="2"/>
  <c r="AS77" i="2"/>
  <c r="AT78" i="2"/>
  <c r="AU79" i="2"/>
  <c r="AV80" i="2"/>
  <c r="AW81" i="2"/>
  <c r="AX82" i="2"/>
  <c r="AY83" i="2"/>
  <c r="AZ84" i="2"/>
  <c r="AM69" i="2"/>
  <c r="AP72" i="2"/>
  <c r="AT76" i="2"/>
  <c r="AY81" i="2"/>
  <c r="AK66" i="2"/>
  <c r="AL67" i="2"/>
  <c r="AM68" i="2"/>
  <c r="AN69" i="2"/>
  <c r="AO70" i="2"/>
  <c r="AP71" i="2"/>
  <c r="AQ72" i="2"/>
  <c r="AR73" i="2"/>
  <c r="AT75" i="2"/>
  <c r="AU76" i="2"/>
  <c r="AV77" i="2"/>
  <c r="AW78" i="2"/>
  <c r="AY80" i="2"/>
  <c r="AZ81" i="2"/>
  <c r="AI84" i="2"/>
  <c r="AP70" i="2"/>
  <c r="AU75" i="2"/>
  <c r="AY79" i="2"/>
  <c r="AI83" i="2"/>
  <c r="AM66" i="2"/>
  <c r="AN67" i="2"/>
  <c r="AI66" i="2"/>
  <c r="AJ67" i="2"/>
  <c r="AK68" i="2"/>
  <c r="AL69" i="2"/>
  <c r="AM70" i="2"/>
  <c r="AN71" i="2"/>
  <c r="AO72" i="2"/>
  <c r="AP73" i="2"/>
  <c r="AQ74" i="2"/>
  <c r="AR75" i="2"/>
  <c r="AS76" i="2"/>
  <c r="AT77" i="2"/>
  <c r="AU78" i="2"/>
  <c r="AV79" i="2"/>
  <c r="AW80" i="2"/>
  <c r="AX81" i="2"/>
  <c r="AY82" i="2"/>
  <c r="AZ83" i="2"/>
  <c r="AJ66" i="2"/>
  <c r="AK67" i="2"/>
  <c r="AL68" i="2"/>
  <c r="AN70" i="2"/>
  <c r="AO71" i="2"/>
  <c r="AQ73" i="2"/>
  <c r="AR74" i="2"/>
  <c r="AS75" i="2"/>
  <c r="AU77" i="2"/>
  <c r="AV78" i="2"/>
  <c r="AW79" i="2"/>
  <c r="AX80" i="2"/>
  <c r="AZ82" i="2"/>
  <c r="AH84" i="2"/>
  <c r="AS74" i="2"/>
  <c r="AX79" i="2"/>
  <c r="AH83" i="2"/>
  <c r="AL66" i="2"/>
  <c r="AM67" i="2"/>
  <c r="AN68" i="2"/>
  <c r="AO69" i="2"/>
  <c r="AQ71" i="2"/>
  <c r="AR72" i="2"/>
  <c r="AS73" i="2"/>
  <c r="AT74" i="2"/>
  <c r="AV76" i="2"/>
  <c r="AW77" i="2"/>
  <c r="AX78" i="2"/>
  <c r="AZ80" i="2"/>
  <c r="AH82" i="2"/>
  <c r="AJ84" i="2"/>
  <c r="AU66" i="2"/>
  <c r="AP68" i="2"/>
  <c r="AW69" i="2"/>
  <c r="AL71" i="2"/>
  <c r="AX72" i="2"/>
  <c r="AL74" i="2"/>
  <c r="AY75" i="2"/>
  <c r="AM77" i="2"/>
  <c r="AZ78" i="2"/>
  <c r="AN80" i="2"/>
  <c r="AV81" i="2"/>
  <c r="AO83" i="2"/>
  <c r="AV84" i="2"/>
  <c r="AV66" i="2"/>
  <c r="AQ68" i="2"/>
  <c r="AX69" i="2"/>
  <c r="AR71" i="2"/>
  <c r="AY72" i="2"/>
  <c r="AM74" i="2"/>
  <c r="AZ75" i="2"/>
  <c r="AN77" i="2"/>
  <c r="AH79" i="2"/>
  <c r="AO80" i="2"/>
  <c r="AI82" i="2"/>
  <c r="AP83" i="2"/>
  <c r="AW84" i="2"/>
  <c r="AW66" i="2"/>
  <c r="AR68" i="2"/>
  <c r="AY69" i="2"/>
  <c r="AS71" i="2"/>
  <c r="AZ72" i="2"/>
  <c r="AO74" i="2"/>
  <c r="AH76" i="2"/>
  <c r="AO77" i="2"/>
  <c r="AI79" i="2"/>
  <c r="AP80" i="2"/>
  <c r="AJ82" i="2"/>
  <c r="AQ83" i="2"/>
  <c r="AY84" i="2"/>
  <c r="AP77" i="2"/>
  <c r="AH70" i="2"/>
  <c r="AJ76" i="2"/>
  <c r="AR80" i="2"/>
  <c r="AV68" i="2"/>
  <c r="AK73" i="2"/>
  <c r="AL76" i="2"/>
  <c r="AU80" i="2"/>
  <c r="AU83" i="2"/>
  <c r="AY66" i="2"/>
  <c r="AI73" i="2"/>
  <c r="AR77" i="2"/>
  <c r="AL82" i="2"/>
  <c r="AO67" i="2"/>
  <c r="AW71" i="2"/>
  <c r="AX74" i="2"/>
  <c r="AM79" i="2"/>
  <c r="AN82" i="2"/>
  <c r="AX66" i="2"/>
  <c r="AS68" i="2"/>
  <c r="AZ69" i="2"/>
  <c r="AT71" i="2"/>
  <c r="AH73" i="2"/>
  <c r="AU74" i="2"/>
  <c r="AI76" i="2"/>
  <c r="AJ79" i="2"/>
  <c r="AQ80" i="2"/>
  <c r="AK82" i="2"/>
  <c r="AR83" i="2"/>
  <c r="AT68" i="2"/>
  <c r="AU71" i="2"/>
  <c r="AV74" i="2"/>
  <c r="AK79" i="2"/>
  <c r="AS83" i="2"/>
  <c r="AK70" i="2"/>
  <c r="AY77" i="2"/>
  <c r="AH67" i="2"/>
  <c r="AU68" i="2"/>
  <c r="AI70" i="2"/>
  <c r="AV71" i="2"/>
  <c r="AJ73" i="2"/>
  <c r="AW74" i="2"/>
  <c r="AK76" i="2"/>
  <c r="AX77" i="2"/>
  <c r="AL79" i="2"/>
  <c r="AS80" i="2"/>
  <c r="AM82" i="2"/>
  <c r="AT83" i="2"/>
  <c r="AS67" i="2"/>
  <c r="AZ68" i="2"/>
  <c r="AT70" i="2"/>
  <c r="AH72" i="2"/>
  <c r="AU73" i="2"/>
  <c r="AI75" i="2"/>
  <c r="AQ76" i="2"/>
  <c r="AJ78" i="2"/>
  <c r="AQ79" i="2"/>
  <c r="AK81" i="2"/>
  <c r="AR82" i="2"/>
  <c r="AL84" i="2"/>
  <c r="AT67" i="2"/>
  <c r="AH69" i="2"/>
  <c r="AU70" i="2"/>
  <c r="AI72" i="2"/>
  <c r="AV73" i="2"/>
  <c r="AJ75" i="2"/>
  <c r="AW76" i="2"/>
  <c r="AK78" i="2"/>
  <c r="AR79" i="2"/>
  <c r="AL81" i="2"/>
  <c r="AS82" i="2"/>
  <c r="AM84" i="2"/>
  <c r="AU67" i="2"/>
  <c r="AJ69" i="2"/>
  <c r="AV70" i="2"/>
  <c r="AJ72" i="2"/>
  <c r="AW73" i="2"/>
  <c r="AK75" i="2"/>
  <c r="AX76" i="2"/>
  <c r="AL78" i="2"/>
  <c r="AT79" i="2"/>
  <c r="AM81" i="2"/>
  <c r="AT82" i="2"/>
  <c r="AN84" i="2"/>
  <c r="AN66" i="2"/>
  <c r="AV67" i="2"/>
  <c r="AP69" i="2"/>
  <c r="AW70" i="2"/>
  <c r="AK72" i="2"/>
  <c r="AX73" i="2"/>
  <c r="AL75" i="2"/>
  <c r="AY76" i="2"/>
  <c r="AM78" i="2"/>
  <c r="AZ79" i="2"/>
  <c r="AN81" i="2"/>
  <c r="AU82" i="2"/>
  <c r="AO84" i="2"/>
  <c r="AP67" i="2"/>
  <c r="AS70" i="2"/>
  <c r="AZ73" i="2"/>
  <c r="AJ77" i="2"/>
  <c r="AM80" i="2"/>
  <c r="AX83" i="2"/>
  <c r="AQ67" i="2"/>
  <c r="AX70" i="2"/>
  <c r="AH74" i="2"/>
  <c r="AK77" i="2"/>
  <c r="AH81" i="2"/>
  <c r="AK84" i="2"/>
  <c r="AR67" i="2"/>
  <c r="AY70" i="2"/>
  <c r="AI74" i="2"/>
  <c r="AL77" i="2"/>
  <c r="AI81" i="2"/>
  <c r="AP84" i="2"/>
  <c r="AW67" i="2"/>
  <c r="AZ70" i="2"/>
  <c r="AJ74" i="2"/>
  <c r="AZ77" i="2"/>
  <c r="AJ81" i="2"/>
  <c r="AQ84" i="2"/>
  <c r="AX67" i="2"/>
  <c r="AH71" i="2"/>
  <c r="AK74" i="2"/>
  <c r="AH78" i="2"/>
  <c r="AO81" i="2"/>
  <c r="AR84" i="2"/>
  <c r="AY67" i="2"/>
  <c r="AI71" i="2"/>
  <c r="AY74" i="2"/>
  <c r="AI78" i="2"/>
  <c r="AP81" i="2"/>
  <c r="AS84" i="2"/>
  <c r="AZ67" i="2"/>
  <c r="AJ71" i="2"/>
  <c r="AZ74" i="2"/>
  <c r="AN78" i="2"/>
  <c r="AQ81" i="2"/>
  <c r="AT84" i="2"/>
  <c r="AO68" i="2"/>
  <c r="AY71" i="2"/>
  <c r="AM75" i="2"/>
  <c r="AP78" i="2"/>
  <c r="AS81" i="2"/>
  <c r="AW68" i="2"/>
  <c r="AZ71" i="2"/>
  <c r="AN75" i="2"/>
  <c r="AQ78" i="2"/>
  <c r="AT81" i="2"/>
  <c r="AY78" i="2"/>
  <c r="AN79" i="2"/>
  <c r="AW82" i="2"/>
  <c r="AK83" i="2"/>
  <c r="AQ66" i="2"/>
  <c r="AU69" i="2"/>
  <c r="AL73" i="2"/>
  <c r="AI80" i="2"/>
  <c r="AZ76" i="2"/>
  <c r="AX68" i="2"/>
  <c r="AM72" i="2"/>
  <c r="AP75" i="2"/>
  <c r="AS78" i="2"/>
  <c r="AO82" i="2"/>
  <c r="AY68" i="2"/>
  <c r="AS72" i="2"/>
  <c r="AV75" i="2"/>
  <c r="AP82" i="2"/>
  <c r="AQ69" i="2"/>
  <c r="AW75" i="2"/>
  <c r="AQ82" i="2"/>
  <c r="AR69" i="2"/>
  <c r="AU72" i="2"/>
  <c r="AX75" i="2"/>
  <c r="AO79" i="2"/>
  <c r="AO66" i="2"/>
  <c r="AS69" i="2"/>
  <c r="AM76" i="2"/>
  <c r="AP79" i="2"/>
  <c r="AP66" i="2"/>
  <c r="AT69" i="2"/>
  <c r="AW72" i="2"/>
  <c r="AH80" i="2"/>
  <c r="AL83" i="2"/>
  <c r="AV69" i="2"/>
  <c r="AJ80" i="2"/>
  <c r="AQ70" i="2"/>
  <c r="AT73" i="2"/>
  <c r="AK80" i="2"/>
  <c r="AI68" i="2"/>
  <c r="AX71" i="2"/>
  <c r="AH75" i="2"/>
  <c r="AO78" i="2"/>
  <c r="AR81" i="2"/>
  <c r="AU84" i="2"/>
  <c r="AT72" i="2"/>
  <c r="AV72" i="2"/>
  <c r="AJ83" i="2"/>
  <c r="AN76" i="2"/>
  <c r="AO76" i="2"/>
  <c r="AR66" i="2"/>
  <c r="AN73" i="2"/>
  <c r="AM83" i="2"/>
  <c r="AS66" i="2"/>
  <c r="AH77" i="2"/>
  <c r="AN83" i="2"/>
  <c r="AT66" i="2"/>
  <c r="AR70" i="2"/>
  <c r="AY73" i="2"/>
  <c r="AI77" i="2"/>
  <c r="AL80" i="2"/>
  <c r="AV83" i="2"/>
  <c r="O8" i="5"/>
  <c r="O11" i="5"/>
  <c r="O14" i="5"/>
  <c r="O13" i="5"/>
  <c r="N12" i="5" s="1"/>
  <c r="O9" i="5"/>
  <c r="N9" i="5" s="1"/>
  <c r="O15" i="5"/>
  <c r="O6" i="5"/>
  <c r="N5" i="5" s="1"/>
  <c r="M4" i="5" s="1"/>
  <c r="O18" i="5"/>
  <c r="N10" i="5"/>
  <c r="O16" i="5"/>
  <c r="O19" i="5"/>
  <c r="N18" i="5" s="1"/>
  <c r="O7" i="5"/>
  <c r="O20" i="5"/>
  <c r="N19" i="5" s="1"/>
  <c r="N22" i="5"/>
  <c r="N11" i="5"/>
  <c r="N23" i="5"/>
  <c r="M11" i="5" l="1"/>
  <c r="N13" i="5"/>
  <c r="M12" i="5" s="1"/>
  <c r="M10" i="5"/>
  <c r="N15" i="5"/>
  <c r="N14" i="5"/>
  <c r="N20" i="5"/>
  <c r="M19" i="5" s="1"/>
  <c r="N16" i="5"/>
  <c r="M23" i="5"/>
  <c r="N6" i="5"/>
  <c r="M5" i="5" s="1"/>
  <c r="L4" i="5" s="1"/>
  <c r="N8" i="5"/>
  <c r="M9" i="5" s="1"/>
  <c r="N7" i="5"/>
  <c r="N21" i="5"/>
  <c r="N17" i="5"/>
  <c r="M20" i="5" l="1"/>
  <c r="M6" i="5"/>
  <c r="L5" i="5" s="1"/>
  <c r="K4" i="5" s="1"/>
  <c r="M14" i="5"/>
  <c r="L11" i="5"/>
  <c r="M13" i="5"/>
  <c r="L12" i="5" s="1"/>
  <c r="M16" i="5"/>
  <c r="M15" i="5"/>
  <c r="M17" i="5"/>
  <c r="L16" i="5" s="1"/>
  <c r="M18" i="5"/>
  <c r="L19" i="5" s="1"/>
  <c r="M7" i="5"/>
  <c r="L6" i="5" s="1"/>
  <c r="K5" i="5" s="1"/>
  <c r="J4" i="5" s="1"/>
  <c r="M8" i="5"/>
  <c r="M21" i="5"/>
  <c r="L20" i="5" s="1"/>
  <c r="M22" i="5"/>
  <c r="L10" i="5"/>
  <c r="L14" i="5" l="1"/>
  <c r="L21" i="5"/>
  <c r="K20" i="5" s="1"/>
  <c r="L13" i="5"/>
  <c r="K12" i="5" s="1"/>
  <c r="L15" i="5"/>
  <c r="K15" i="5" s="1"/>
  <c r="L7" i="5"/>
  <c r="K6" i="5" s="1"/>
  <c r="J5" i="5" s="1"/>
  <c r="I4" i="5" s="1"/>
  <c r="L9" i="5"/>
  <c r="K10" i="5" s="1"/>
  <c r="L22" i="5"/>
  <c r="K21" i="5" s="1"/>
  <c r="L23" i="5"/>
  <c r="L8" i="5"/>
  <c r="K7" i="5" s="1"/>
  <c r="J6" i="5" s="1"/>
  <c r="I5" i="5" s="1"/>
  <c r="H4" i="5" s="1"/>
  <c r="L17" i="5"/>
  <c r="K16" i="5" s="1"/>
  <c r="L18" i="5"/>
  <c r="K11" i="5"/>
  <c r="K14" i="5" l="1"/>
  <c r="K17" i="5"/>
  <c r="J16" i="5" s="1"/>
  <c r="K13" i="5"/>
  <c r="K19" i="5"/>
  <c r="K18" i="5"/>
  <c r="K8" i="5"/>
  <c r="J7" i="5" s="1"/>
  <c r="I6" i="5" s="1"/>
  <c r="H5" i="5" s="1"/>
  <c r="J15" i="5"/>
  <c r="J11" i="5"/>
  <c r="K23" i="5"/>
  <c r="K22" i="5"/>
  <c r="J21" i="5" s="1"/>
  <c r="K9" i="5"/>
  <c r="J20" i="5"/>
  <c r="J12" i="5"/>
  <c r="J8" i="5" l="1"/>
  <c r="I7" i="5" s="1"/>
  <c r="H6" i="5" s="1"/>
  <c r="J17" i="5"/>
  <c r="J13" i="5"/>
  <c r="J14" i="5"/>
  <c r="I14" i="5" s="1"/>
  <c r="J10" i="5"/>
  <c r="I11" i="5" s="1"/>
  <c r="I13" i="5"/>
  <c r="J23" i="5"/>
  <c r="J22" i="5"/>
  <c r="I21" i="5" s="1"/>
  <c r="I15" i="5"/>
  <c r="I12" i="5"/>
  <c r="I16" i="5"/>
  <c r="J18" i="5"/>
  <c r="I17" i="5" s="1"/>
  <c r="H16" i="5" s="1"/>
  <c r="J19" i="5"/>
  <c r="I18" i="5" s="1"/>
  <c r="H17" i="5" s="1"/>
  <c r="J9" i="5"/>
  <c r="I8" i="5" s="1"/>
  <c r="H7" i="5" s="1"/>
  <c r="H13" i="5" l="1"/>
  <c r="H15" i="5"/>
  <c r="H14" i="5"/>
  <c r="I20" i="5"/>
  <c r="H12" i="5"/>
  <c r="I23" i="5"/>
  <c r="I22" i="5"/>
  <c r="H21" i="5" s="1"/>
  <c r="I9" i="5"/>
  <c r="H8" i="5" s="1"/>
  <c r="I10" i="5"/>
  <c r="I19" i="5"/>
  <c r="H18" i="5" s="1"/>
  <c r="H9" i="5" l="1"/>
  <c r="H19" i="5"/>
  <c r="H23" i="5"/>
  <c r="H22" i="5"/>
  <c r="H20" i="5"/>
  <c r="H11" i="5"/>
  <c r="H10" i="5"/>
</calcChain>
</file>

<file path=xl/sharedStrings.xml><?xml version="1.0" encoding="utf-8"?>
<sst xmlns="http://schemas.openxmlformats.org/spreadsheetml/2006/main" count="51" uniqueCount="33">
  <si>
    <t>Parameters</t>
  </si>
  <si>
    <t>Volatility</t>
  </si>
  <si>
    <t>Strike Price K</t>
  </si>
  <si>
    <t>Risk-free Rate r</t>
  </si>
  <si>
    <t xml:space="preserve">M </t>
  </si>
  <si>
    <t>N</t>
  </si>
  <si>
    <t>Volatility^2</t>
  </si>
  <si>
    <t>Stock Price</t>
  </si>
  <si>
    <r>
      <t>Stock Price S</t>
    </r>
    <r>
      <rPr>
        <vertAlign val="subscript"/>
        <sz val="16"/>
        <color theme="1"/>
        <rFont val="Times New Roman"/>
        <family val="1"/>
      </rPr>
      <t>0</t>
    </r>
  </si>
  <si>
    <r>
      <t>MaxStock Price S</t>
    </r>
    <r>
      <rPr>
        <vertAlign val="subscript"/>
        <sz val="16"/>
        <color theme="1"/>
        <rFont val="Times New Roman"/>
        <family val="1"/>
      </rPr>
      <t>0</t>
    </r>
  </si>
  <si>
    <t>M</t>
  </si>
  <si>
    <t>For Am</t>
  </si>
  <si>
    <t>For Cm</t>
  </si>
  <si>
    <t>For Bm</t>
  </si>
  <si>
    <t>m</t>
  </si>
  <si>
    <t>Time to Maturity(Months)</t>
  </si>
  <si>
    <t>Time to Maturity(Years)</t>
  </si>
  <si>
    <t>TIME(In Months)</t>
  </si>
  <si>
    <t>R Matrix</t>
  </si>
  <si>
    <r>
      <t>Stock Price S</t>
    </r>
    <r>
      <rPr>
        <vertAlign val="subscript"/>
        <sz val="26"/>
        <color theme="1"/>
        <rFont val="Times New Roman"/>
        <family val="1"/>
      </rPr>
      <t>0</t>
    </r>
  </si>
  <si>
    <r>
      <t>MaxStock Price S</t>
    </r>
    <r>
      <rPr>
        <vertAlign val="subscript"/>
        <sz val="26"/>
        <color theme="1"/>
        <rFont val="Times New Roman"/>
        <family val="1"/>
      </rPr>
      <t>0</t>
    </r>
  </si>
  <si>
    <t>Price of Option</t>
  </si>
  <si>
    <t xml:space="preserve">Equations Used </t>
  </si>
  <si>
    <t>A Matrix</t>
  </si>
  <si>
    <t>M Matrix</t>
  </si>
  <si>
    <t>M Inverse Matrix</t>
  </si>
  <si>
    <t>After taking all the values constant for analytical as well as numerical methods the following results were noted</t>
  </si>
  <si>
    <t xml:space="preserve">Explicit Method </t>
  </si>
  <si>
    <t>Implicit Method</t>
  </si>
  <si>
    <t>Option Price</t>
  </si>
  <si>
    <t>Error</t>
  </si>
  <si>
    <t>BSM(Analytical)(From Zerodha)</t>
  </si>
  <si>
    <t>In conclusion we say that the Implicit method performs very well in case of call option but we can't gurantee the same for put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</si>
</sst>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0.0"/>
    <numFmt numFmtId="165" formatCode="0.000"/>
    <numFmt numFmtId="166" formatCode="0.000E+00"/>
    <numFmt numFmtId="167" formatCode="0.00000"/>
    <numFmt numFmtId="168" formatCode="0.000000"/>
    <numFmt numFmtId="169" formatCode="0.0000"/>
  </numFmts>
  <fonts count="1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vertAlign val="subscript"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  <font>
      <sz val="26"/>
      <color theme="1"/>
      <name val="Calibri"/>
      <family val="2"/>
      <scheme val="minor"/>
    </font>
    <font>
      <vertAlign val="subscript"/>
      <sz val="26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EF8FE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9" fontId="2" fillId="3" borderId="4" xfId="0" applyNumberFormat="1" applyFont="1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64" fontId="2" fillId="2" borderId="7" xfId="0" applyNumberFormat="1" applyFont="1" applyFill="1" applyBorder="1"/>
    <xf numFmtId="2" fontId="3" fillId="2" borderId="7" xfId="0" applyNumberFormat="1" applyFont="1" applyFill="1" applyBorder="1"/>
    <xf numFmtId="0" fontId="2" fillId="4" borderId="1" xfId="0" applyFont="1" applyFill="1" applyBorder="1"/>
    <xf numFmtId="0" fontId="2" fillId="4" borderId="3" xfId="0" applyFont="1" applyFill="1" applyBorder="1"/>
    <xf numFmtId="0" fontId="2" fillId="4" borderId="11" xfId="0" applyFont="1" applyFill="1" applyBorder="1"/>
    <xf numFmtId="0" fontId="2" fillId="4" borderId="6" xfId="0" applyFont="1" applyFill="1" applyBorder="1"/>
    <xf numFmtId="0" fontId="2" fillId="4" borderId="10" xfId="0" applyFont="1" applyFill="1" applyBorder="1"/>
    <xf numFmtId="0" fontId="6" fillId="4" borderId="5" xfId="0" applyFont="1" applyFill="1" applyBorder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right"/>
    </xf>
    <xf numFmtId="1" fontId="2" fillId="3" borderId="4" xfId="0" applyNumberFormat="1" applyFont="1" applyFill="1" applyBorder="1" applyAlignment="1">
      <alignment horizontal="right"/>
    </xf>
    <xf numFmtId="0" fontId="2" fillId="2" borderId="12" xfId="0" applyFont="1" applyFill="1" applyBorder="1"/>
    <xf numFmtId="0" fontId="2" fillId="4" borderId="9" xfId="0" applyFont="1" applyFill="1" applyBorder="1"/>
    <xf numFmtId="0" fontId="2" fillId="4" borderId="8" xfId="0" applyFont="1" applyFill="1" applyBorder="1"/>
    <xf numFmtId="166" fontId="2" fillId="2" borderId="7" xfId="0" applyNumberFormat="1" applyFont="1" applyFill="1" applyBorder="1"/>
    <xf numFmtId="165" fontId="2" fillId="3" borderId="4" xfId="0" applyNumberFormat="1" applyFont="1" applyFill="1" applyBorder="1"/>
    <xf numFmtId="167" fontId="2" fillId="4" borderId="9" xfId="0" applyNumberFormat="1" applyFont="1" applyFill="1" applyBorder="1"/>
    <xf numFmtId="167" fontId="2" fillId="4" borderId="8" xfId="0" applyNumberFormat="1" applyFont="1" applyFill="1" applyBorder="1"/>
    <xf numFmtId="167" fontId="2" fillId="4" borderId="10" xfId="0" applyNumberFormat="1" applyFont="1" applyFill="1" applyBorder="1"/>
    <xf numFmtId="0" fontId="9" fillId="0" borderId="0" xfId="0" applyFont="1"/>
    <xf numFmtId="0" fontId="10" fillId="3" borderId="1" xfId="0" applyFont="1" applyFill="1" applyBorder="1"/>
    <xf numFmtId="0" fontId="11" fillId="3" borderId="2" xfId="0" applyFont="1" applyFill="1" applyBorder="1"/>
    <xf numFmtId="0" fontId="11" fillId="0" borderId="0" xfId="0" applyFont="1"/>
    <xf numFmtId="0" fontId="12" fillId="0" borderId="0" xfId="0" applyFont="1"/>
    <xf numFmtId="0" fontId="11" fillId="3" borderId="3" xfId="0" applyFont="1" applyFill="1" applyBorder="1"/>
    <xf numFmtId="0" fontId="11" fillId="3" borderId="4" xfId="0" applyFont="1" applyFill="1" applyBorder="1"/>
    <xf numFmtId="9" fontId="11" fillId="3" borderId="4" xfId="0" applyNumberFormat="1" applyFont="1" applyFill="1" applyBorder="1"/>
    <xf numFmtId="165" fontId="11" fillId="3" borderId="4" xfId="0" applyNumberFormat="1" applyFont="1" applyFill="1" applyBorder="1"/>
    <xf numFmtId="1" fontId="11" fillId="3" borderId="4" xfId="0" applyNumberFormat="1" applyFont="1" applyFill="1" applyBorder="1" applyAlignment="1">
      <alignment horizontal="right"/>
    </xf>
    <xf numFmtId="0" fontId="8" fillId="0" borderId="0" xfId="0" applyFont="1"/>
    <xf numFmtId="0" fontId="11" fillId="3" borderId="5" xfId="0" applyFont="1" applyFill="1" applyBorder="1"/>
    <xf numFmtId="0" fontId="11" fillId="3" borderId="6" xfId="0" applyFont="1" applyFill="1" applyBorder="1"/>
    <xf numFmtId="0" fontId="11" fillId="2" borderId="0" xfId="0" applyFont="1" applyFill="1"/>
    <xf numFmtId="0" fontId="11" fillId="2" borderId="7" xfId="0" applyFont="1" applyFill="1" applyBorder="1"/>
    <xf numFmtId="0" fontId="11" fillId="4" borderId="1" xfId="0" applyFont="1" applyFill="1" applyBorder="1"/>
    <xf numFmtId="167" fontId="11" fillId="4" borderId="1" xfId="0" applyNumberFormat="1" applyFont="1" applyFill="1" applyBorder="1"/>
    <xf numFmtId="0" fontId="11" fillId="4" borderId="8" xfId="0" applyFont="1" applyFill="1" applyBorder="1"/>
    <xf numFmtId="169" fontId="11" fillId="2" borderId="7" xfId="0" applyNumberFormat="1" applyFont="1" applyFill="1" applyBorder="1"/>
    <xf numFmtId="165" fontId="11" fillId="2" borderId="7" xfId="0" applyNumberFormat="1" applyFont="1" applyFill="1" applyBorder="1"/>
    <xf numFmtId="0" fontId="11" fillId="4" borderId="3" xfId="0" applyFont="1" applyFill="1" applyBorder="1"/>
    <xf numFmtId="167" fontId="11" fillId="4" borderId="3" xfId="0" applyNumberFormat="1" applyFont="1" applyFill="1" applyBorder="1"/>
    <xf numFmtId="0" fontId="11" fillId="4" borderId="9" xfId="0" applyFont="1" applyFill="1" applyBorder="1"/>
    <xf numFmtId="2" fontId="12" fillId="3" borderId="1" xfId="0" applyNumberFormat="1" applyFont="1" applyFill="1" applyBorder="1"/>
    <xf numFmtId="0" fontId="12" fillId="3" borderId="1" xfId="0" applyFont="1" applyFill="1" applyBorder="1"/>
    <xf numFmtId="167" fontId="12" fillId="3" borderId="13" xfId="0" applyNumberFormat="1" applyFont="1" applyFill="1" applyBorder="1"/>
    <xf numFmtId="0" fontId="12" fillId="3" borderId="13" xfId="0" applyFont="1" applyFill="1" applyBorder="1"/>
    <xf numFmtId="0" fontId="12" fillId="3" borderId="2" xfId="0" applyFont="1" applyFill="1" applyBorder="1"/>
    <xf numFmtId="0" fontId="12" fillId="3" borderId="3" xfId="0" applyFont="1" applyFill="1" applyBorder="1"/>
    <xf numFmtId="0" fontId="12" fillId="3" borderId="0" xfId="0" applyFont="1" applyFill="1"/>
    <xf numFmtId="167" fontId="12" fillId="3" borderId="0" xfId="0" applyNumberFormat="1" applyFont="1" applyFill="1"/>
    <xf numFmtId="0" fontId="12" fillId="3" borderId="4" xfId="0" applyFont="1" applyFill="1" applyBorder="1"/>
    <xf numFmtId="168" fontId="12" fillId="3" borderId="0" xfId="0" applyNumberFormat="1" applyFont="1" applyFill="1"/>
    <xf numFmtId="167" fontId="12" fillId="3" borderId="4" xfId="0" applyNumberFormat="1" applyFont="1" applyFill="1" applyBorder="1"/>
    <xf numFmtId="0" fontId="12" fillId="3" borderId="5" xfId="0" applyFont="1" applyFill="1" applyBorder="1"/>
    <xf numFmtId="0" fontId="12" fillId="3" borderId="11" xfId="0" applyFont="1" applyFill="1" applyBorder="1"/>
    <xf numFmtId="0" fontId="12" fillId="3" borderId="6" xfId="0" applyFont="1" applyFill="1" applyBorder="1"/>
    <xf numFmtId="169" fontId="12" fillId="3" borderId="6" xfId="0" applyNumberFormat="1" applyFont="1" applyFill="1" applyBorder="1"/>
    <xf numFmtId="167" fontId="11" fillId="4" borderId="5" xfId="0" applyNumberFormat="1" applyFont="1" applyFill="1" applyBorder="1"/>
    <xf numFmtId="0" fontId="11" fillId="4" borderId="5" xfId="0" applyFont="1" applyFill="1" applyBorder="1"/>
    <xf numFmtId="0" fontId="11" fillId="4" borderId="10" xfId="0" applyFont="1" applyFill="1" applyBorder="1"/>
    <xf numFmtId="2" fontId="11" fillId="2" borderId="7" xfId="0" applyNumberFormat="1" applyFont="1" applyFill="1" applyBorder="1"/>
    <xf numFmtId="164" fontId="11" fillId="2" borderId="7" xfId="0" applyNumberFormat="1" applyFont="1" applyFill="1" applyBorder="1"/>
    <xf numFmtId="0" fontId="10" fillId="4" borderId="5" xfId="0" applyFont="1" applyFill="1" applyBorder="1"/>
    <xf numFmtId="0" fontId="11" fillId="4" borderId="11" xfId="0" applyFont="1" applyFill="1" applyBorder="1"/>
    <xf numFmtId="0" fontId="11" fillId="4" borderId="6" xfId="0" applyFont="1" applyFill="1" applyBorder="1"/>
    <xf numFmtId="0" fontId="12" fillId="2" borderId="0" xfId="0" applyFont="1" applyFill="1"/>
    <xf numFmtId="0" fontId="11" fillId="2" borderId="0" xfId="0" applyFont="1" applyFill="1" applyAlignment="1">
      <alignment horizontal="right"/>
    </xf>
    <xf numFmtId="2" fontId="12" fillId="5" borderId="8" xfId="0" applyNumberFormat="1" applyFont="1" applyFill="1" applyBorder="1"/>
    <xf numFmtId="0" fontId="12" fillId="5" borderId="9" xfId="0" applyFont="1" applyFill="1" applyBorder="1"/>
    <xf numFmtId="169" fontId="12" fillId="5" borderId="10" xfId="0" applyNumberFormat="1" applyFont="1" applyFill="1" applyBorder="1"/>
    <xf numFmtId="168" fontId="12" fillId="6" borderId="1" xfId="0" applyNumberFormat="1" applyFont="1" applyFill="1" applyBorder="1"/>
    <xf numFmtId="168" fontId="12" fillId="6" borderId="13" xfId="0" applyNumberFormat="1" applyFont="1" applyFill="1" applyBorder="1"/>
    <xf numFmtId="168" fontId="12" fillId="6" borderId="2" xfId="0" applyNumberFormat="1" applyFont="1" applyFill="1" applyBorder="1"/>
    <xf numFmtId="2" fontId="12" fillId="0" borderId="0" xfId="0" applyNumberFormat="1" applyFont="1"/>
    <xf numFmtId="168" fontId="12" fillId="6" borderId="3" xfId="0" applyNumberFormat="1" applyFont="1" applyFill="1" applyBorder="1"/>
    <xf numFmtId="168" fontId="12" fillId="6" borderId="0" xfId="0" applyNumberFormat="1" applyFont="1" applyFill="1"/>
    <xf numFmtId="168" fontId="12" fillId="6" borderId="4" xfId="0" applyNumberFormat="1" applyFont="1" applyFill="1" applyBorder="1"/>
    <xf numFmtId="168" fontId="12" fillId="6" borderId="5" xfId="0" applyNumberFormat="1" applyFont="1" applyFill="1" applyBorder="1"/>
    <xf numFmtId="168" fontId="12" fillId="6" borderId="11" xfId="0" applyNumberFormat="1" applyFont="1" applyFill="1" applyBorder="1"/>
    <xf numFmtId="168" fontId="12" fillId="6" borderId="6" xfId="0" applyNumberFormat="1" applyFont="1" applyFill="1" applyBorder="1"/>
    <xf numFmtId="169" fontId="12" fillId="0" borderId="0" xfId="0" applyNumberFormat="1" applyFont="1"/>
    <xf numFmtId="165" fontId="12" fillId="0" borderId="0" xfId="0" applyNumberFormat="1" applyFont="1"/>
    <xf numFmtId="0" fontId="2" fillId="2" borderId="0" xfId="0" applyFont="1" applyFill="1" applyAlignment="1">
      <alignment vertical="center"/>
    </xf>
    <xf numFmtId="0" fontId="8" fillId="6" borderId="1" xfId="0" applyFont="1" applyFill="1" applyBorder="1" applyAlignment="1">
      <alignment horizontal="center"/>
    </xf>
    <xf numFmtId="0" fontId="8" fillId="6" borderId="13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43" fontId="8" fillId="3" borderId="0" xfId="1" applyFont="1" applyFill="1" applyBorder="1" applyAlignment="1">
      <alignment horizontal="center"/>
    </xf>
    <xf numFmtId="43" fontId="8" fillId="3" borderId="11" xfId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2" fillId="3" borderId="14" xfId="0" applyFont="1" applyFill="1" applyBorder="1"/>
    <xf numFmtId="0" fontId="4" fillId="3" borderId="16" xfId="0" applyFont="1" applyFill="1" applyBorder="1"/>
    <xf numFmtId="0" fontId="15" fillId="7" borderId="0" xfId="0" applyFont="1" applyFill="1" applyAlignment="1">
      <alignment horizontal="center"/>
    </xf>
    <xf numFmtId="0" fontId="14" fillId="0" borderId="0" xfId="0" applyFont="1" applyAlignment="1"/>
    <xf numFmtId="0" fontId="16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10" fontId="1" fillId="0" borderId="0" xfId="0" applyNumberFormat="1" applyFont="1" applyAlignment="1">
      <alignment horizontal="center"/>
    </xf>
    <xf numFmtId="10" fontId="17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EF8FE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0</xdr:col>
      <xdr:colOff>236220</xdr:colOff>
      <xdr:row>12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A1A71A-D339-4CB4-91D5-406965A23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7960"/>
          <a:ext cx="23622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213360</xdr:colOff>
      <xdr:row>13</xdr:row>
      <xdr:rowOff>30480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CFE6B7-454E-4ED3-9F8A-C7E3AC1E9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4660"/>
          <a:ext cx="21336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18</xdr:col>
      <xdr:colOff>544285</xdr:colOff>
      <xdr:row>4</xdr:row>
      <xdr:rowOff>16328</xdr:rowOff>
    </xdr:from>
    <xdr:ext cx="7353423" cy="7000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7880632-BD4C-49CF-AED2-12077E5D2DEF}"/>
                </a:ext>
              </a:extLst>
            </xdr:cNvPr>
            <xdr:cNvSpPr txBox="1"/>
          </xdr:nvSpPr>
          <xdr:spPr>
            <a:xfrm>
              <a:off x="13460185" y="1113608"/>
              <a:ext cx="7353423" cy="700063"/>
            </a:xfrm>
            <a:prstGeom prst="rect">
              <a:avLst/>
            </a:prstGeom>
            <a:solidFill>
              <a:srgbClr val="CEF8F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N" sz="2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240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IN" sz="24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IN" sz="240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IN" sz="240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IN" sz="24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IN" sz="2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240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IN" sz="2400" i="1">
                            <a:latin typeface="Cambria Math" panose="02040503050406030204" pitchFamily="18" charset="0"/>
                          </a:rPr>
                          <m:t>1+</m:t>
                        </m:r>
                        <m:r>
                          <a:rPr lang="en-IN" sz="240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m:rPr>
                            <m:sty m:val="p"/>
                          </m:rPr>
                          <a:rPr lang="en-IN" sz="2400" i="1">
                            <a:latin typeface="Cambria Math" panose="02040503050406030204" pitchFamily="18" charset="0"/>
                          </a:rPr>
                          <m:t>Δ</m:t>
                        </m:r>
                        <m:r>
                          <a:rPr lang="en-IN" sz="2400" i="1">
                            <a:latin typeface="Cambria Math" panose="02040503050406030204" pitchFamily="18" charset="0"/>
                          </a:rPr>
                          <m:t>𝑡</m:t>
                        </m:r>
                      </m:den>
                    </m:f>
                    <m:d>
                      <m:dPr>
                        <m:ctrlPr>
                          <a:rPr lang="en-IN" sz="2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IN" sz="2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2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lang="en-IN" sz="24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sSub>
                          <m:sSubPr>
                            <m:ctrlPr>
                              <a:rPr lang="en-IN" sz="2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240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b>
                            <m:r>
                              <a:rPr lang="en-IN" sz="24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IN" sz="2400" i="1">
                                <a:latin typeface="Cambria Math" panose="02040503050406030204" pitchFamily="18" charset="0"/>
                              </a:rPr>
                              <m:t>+1,</m:t>
                            </m:r>
                            <m:r>
                              <a:rPr lang="en-IN" sz="24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  <m:r>
                              <a:rPr lang="en-IN" sz="240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  <m:r>
                          <a:rPr lang="en-IN" sz="240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IN" sz="2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24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lang="en-IN" sz="24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sSub>
                          <m:sSubPr>
                            <m:ctrlPr>
                              <a:rPr lang="en-IN" sz="2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240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b>
                            <m:r>
                              <a:rPr lang="en-IN" sz="24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IN" sz="2400" i="1">
                                <a:latin typeface="Cambria Math" panose="02040503050406030204" pitchFamily="18" charset="0"/>
                              </a:rPr>
                              <m:t>+1,</m:t>
                            </m:r>
                            <m:r>
                              <a:rPr lang="en-IN" sz="24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r>
                          <a:rPr lang="en-IN" sz="240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IN" sz="2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24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lang="en-IN" sz="24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sSub>
                          <m:sSubPr>
                            <m:ctrlPr>
                              <a:rPr lang="en-IN" sz="2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240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b>
                            <m:r>
                              <a:rPr lang="en-IN" sz="24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IN" sz="2400" i="1">
                                <a:latin typeface="Cambria Math" panose="02040503050406030204" pitchFamily="18" charset="0"/>
                              </a:rPr>
                              <m:t>+1,</m:t>
                            </m:r>
                            <m:r>
                              <a:rPr lang="en-IN" sz="24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  <m:r>
                              <a:rPr lang="en-IN" sz="240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7880632-BD4C-49CF-AED2-12077E5D2DEF}"/>
                </a:ext>
              </a:extLst>
            </xdr:cNvPr>
            <xdr:cNvSpPr txBox="1"/>
          </xdr:nvSpPr>
          <xdr:spPr>
            <a:xfrm>
              <a:off x="13460185" y="1113608"/>
              <a:ext cx="7353423" cy="700063"/>
            </a:xfrm>
            <a:prstGeom prst="rect">
              <a:avLst/>
            </a:prstGeom>
            <a:solidFill>
              <a:srgbClr val="CEF8F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2400" i="0">
                  <a:latin typeface="Cambria Math" panose="02040503050406030204" pitchFamily="18" charset="0"/>
                </a:rPr>
                <a:t>𝐹</a:t>
              </a:r>
              <a:r>
                <a:rPr lang="en-IN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en-IN" sz="2400" i="0">
                  <a:latin typeface="Cambria Math" panose="02040503050406030204" pitchFamily="18" charset="0"/>
                </a:rPr>
                <a:t>𝑛,𝑚</a:t>
              </a:r>
              <a:r>
                <a:rPr lang="en-IN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lang="en-IN" sz="2400" i="0">
                  <a:latin typeface="Cambria Math" panose="02040503050406030204" pitchFamily="18" charset="0"/>
                </a:rPr>
                <a:t>=1</a:t>
              </a:r>
              <a:r>
                <a:rPr lang="en-IN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/(</a:t>
              </a:r>
              <a:r>
                <a:rPr lang="en-IN" sz="2400" i="0">
                  <a:latin typeface="Cambria Math" panose="02040503050406030204" pitchFamily="18" charset="0"/>
                </a:rPr>
                <a:t>1+𝑟Δ𝑡</a:t>
              </a:r>
              <a:r>
                <a:rPr lang="en-IN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(</a:t>
              </a:r>
              <a:r>
                <a:rPr lang="en-IN" sz="2400" i="0">
                  <a:latin typeface="Cambria Math" panose="02040503050406030204" pitchFamily="18" charset="0"/>
                </a:rPr>
                <a:t>𝑎</a:t>
              </a:r>
              <a:r>
                <a:rPr lang="en-IN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IN" sz="2400" b="0" i="0">
                  <a:latin typeface="Cambria Math" panose="02040503050406030204" pitchFamily="18" charset="0"/>
                </a:rPr>
                <a:t>𝑚</a:t>
              </a:r>
              <a:r>
                <a:rPr lang="en-IN" sz="2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en-IN" sz="2400" i="0">
                  <a:latin typeface="Cambria Math" panose="02040503050406030204" pitchFamily="18" charset="0"/>
                </a:rPr>
                <a:t>𝐹</a:t>
              </a:r>
              <a:r>
                <a:rPr lang="en-IN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en-IN" sz="2400" i="0">
                  <a:latin typeface="Cambria Math" panose="02040503050406030204" pitchFamily="18" charset="0"/>
                </a:rPr>
                <a:t>𝑛+1,𝑚−1</a:t>
              </a:r>
              <a:r>
                <a:rPr lang="en-IN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lang="en-IN" sz="2400" i="0">
                  <a:latin typeface="Cambria Math" panose="02040503050406030204" pitchFamily="18" charset="0"/>
                </a:rPr>
                <a:t>+𝑏</a:t>
              </a:r>
              <a:r>
                <a:rPr lang="en-IN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IN" sz="2400" i="0">
                  <a:latin typeface="Cambria Math" panose="02040503050406030204" pitchFamily="18" charset="0"/>
                </a:rPr>
                <a:t>𝑚</a:t>
              </a:r>
              <a:r>
                <a:rPr lang="en-IN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en-IN" sz="2400" i="0">
                  <a:latin typeface="Cambria Math" panose="02040503050406030204" pitchFamily="18" charset="0"/>
                </a:rPr>
                <a:t>𝐹</a:t>
              </a:r>
              <a:r>
                <a:rPr lang="en-IN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en-IN" sz="2400" i="0">
                  <a:latin typeface="Cambria Math" panose="02040503050406030204" pitchFamily="18" charset="0"/>
                </a:rPr>
                <a:t>𝑛+1,𝑚</a:t>
              </a:r>
              <a:r>
                <a:rPr lang="en-IN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lang="en-IN" sz="2400" i="0">
                  <a:latin typeface="Cambria Math" panose="02040503050406030204" pitchFamily="18" charset="0"/>
                </a:rPr>
                <a:t>+𝑐</a:t>
              </a:r>
              <a:r>
                <a:rPr lang="en-IN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IN" sz="2400" i="0">
                  <a:latin typeface="Cambria Math" panose="02040503050406030204" pitchFamily="18" charset="0"/>
                </a:rPr>
                <a:t>𝑚</a:t>
              </a:r>
              <a:r>
                <a:rPr lang="en-IN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en-IN" sz="2400" i="0">
                  <a:latin typeface="Cambria Math" panose="02040503050406030204" pitchFamily="18" charset="0"/>
                </a:rPr>
                <a:t>𝐹</a:t>
              </a:r>
              <a:r>
                <a:rPr lang="en-IN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en-IN" sz="2400" i="0">
                  <a:latin typeface="Cambria Math" panose="02040503050406030204" pitchFamily="18" charset="0"/>
                </a:rPr>
                <a:t>𝑛+1,𝑚+1</a:t>
              </a:r>
              <a:r>
                <a:rPr lang="en-IN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19</xdr:col>
      <xdr:colOff>35379</xdr:colOff>
      <xdr:row>7</xdr:row>
      <xdr:rowOff>288472</xdr:rowOff>
    </xdr:from>
    <xdr:ext cx="2503714" cy="6095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010EF12-4F4C-477C-875A-B47B2D39A02C}"/>
                </a:ext>
              </a:extLst>
            </xdr:cNvPr>
            <xdr:cNvSpPr txBox="1"/>
          </xdr:nvSpPr>
          <xdr:spPr>
            <a:xfrm>
              <a:off x="23276379" y="2193472"/>
              <a:ext cx="2503714" cy="609599"/>
            </a:xfrm>
            <a:prstGeom prst="rect">
              <a:avLst/>
            </a:prstGeom>
            <a:solidFill>
              <a:srgbClr val="CEF8F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N" sz="20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20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IN" sz="200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IN" sz="20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IN" sz="20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IN" sz="20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sz="200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p>
                            <m:r>
                              <a:rPr lang="en-IN" sz="20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en-IN" sz="20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sz="20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p>
                            <m:r>
                              <a:rPr lang="en-IN" sz="20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m:rPr>
                            <m:sty m:val="p"/>
                          </m:rPr>
                          <a:rPr lang="en-IN" sz="2000" i="1">
                            <a:latin typeface="Cambria Math" panose="02040503050406030204" pitchFamily="18" charset="0"/>
                          </a:rPr>
                          <m:t>Δ</m:t>
                        </m:r>
                        <m:r>
                          <a:rPr lang="en-IN" sz="2000" i="1">
                            <a:latin typeface="Cambria Math" panose="02040503050406030204" pitchFamily="18" charset="0"/>
                          </a:rPr>
                          <m:t>𝑡</m:t>
                        </m:r>
                      </m:num>
                      <m:den>
                        <m:r>
                          <a:rPr lang="en-IN" sz="200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IN" sz="200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IN" sz="20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2000" i="1">
                            <a:latin typeface="Cambria Math" panose="02040503050406030204" pitchFamily="18" charset="0"/>
                          </a:rPr>
                          <m:t>𝑟𝑚</m:t>
                        </m:r>
                        <m:r>
                          <m:rPr>
                            <m:sty m:val="p"/>
                          </m:rPr>
                          <a:rPr lang="en-IN" sz="2000" i="1">
                            <a:latin typeface="Cambria Math" panose="02040503050406030204" pitchFamily="18" charset="0"/>
                          </a:rPr>
                          <m:t>Δ</m:t>
                        </m:r>
                        <m:r>
                          <a:rPr lang="en-IN" sz="2000" i="1">
                            <a:latin typeface="Cambria Math" panose="02040503050406030204" pitchFamily="18" charset="0"/>
                          </a:rPr>
                          <m:t>𝑡</m:t>
                        </m:r>
                      </m:num>
                      <m:den>
                        <m:r>
                          <a:rPr lang="en-IN" sz="200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IN" sz="20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010EF12-4F4C-477C-875A-B47B2D39A02C}"/>
                </a:ext>
              </a:extLst>
            </xdr:cNvPr>
            <xdr:cNvSpPr txBox="1"/>
          </xdr:nvSpPr>
          <xdr:spPr>
            <a:xfrm>
              <a:off x="23276379" y="2193472"/>
              <a:ext cx="2503714" cy="609599"/>
            </a:xfrm>
            <a:prstGeom prst="rect">
              <a:avLst/>
            </a:prstGeom>
            <a:solidFill>
              <a:srgbClr val="CEF8F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IN" sz="2000" i="0">
                  <a:latin typeface="Cambria Math" panose="02040503050406030204" pitchFamily="18" charset="0"/>
                </a:rPr>
                <a:t>𝑎</a:t>
              </a:r>
              <a:r>
                <a:rPr lang="en-IN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IN" sz="2000" i="0">
                  <a:latin typeface="Cambria Math" panose="02040503050406030204" pitchFamily="18" charset="0"/>
                </a:rPr>
                <a:t>𝑚=</a:t>
              </a:r>
              <a:r>
                <a:rPr lang="en-IN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IN" sz="2000" i="0">
                  <a:latin typeface="Cambria Math" panose="02040503050406030204" pitchFamily="18" charset="0"/>
                </a:rPr>
                <a:t>𝜎</a:t>
              </a:r>
              <a:r>
                <a:rPr lang="en-IN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IN" sz="2000" i="0">
                  <a:latin typeface="Cambria Math" panose="02040503050406030204" pitchFamily="18" charset="0"/>
                </a:rPr>
                <a:t>2</a:t>
              </a:r>
              <a:r>
                <a:rPr lang="en-IN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en-IN" sz="2000" i="0">
                  <a:latin typeface="Cambria Math" panose="02040503050406030204" pitchFamily="18" charset="0"/>
                </a:rPr>
                <a:t>𝑚</a:t>
              </a:r>
              <a:r>
                <a:rPr lang="en-IN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IN" sz="2000" i="0">
                  <a:latin typeface="Cambria Math" panose="02040503050406030204" pitchFamily="18" charset="0"/>
                </a:rPr>
                <a:t>2 Δ𝑡</a:t>
              </a:r>
              <a:r>
                <a:rPr lang="en-IN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en-IN" sz="2000" i="0">
                  <a:latin typeface="Cambria Math" panose="02040503050406030204" pitchFamily="18" charset="0"/>
                </a:rPr>
                <a:t>2−𝑟𝑚Δ𝑡</a:t>
              </a:r>
              <a:r>
                <a:rPr lang="en-IN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en-IN" sz="2000" i="0">
                  <a:latin typeface="Cambria Math" panose="02040503050406030204" pitchFamily="18" charset="0"/>
                </a:rPr>
                <a:t>2</a:t>
              </a:r>
              <a:endParaRPr lang="en-IN" sz="2000"/>
            </a:p>
          </xdr:txBody>
        </xdr:sp>
      </mc:Fallback>
    </mc:AlternateContent>
    <xdr:clientData/>
  </xdr:oneCellAnchor>
  <xdr:oneCellAnchor>
    <xdr:from>
      <xdr:col>19</xdr:col>
      <xdr:colOff>82383</xdr:colOff>
      <xdr:row>11</xdr:row>
      <xdr:rowOff>64324</xdr:rowOff>
    </xdr:from>
    <xdr:ext cx="2080121" cy="3187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2BA72F6-B550-4E1A-8297-F08DD87E1D37}"/>
                </a:ext>
              </a:extLst>
            </xdr:cNvPr>
            <xdr:cNvSpPr txBox="1"/>
          </xdr:nvSpPr>
          <xdr:spPr>
            <a:xfrm>
              <a:off x="23323383" y="3074224"/>
              <a:ext cx="2080121" cy="318742"/>
            </a:xfrm>
            <a:prstGeom prst="rect">
              <a:avLst/>
            </a:prstGeom>
            <a:solidFill>
              <a:srgbClr val="CEF8F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2000" i="1">
                        <a:latin typeface="Cambria Math" panose="02040503050406030204" pitchFamily="18" charset="0"/>
                      </a:rPr>
                      <m:t>𝑏𝑚</m:t>
                    </m:r>
                    <m:r>
                      <a:rPr lang="en-IN" sz="2000" i="1">
                        <a:latin typeface="Cambria Math" panose="02040503050406030204" pitchFamily="18" charset="0"/>
                      </a:rPr>
                      <m:t>=1−</m:t>
                    </m:r>
                    <m:sSup>
                      <m:sSupPr>
                        <m:ctrlPr>
                          <a:rPr lang="en-IN" sz="20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200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en-IN" sz="20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sSup>
                      <m:sSupPr>
                        <m:ctrlPr>
                          <a:rPr lang="en-IN" sz="20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200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en-IN" sz="20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m:rPr>
                        <m:sty m:val="p"/>
                      </m:rPr>
                      <a:rPr lang="en-IN" sz="2000" i="1">
                        <a:latin typeface="Cambria Math" panose="02040503050406030204" pitchFamily="18" charset="0"/>
                      </a:rPr>
                      <m:t>Δ</m:t>
                    </m:r>
                    <m:r>
                      <a:rPr lang="en-IN" sz="2000" i="1">
                        <a:latin typeface="Cambria Math" panose="02040503050406030204" pitchFamily="18" charset="0"/>
                      </a:rPr>
                      <m:t>𝑡</m:t>
                    </m:r>
                  </m:oMath>
                </m:oMathPara>
              </a14:m>
              <a:endParaRPr lang="en-IN" sz="20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2BA72F6-B550-4E1A-8297-F08DD87E1D37}"/>
                </a:ext>
              </a:extLst>
            </xdr:cNvPr>
            <xdr:cNvSpPr txBox="1"/>
          </xdr:nvSpPr>
          <xdr:spPr>
            <a:xfrm>
              <a:off x="23323383" y="3074224"/>
              <a:ext cx="2080121" cy="318742"/>
            </a:xfrm>
            <a:prstGeom prst="rect">
              <a:avLst/>
            </a:prstGeom>
            <a:solidFill>
              <a:srgbClr val="CEF8F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2000" i="0">
                  <a:latin typeface="Cambria Math" panose="02040503050406030204" pitchFamily="18" charset="0"/>
                </a:rPr>
                <a:t>𝑏𝑚=1−𝜎</a:t>
              </a:r>
              <a:r>
                <a:rPr lang="en-IN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IN" sz="2000" i="0">
                  <a:latin typeface="Cambria Math" panose="02040503050406030204" pitchFamily="18" charset="0"/>
                </a:rPr>
                <a:t>2</a:t>
              </a:r>
              <a:r>
                <a:rPr lang="en-IN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en-IN" sz="2000" i="0">
                  <a:latin typeface="Cambria Math" panose="02040503050406030204" pitchFamily="18" charset="0"/>
                </a:rPr>
                <a:t>𝑚</a:t>
              </a:r>
              <a:r>
                <a:rPr lang="en-IN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IN" sz="2000" i="0">
                  <a:latin typeface="Cambria Math" panose="02040503050406030204" pitchFamily="18" charset="0"/>
                </a:rPr>
                <a:t>2 Δ𝑡</a:t>
              </a:r>
              <a:endParaRPr lang="en-IN" sz="2000"/>
            </a:p>
          </xdr:txBody>
        </xdr:sp>
      </mc:Fallback>
    </mc:AlternateContent>
    <xdr:clientData/>
  </xdr:oneCellAnchor>
  <xdr:oneCellAnchor>
    <xdr:from>
      <xdr:col>23</xdr:col>
      <xdr:colOff>581842</xdr:colOff>
      <xdr:row>8</xdr:row>
      <xdr:rowOff>83174</xdr:rowOff>
    </xdr:from>
    <xdr:ext cx="2295052" cy="5539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C97525A-2B7D-4EF4-9BD5-603C0622EAC3}"/>
                </a:ext>
              </a:extLst>
            </xdr:cNvPr>
            <xdr:cNvSpPr txBox="1"/>
          </xdr:nvSpPr>
          <xdr:spPr>
            <a:xfrm>
              <a:off x="26261242" y="2292974"/>
              <a:ext cx="2295052" cy="553998"/>
            </a:xfrm>
            <a:prstGeom prst="rect">
              <a:avLst/>
            </a:prstGeom>
            <a:solidFill>
              <a:srgbClr val="CEF8F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800" i="1">
                        <a:latin typeface="Cambria Math" panose="02040503050406030204" pitchFamily="18" charset="0"/>
                      </a:rPr>
                      <m:t>𝐶𝑚</m:t>
                    </m:r>
                    <m:r>
                      <a:rPr lang="en-IN" sz="18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IN" sz="18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800" i="1">
                            <a:latin typeface="Cambria Math" panose="02040503050406030204" pitchFamily="18" charset="0"/>
                          </a:rPr>
                          <m:t>𝑟𝑚</m:t>
                        </m:r>
                        <m:r>
                          <m:rPr>
                            <m:sty m:val="p"/>
                          </m:rPr>
                          <a:rPr lang="en-IN" sz="1800" i="1">
                            <a:latin typeface="Cambria Math" panose="02040503050406030204" pitchFamily="18" charset="0"/>
                          </a:rPr>
                          <m:t>Δ</m:t>
                        </m:r>
                        <m:r>
                          <a:rPr lang="en-IN" sz="1800" i="1">
                            <a:latin typeface="Cambria Math" panose="02040503050406030204" pitchFamily="18" charset="0"/>
                          </a:rPr>
                          <m:t>𝑡</m:t>
                        </m:r>
                      </m:num>
                      <m:den>
                        <m:r>
                          <a:rPr lang="en-IN" sz="180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IN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IN" sz="18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IN" sz="18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sz="180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p>
                            <m:r>
                              <a:rPr lang="en-IN" sz="18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en-IN" sz="18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sz="18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p>
                            <m:r>
                              <a:rPr lang="en-IN" sz="18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m:rPr>
                            <m:sty m:val="p"/>
                          </m:rPr>
                          <a:rPr lang="en-IN" sz="1800" i="1">
                            <a:latin typeface="Cambria Math" panose="02040503050406030204" pitchFamily="18" charset="0"/>
                          </a:rPr>
                          <m:t>Δ</m:t>
                        </m:r>
                        <m:r>
                          <a:rPr lang="en-IN" sz="1800" i="1">
                            <a:latin typeface="Cambria Math" panose="02040503050406030204" pitchFamily="18" charset="0"/>
                          </a:rPr>
                          <m:t>𝑡</m:t>
                        </m:r>
                      </m:num>
                      <m:den>
                        <m:r>
                          <a:rPr lang="en-IN" sz="180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IN" sz="18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C97525A-2B7D-4EF4-9BD5-603C0622EAC3}"/>
                </a:ext>
              </a:extLst>
            </xdr:cNvPr>
            <xdr:cNvSpPr txBox="1"/>
          </xdr:nvSpPr>
          <xdr:spPr>
            <a:xfrm>
              <a:off x="26261242" y="2292974"/>
              <a:ext cx="2295052" cy="553998"/>
            </a:xfrm>
            <a:prstGeom prst="rect">
              <a:avLst/>
            </a:prstGeom>
            <a:solidFill>
              <a:srgbClr val="CEF8F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800" i="0">
                  <a:latin typeface="Cambria Math" panose="02040503050406030204" pitchFamily="18" charset="0"/>
                </a:rPr>
                <a:t>𝐶𝑚=𝑟𝑚Δ𝑡</a:t>
              </a:r>
              <a:r>
                <a:rPr lang="en-IN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en-IN" sz="1800" i="0">
                  <a:latin typeface="Cambria Math" panose="02040503050406030204" pitchFamily="18" charset="0"/>
                </a:rPr>
                <a:t>2+</a:t>
              </a:r>
              <a:r>
                <a:rPr lang="en-IN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IN" sz="1800" i="0">
                  <a:latin typeface="Cambria Math" panose="02040503050406030204" pitchFamily="18" charset="0"/>
                </a:rPr>
                <a:t>𝜎</a:t>
              </a:r>
              <a:r>
                <a:rPr lang="en-IN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IN" sz="1800" i="0">
                  <a:latin typeface="Cambria Math" panose="02040503050406030204" pitchFamily="18" charset="0"/>
                </a:rPr>
                <a:t>2</a:t>
              </a:r>
              <a:r>
                <a:rPr lang="en-IN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en-IN" sz="1800" i="0">
                  <a:latin typeface="Cambria Math" panose="02040503050406030204" pitchFamily="18" charset="0"/>
                </a:rPr>
                <a:t>𝑚</a:t>
              </a:r>
              <a:r>
                <a:rPr lang="en-IN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IN" sz="1800" i="0">
                  <a:latin typeface="Cambria Math" panose="02040503050406030204" pitchFamily="18" charset="0"/>
                </a:rPr>
                <a:t>2 Δ𝑡</a:t>
              </a:r>
              <a:r>
                <a:rPr lang="en-IN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en-IN" sz="1800" i="0">
                  <a:latin typeface="Cambria Math" panose="02040503050406030204" pitchFamily="18" charset="0"/>
                </a:rPr>
                <a:t>2</a:t>
              </a:r>
              <a:endParaRPr lang="en-IN" sz="18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8806</xdr:colOff>
      <xdr:row>3</xdr:row>
      <xdr:rowOff>385552</xdr:rowOff>
    </xdr:from>
    <xdr:ext cx="10603416" cy="76424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0056767-F2C7-4093-97C6-DC7E0A7ABD09}"/>
                </a:ext>
              </a:extLst>
            </xdr:cNvPr>
            <xdr:cNvSpPr txBox="1"/>
          </xdr:nvSpPr>
          <xdr:spPr>
            <a:xfrm>
              <a:off x="9579526" y="1726672"/>
              <a:ext cx="10603416" cy="764248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N" sz="4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440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IN" sz="44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IN" sz="4400" b="0" i="1">
                            <a:latin typeface="Cambria Math" panose="02040503050406030204" pitchFamily="18" charset="0"/>
                          </a:rPr>
                          <m:t>+1</m:t>
                        </m:r>
                        <m:r>
                          <a:rPr lang="en-IN" sz="440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IN" sz="440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IN" sz="440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IN" sz="4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IN" sz="4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4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lang="en-IN" sz="44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sSub>
                          <m:sSubPr>
                            <m:ctrlPr>
                              <a:rPr lang="en-IN" sz="4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440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b>
                            <m:r>
                              <a:rPr lang="en-IN" sz="44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IN" sz="440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IN" sz="44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  <m:r>
                              <a:rPr lang="en-IN" sz="440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  <m:r>
                          <a:rPr lang="en-IN" sz="440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IN" sz="4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44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lang="en-IN" sz="44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sSub>
                          <m:sSubPr>
                            <m:ctrlPr>
                              <a:rPr lang="en-IN" sz="4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440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b>
                            <m:r>
                              <a:rPr lang="en-IN" sz="44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IN" sz="440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IN" sz="44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r>
                          <a:rPr lang="en-IN" sz="440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IN" sz="4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44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lang="en-IN" sz="44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sSub>
                          <m:sSubPr>
                            <m:ctrlPr>
                              <a:rPr lang="en-IN" sz="4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440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b>
                            <m:r>
                              <a:rPr lang="en-IN" sz="44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IN" sz="440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IN" sz="44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  <m:r>
                              <a:rPr lang="en-IN" sz="440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IN" sz="14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0056767-F2C7-4093-97C6-DC7E0A7ABD09}"/>
                </a:ext>
              </a:extLst>
            </xdr:cNvPr>
            <xdr:cNvSpPr txBox="1"/>
          </xdr:nvSpPr>
          <xdr:spPr>
            <a:xfrm>
              <a:off x="9579526" y="1726672"/>
              <a:ext cx="10603416" cy="764248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4400" i="0">
                  <a:latin typeface="Cambria Math" panose="02040503050406030204" pitchFamily="18" charset="0"/>
                </a:rPr>
                <a:t>𝐹</a:t>
              </a:r>
              <a:r>
                <a:rPr lang="en-IN" sz="4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en-IN" sz="4400" i="0">
                  <a:latin typeface="Cambria Math" panose="02040503050406030204" pitchFamily="18" charset="0"/>
                </a:rPr>
                <a:t>𝑛</a:t>
              </a:r>
              <a:r>
                <a:rPr lang="en-IN" sz="4400" b="0" i="0">
                  <a:latin typeface="Cambria Math" panose="02040503050406030204" pitchFamily="18" charset="0"/>
                </a:rPr>
                <a:t>+1</a:t>
              </a:r>
              <a:r>
                <a:rPr lang="en-IN" sz="4400" i="0">
                  <a:latin typeface="Cambria Math" panose="02040503050406030204" pitchFamily="18" charset="0"/>
                </a:rPr>
                <a:t>,𝑚</a:t>
              </a:r>
              <a:r>
                <a:rPr lang="en-IN" sz="4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lang="en-IN" sz="4400" i="0">
                  <a:latin typeface="Cambria Math" panose="02040503050406030204" pitchFamily="18" charset="0"/>
                </a:rPr>
                <a:t>=</a:t>
              </a:r>
              <a:r>
                <a:rPr lang="en-IN" sz="4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IN" sz="4400" i="0">
                  <a:latin typeface="Cambria Math" panose="02040503050406030204" pitchFamily="18" charset="0"/>
                </a:rPr>
                <a:t>𝑎</a:t>
              </a:r>
              <a:r>
                <a:rPr lang="en-IN" sz="4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IN" sz="4400" b="0" i="0">
                  <a:latin typeface="Cambria Math" panose="02040503050406030204" pitchFamily="18" charset="0"/>
                </a:rPr>
                <a:t>𝑚</a:t>
              </a:r>
              <a:r>
                <a:rPr lang="en-IN" sz="4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en-IN" sz="4400" i="0">
                  <a:latin typeface="Cambria Math" panose="02040503050406030204" pitchFamily="18" charset="0"/>
                </a:rPr>
                <a:t>𝐹</a:t>
              </a:r>
              <a:r>
                <a:rPr lang="en-IN" sz="4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en-IN" sz="4400" i="0">
                  <a:latin typeface="Cambria Math" panose="02040503050406030204" pitchFamily="18" charset="0"/>
                </a:rPr>
                <a:t>𝑛,𝑚−1</a:t>
              </a:r>
              <a:r>
                <a:rPr lang="en-IN" sz="4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lang="en-IN" sz="4400" i="0">
                  <a:latin typeface="Cambria Math" panose="02040503050406030204" pitchFamily="18" charset="0"/>
                </a:rPr>
                <a:t>+𝑏</a:t>
              </a:r>
              <a:r>
                <a:rPr lang="en-IN" sz="4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IN" sz="4400" i="0">
                  <a:latin typeface="Cambria Math" panose="02040503050406030204" pitchFamily="18" charset="0"/>
                </a:rPr>
                <a:t>𝑚</a:t>
              </a:r>
              <a:r>
                <a:rPr lang="en-IN" sz="4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en-IN" sz="4400" i="0">
                  <a:latin typeface="Cambria Math" panose="02040503050406030204" pitchFamily="18" charset="0"/>
                </a:rPr>
                <a:t>𝐹</a:t>
              </a:r>
              <a:r>
                <a:rPr lang="en-IN" sz="4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en-IN" sz="4400" i="0">
                  <a:latin typeface="Cambria Math" panose="02040503050406030204" pitchFamily="18" charset="0"/>
                </a:rPr>
                <a:t>𝑛,𝑚</a:t>
              </a:r>
              <a:r>
                <a:rPr lang="en-IN" sz="4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lang="en-IN" sz="4400" i="0">
                  <a:latin typeface="Cambria Math" panose="02040503050406030204" pitchFamily="18" charset="0"/>
                </a:rPr>
                <a:t>+𝑐</a:t>
              </a:r>
              <a:r>
                <a:rPr lang="en-IN" sz="4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IN" sz="4400" i="0">
                  <a:latin typeface="Cambria Math" panose="02040503050406030204" pitchFamily="18" charset="0"/>
                </a:rPr>
                <a:t>𝑚</a:t>
              </a:r>
              <a:r>
                <a:rPr lang="en-IN" sz="4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en-IN" sz="4400" i="0">
                  <a:latin typeface="Cambria Math" panose="02040503050406030204" pitchFamily="18" charset="0"/>
                </a:rPr>
                <a:t>𝐹</a:t>
              </a:r>
              <a:r>
                <a:rPr lang="en-IN" sz="4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en-IN" sz="4400" i="0">
                  <a:latin typeface="Cambria Math" panose="02040503050406030204" pitchFamily="18" charset="0"/>
                </a:rPr>
                <a:t>𝑛,𝑚+1</a:t>
              </a:r>
              <a:r>
                <a:rPr lang="en-IN" sz="4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</a:t>
              </a:r>
              <a:endParaRPr lang="en-IN" sz="1400"/>
            </a:p>
          </xdr:txBody>
        </xdr:sp>
      </mc:Fallback>
    </mc:AlternateContent>
    <xdr:clientData/>
  </xdr:oneCellAnchor>
  <xdr:oneCellAnchor>
    <xdr:from>
      <xdr:col>3</xdr:col>
      <xdr:colOff>909469</xdr:colOff>
      <xdr:row>6</xdr:row>
      <xdr:rowOff>261362</xdr:rowOff>
    </xdr:from>
    <xdr:ext cx="4014817" cy="921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28D7CFB-82E6-B53D-A841-0244D25D7AD7}"/>
                </a:ext>
              </a:extLst>
            </xdr:cNvPr>
            <xdr:cNvSpPr txBox="1"/>
          </xdr:nvSpPr>
          <xdr:spPr>
            <a:xfrm>
              <a:off x="8224669" y="2882642"/>
              <a:ext cx="4014817" cy="921984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N" sz="32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32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IN" sz="320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IN" sz="32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IN" sz="32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IN" sz="3200" i="1">
                            <a:latin typeface="Cambria Math" panose="02040503050406030204" pitchFamily="18" charset="0"/>
                          </a:rPr>
                          <m:t>Δ</m:t>
                        </m:r>
                        <m:r>
                          <a:rPr lang="en-IN" sz="3200" i="1">
                            <a:latin typeface="Cambria Math" panose="02040503050406030204" pitchFamily="18" charset="0"/>
                          </a:rPr>
                          <m:t>𝑡</m:t>
                        </m:r>
                      </m:num>
                      <m:den>
                        <m:r>
                          <a:rPr lang="en-IN" sz="320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d>
                      <m:dPr>
                        <m:ctrlPr>
                          <a:rPr lang="en-IN" sz="32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IN" sz="3200" i="1">
                            <a:latin typeface="Cambria Math" panose="02040503050406030204" pitchFamily="18" charset="0"/>
                          </a:rPr>
                          <m:t>𝑟𝑚</m:t>
                        </m:r>
                        <m:r>
                          <a:rPr lang="en-IN" sz="320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IN" sz="32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sz="320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p>
                            <m:r>
                              <a:rPr lang="en-IN" sz="32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en-IN" sz="32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sz="32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p>
                            <m:r>
                              <a:rPr lang="en-IN" sz="32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28D7CFB-82E6-B53D-A841-0244D25D7AD7}"/>
                </a:ext>
              </a:extLst>
            </xdr:cNvPr>
            <xdr:cNvSpPr txBox="1"/>
          </xdr:nvSpPr>
          <xdr:spPr>
            <a:xfrm>
              <a:off x="8224669" y="2882642"/>
              <a:ext cx="4014817" cy="921984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3200" i="0">
                  <a:latin typeface="Cambria Math" panose="02040503050406030204" pitchFamily="18" charset="0"/>
                </a:rPr>
                <a:t>𝑎</a:t>
              </a:r>
              <a:r>
                <a:rPr lang="en-IN" sz="3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IN" sz="3200" i="0">
                  <a:latin typeface="Cambria Math" panose="02040503050406030204" pitchFamily="18" charset="0"/>
                </a:rPr>
                <a:t>𝑚=Δ𝑡</a:t>
              </a:r>
              <a:r>
                <a:rPr lang="en-IN" sz="3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en-IN" sz="3200" i="0">
                  <a:latin typeface="Cambria Math" panose="02040503050406030204" pitchFamily="18" charset="0"/>
                </a:rPr>
                <a:t>2</a:t>
              </a:r>
              <a:r>
                <a:rPr lang="en-IN" sz="3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(</a:t>
              </a:r>
              <a:r>
                <a:rPr lang="en-IN" sz="3200" i="0">
                  <a:latin typeface="Cambria Math" panose="02040503050406030204" pitchFamily="18" charset="0"/>
                </a:rPr>
                <a:t>𝑟𝑚−𝜎</a:t>
              </a:r>
              <a:r>
                <a:rPr lang="en-IN" sz="3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IN" sz="3200" i="0">
                  <a:latin typeface="Cambria Math" panose="02040503050406030204" pitchFamily="18" charset="0"/>
                </a:rPr>
                <a:t>2</a:t>
              </a:r>
              <a:r>
                <a:rPr lang="en-IN" sz="3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en-IN" sz="3200" i="0">
                  <a:latin typeface="Cambria Math" panose="02040503050406030204" pitchFamily="18" charset="0"/>
                </a:rPr>
                <a:t>𝑚</a:t>
              </a:r>
              <a:r>
                <a:rPr lang="en-IN" sz="3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IN" sz="3200" i="0">
                  <a:latin typeface="Cambria Math" panose="02040503050406030204" pitchFamily="18" charset="0"/>
                </a:rPr>
                <a:t>2 )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8</xdr:col>
      <xdr:colOff>822592</xdr:colOff>
      <xdr:row>7</xdr:row>
      <xdr:rowOff>86733</xdr:rowOff>
    </xdr:from>
    <xdr:ext cx="4300088" cy="51007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24F7C78-2AD0-45DD-BEF3-171A2859A971}"/>
                </a:ext>
              </a:extLst>
            </xdr:cNvPr>
            <xdr:cNvSpPr txBox="1"/>
          </xdr:nvSpPr>
          <xdr:spPr>
            <a:xfrm>
              <a:off x="12526912" y="3134733"/>
              <a:ext cx="4300088" cy="510076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N" sz="3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IN" sz="3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IN" sz="3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sub>
                    </m:sSub>
                    <m:r>
                      <a:rPr lang="en-IN" sz="32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IN" sz="3200" b="0" i="1">
                        <a:latin typeface="Cambria Math" panose="02040503050406030204" pitchFamily="18" charset="0"/>
                      </a:rPr>
                      <m:t>1+</m:t>
                    </m:r>
                    <m:r>
                      <m:rPr>
                        <m:sty m:val="p"/>
                      </m:rPr>
                      <a:rPr lang="en-IN" sz="3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Δ</m:t>
                    </m:r>
                    <m:r>
                      <a:rPr lang="en-IN" sz="3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d>
                      <m:dPr>
                        <m:ctrlPr>
                          <a:rPr lang="en-IN" sz="32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IN" sz="32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sz="320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p>
                            <m:r>
                              <a:rPr lang="en-IN" sz="32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en-IN" sz="32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sz="32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p>
                            <m:r>
                              <a:rPr lang="en-IN" sz="32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IN" sz="32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IN" sz="3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</m:d>
                  </m:oMath>
                </m:oMathPara>
              </a14:m>
              <a:endParaRPr lang="en-IN" sz="20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24F7C78-2AD0-45DD-BEF3-171A2859A971}"/>
                </a:ext>
              </a:extLst>
            </xdr:cNvPr>
            <xdr:cNvSpPr txBox="1"/>
          </xdr:nvSpPr>
          <xdr:spPr>
            <a:xfrm>
              <a:off x="12526912" y="3134733"/>
              <a:ext cx="4300088" cy="510076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3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𝑏_𝑚</a:t>
              </a:r>
              <a:r>
                <a:rPr lang="en-IN" sz="3200" i="0">
                  <a:latin typeface="Cambria Math" panose="02040503050406030204" pitchFamily="18" charset="0"/>
                </a:rPr>
                <a:t>=</a:t>
              </a:r>
              <a:r>
                <a:rPr lang="en-IN" sz="3200" b="0" i="0">
                  <a:latin typeface="Cambria Math" panose="02040503050406030204" pitchFamily="18" charset="0"/>
                </a:rPr>
                <a:t>1+</a:t>
              </a:r>
              <a:r>
                <a:rPr lang="en-IN" sz="3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Δ𝑡</a:t>
              </a:r>
              <a:r>
                <a:rPr lang="en-IN" sz="3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IN" sz="3200" i="0">
                  <a:latin typeface="Cambria Math" panose="02040503050406030204" pitchFamily="18" charset="0"/>
                </a:rPr>
                <a:t>𝜎</a:t>
              </a:r>
              <a:r>
                <a:rPr lang="en-IN" sz="3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IN" sz="3200" i="0">
                  <a:latin typeface="Cambria Math" panose="02040503050406030204" pitchFamily="18" charset="0"/>
                </a:rPr>
                <a:t>2</a:t>
              </a:r>
              <a:r>
                <a:rPr lang="en-IN" sz="3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en-IN" sz="3200" i="0">
                  <a:latin typeface="Cambria Math" panose="02040503050406030204" pitchFamily="18" charset="0"/>
                </a:rPr>
                <a:t>𝑚</a:t>
              </a:r>
              <a:r>
                <a:rPr lang="en-IN" sz="3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IN" sz="3200" i="0">
                  <a:latin typeface="Cambria Math" panose="02040503050406030204" pitchFamily="18" charset="0"/>
                </a:rPr>
                <a:t>2</a:t>
              </a:r>
              <a:r>
                <a:rPr lang="en-IN" sz="3200" b="0" i="0">
                  <a:latin typeface="Cambria Math" panose="02040503050406030204" pitchFamily="18" charset="0"/>
                </a:rPr>
                <a:t>+𝑟)</a:t>
              </a:r>
              <a:endParaRPr lang="en-IN" sz="2000"/>
            </a:p>
          </xdr:txBody>
        </xdr:sp>
      </mc:Fallback>
    </mc:AlternateContent>
    <xdr:clientData/>
  </xdr:oneCellAnchor>
  <xdr:oneCellAnchor>
    <xdr:from>
      <xdr:col>11</xdr:col>
      <xdr:colOff>1041861</xdr:colOff>
      <xdr:row>6</xdr:row>
      <xdr:rowOff>274320</xdr:rowOff>
    </xdr:from>
    <xdr:ext cx="4271490" cy="921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D68890E-4086-4747-A2C6-E67240E0E572}"/>
                </a:ext>
              </a:extLst>
            </xdr:cNvPr>
            <xdr:cNvSpPr txBox="1"/>
          </xdr:nvSpPr>
          <xdr:spPr>
            <a:xfrm>
              <a:off x="17135301" y="2895600"/>
              <a:ext cx="4271490" cy="921984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N" sz="3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IN" sz="3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en-IN" sz="3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sub>
                    </m:sSub>
                    <m:r>
                      <a:rPr lang="en-IN" sz="32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IN" sz="32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32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m:rPr>
                            <m:sty m:val="p"/>
                          </m:rPr>
                          <a:rPr lang="en-IN" sz="3200" i="1">
                            <a:latin typeface="Cambria Math" panose="02040503050406030204" pitchFamily="18" charset="0"/>
                          </a:rPr>
                          <m:t>Δ</m:t>
                        </m:r>
                        <m:r>
                          <a:rPr lang="en-IN" sz="3200" i="1">
                            <a:latin typeface="Cambria Math" panose="02040503050406030204" pitchFamily="18" charset="0"/>
                          </a:rPr>
                          <m:t>𝑡</m:t>
                        </m:r>
                      </m:num>
                      <m:den>
                        <m:r>
                          <a:rPr lang="en-IN" sz="320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d>
                      <m:dPr>
                        <m:ctrlPr>
                          <a:rPr lang="en-IN" sz="32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IN" sz="3200" i="1">
                            <a:latin typeface="Cambria Math" panose="02040503050406030204" pitchFamily="18" charset="0"/>
                          </a:rPr>
                          <m:t>𝑟𝑚</m:t>
                        </m:r>
                        <m:r>
                          <a:rPr lang="en-IN" sz="3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IN" sz="32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sz="320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p>
                            <m:r>
                              <a:rPr lang="en-IN" sz="32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en-IN" sz="32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sz="32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p>
                            <m:r>
                              <a:rPr lang="en-IN" sz="32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en-IN" sz="20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D68890E-4086-4747-A2C6-E67240E0E572}"/>
                </a:ext>
              </a:extLst>
            </xdr:cNvPr>
            <xdr:cNvSpPr txBox="1"/>
          </xdr:nvSpPr>
          <xdr:spPr>
            <a:xfrm>
              <a:off x="17135301" y="2895600"/>
              <a:ext cx="4271490" cy="921984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3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𝑐_𝑚</a:t>
              </a:r>
              <a:r>
                <a:rPr lang="en-IN" sz="3200" i="0">
                  <a:latin typeface="Cambria Math" panose="02040503050406030204" pitchFamily="18" charset="0"/>
                </a:rPr>
                <a:t>=</a:t>
              </a:r>
              <a:r>
                <a:rPr lang="en-IN" sz="3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IN" sz="32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−</a:t>
              </a:r>
              <a:r>
                <a:rPr lang="en-IN" sz="3200" i="0">
                  <a:latin typeface="Cambria Math" panose="02040503050406030204" pitchFamily="18" charset="0"/>
                </a:rPr>
                <a:t>Δ𝑡</a:t>
              </a:r>
              <a:r>
                <a:rPr lang="en-IN" sz="3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en-IN" sz="3200" i="0">
                  <a:latin typeface="Cambria Math" panose="02040503050406030204" pitchFamily="18" charset="0"/>
                </a:rPr>
                <a:t>2</a:t>
              </a:r>
              <a:r>
                <a:rPr lang="en-IN" sz="3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(</a:t>
              </a:r>
              <a:r>
                <a:rPr lang="en-IN" sz="3200" i="0">
                  <a:latin typeface="Cambria Math" panose="02040503050406030204" pitchFamily="18" charset="0"/>
                </a:rPr>
                <a:t>𝑟𝑚</a:t>
              </a:r>
              <a:r>
                <a:rPr lang="en-IN" sz="3200" b="0" i="0">
                  <a:latin typeface="Cambria Math" panose="02040503050406030204" pitchFamily="18" charset="0"/>
                </a:rPr>
                <a:t>+</a:t>
              </a:r>
              <a:r>
                <a:rPr lang="en-IN" sz="3200" i="0">
                  <a:latin typeface="Cambria Math" panose="02040503050406030204" pitchFamily="18" charset="0"/>
                </a:rPr>
                <a:t>𝜎</a:t>
              </a:r>
              <a:r>
                <a:rPr lang="en-IN" sz="3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IN" sz="3200" i="0">
                  <a:latin typeface="Cambria Math" panose="02040503050406030204" pitchFamily="18" charset="0"/>
                </a:rPr>
                <a:t>2</a:t>
              </a:r>
              <a:r>
                <a:rPr lang="en-IN" sz="3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en-IN" sz="3200" i="0">
                  <a:latin typeface="Cambria Math" panose="02040503050406030204" pitchFamily="18" charset="0"/>
                </a:rPr>
                <a:t>𝑚</a:t>
              </a:r>
              <a:r>
                <a:rPr lang="en-IN" sz="3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IN" sz="3200" i="0">
                  <a:latin typeface="Cambria Math" panose="02040503050406030204" pitchFamily="18" charset="0"/>
                </a:rPr>
                <a:t>2 )</a:t>
              </a:r>
              <a:endParaRPr lang="en-IN" sz="2000"/>
            </a:p>
          </xdr:txBody>
        </xdr:sp>
      </mc:Fallback>
    </mc:AlternateContent>
    <xdr:clientData/>
  </xdr:oneCellAnchor>
  <xdr:twoCellAnchor>
    <xdr:from>
      <xdr:col>0</xdr:col>
      <xdr:colOff>0</xdr:colOff>
      <xdr:row>11</xdr:row>
      <xdr:rowOff>0</xdr:rowOff>
    </xdr:from>
    <xdr:to>
      <xdr:col>0</xdr:col>
      <xdr:colOff>236220</xdr:colOff>
      <xdr:row>12</xdr:row>
      <xdr:rowOff>30480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5C98655-B42E-4398-8EB1-E2CE82219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4660"/>
          <a:ext cx="23622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213360</xdr:colOff>
      <xdr:row>13</xdr:row>
      <xdr:rowOff>30480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1F7F68E8-E1DC-4995-8A2F-369216C65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980"/>
          <a:ext cx="21336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511A-F094-4721-BF38-4AD5331040D8}">
  <dimension ref="A1:AM35"/>
  <sheetViews>
    <sheetView showGridLines="0" zoomScale="40" zoomScaleNormal="40" workbookViewId="0">
      <selection activeCell="B14" sqref="B14"/>
    </sheetView>
  </sheetViews>
  <sheetFormatPr defaultRowHeight="14.4" x14ac:dyDescent="0.3"/>
  <cols>
    <col min="1" max="1" width="39.88671875" bestFit="1" customWidth="1"/>
    <col min="2" max="2" width="20.6640625" bestFit="1" customWidth="1"/>
    <col min="4" max="4" width="18.44140625" bestFit="1" customWidth="1"/>
    <col min="5" max="5" width="4" bestFit="1" customWidth="1"/>
    <col min="6" max="6" width="5.109375" bestFit="1" customWidth="1"/>
    <col min="7" max="7" width="6.77734375" bestFit="1" customWidth="1"/>
    <col min="8" max="11" width="21.5546875" bestFit="1" customWidth="1"/>
    <col min="12" max="12" width="27.33203125" bestFit="1" customWidth="1"/>
    <col min="13" max="15" width="21.5546875" bestFit="1" customWidth="1"/>
    <col min="16" max="17" width="20.6640625" bestFit="1" customWidth="1"/>
    <col min="18" max="18" width="6.77734375" bestFit="1" customWidth="1"/>
    <col min="28" max="28" width="5.109375" bestFit="1" customWidth="1"/>
    <col min="29" max="29" width="13.77734375" bestFit="1" customWidth="1"/>
    <col min="30" max="31" width="20.6640625" bestFit="1" customWidth="1"/>
    <col min="35" max="35" width="4.33203125" bestFit="1" customWidth="1"/>
    <col min="36" max="36" width="10.6640625" bestFit="1" customWidth="1"/>
    <col min="37" max="38" width="10.44140625" bestFit="1" customWidth="1"/>
  </cols>
  <sheetData>
    <row r="1" spans="1:39" ht="21" x14ac:dyDescent="0.4">
      <c r="A1" s="4" t="s">
        <v>0</v>
      </c>
      <c r="B1" s="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3"/>
      <c r="AE1" s="3"/>
      <c r="AF1" s="3"/>
    </row>
    <row r="2" spans="1:39" ht="23.4" x14ac:dyDescent="0.5">
      <c r="A2" s="6" t="s">
        <v>8</v>
      </c>
      <c r="B2" s="7">
        <v>100</v>
      </c>
      <c r="C2" s="2"/>
      <c r="D2" s="2"/>
      <c r="E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3"/>
      <c r="AD2" s="3"/>
      <c r="AE2" s="3"/>
      <c r="AF2" s="3"/>
    </row>
    <row r="3" spans="1:39" ht="28.2" x14ac:dyDescent="0.5">
      <c r="A3" s="6" t="s">
        <v>2</v>
      </c>
      <c r="B3" s="7">
        <v>80</v>
      </c>
      <c r="C3" s="2"/>
      <c r="D3" s="97" t="s">
        <v>7</v>
      </c>
      <c r="E3" s="22"/>
      <c r="F3" s="9">
        <v>20</v>
      </c>
      <c r="G3" s="9">
        <v>200</v>
      </c>
      <c r="H3" s="9">
        <f t="shared" ref="H3:Q3" si="0">$G$3-$B$3</f>
        <v>120</v>
      </c>
      <c r="I3" s="9">
        <f t="shared" si="0"/>
        <v>120</v>
      </c>
      <c r="J3" s="9">
        <f t="shared" si="0"/>
        <v>120</v>
      </c>
      <c r="K3" s="9">
        <f t="shared" si="0"/>
        <v>120</v>
      </c>
      <c r="L3" s="9">
        <f t="shared" si="0"/>
        <v>120</v>
      </c>
      <c r="M3" s="9">
        <f t="shared" si="0"/>
        <v>120</v>
      </c>
      <c r="N3" s="9">
        <f t="shared" si="0"/>
        <v>120</v>
      </c>
      <c r="O3" s="9">
        <f t="shared" si="0"/>
        <v>120</v>
      </c>
      <c r="P3" s="9">
        <f t="shared" si="0"/>
        <v>120</v>
      </c>
      <c r="Q3" s="9">
        <f t="shared" si="0"/>
        <v>120</v>
      </c>
      <c r="R3" s="9">
        <f>$G$3-$B$3</f>
        <v>120</v>
      </c>
      <c r="S3" s="2"/>
      <c r="T3" s="120" t="s">
        <v>22</v>
      </c>
      <c r="U3" s="120"/>
      <c r="V3" s="120"/>
      <c r="W3" s="2"/>
      <c r="X3" s="2"/>
      <c r="Y3" s="2"/>
      <c r="Z3" s="2"/>
      <c r="AA3" s="2"/>
      <c r="AB3" s="2"/>
      <c r="AC3" s="3"/>
      <c r="AD3" s="3"/>
      <c r="AE3" s="3"/>
      <c r="AF3" s="3"/>
    </row>
    <row r="4" spans="1:39" ht="21" x14ac:dyDescent="0.4">
      <c r="A4" s="6" t="s">
        <v>3</v>
      </c>
      <c r="B4" s="8">
        <v>7.0000000000000007E-2</v>
      </c>
      <c r="C4" s="2"/>
      <c r="D4" s="97"/>
      <c r="E4" s="22"/>
      <c r="F4" s="9">
        <v>19</v>
      </c>
      <c r="G4" s="9">
        <v>190</v>
      </c>
      <c r="H4" s="9">
        <f>(1/1+($B$4*$B$13))*((AC14*I5)+(AD14*I4)+(AE14*I3))</f>
        <v>114.54510504421542</v>
      </c>
      <c r="I4" s="9">
        <f>(1/1+($B$4*$B$13))*((AC14*J5)+(AD14*J4)+(AE14*J3))</f>
        <v>114.20554160284325</v>
      </c>
      <c r="J4" s="9">
        <f>(1/1+($B$4*$B$13))*((AC14*K5)+(AD14*K4)+(AE14*K3))</f>
        <v>113.84671441231332</v>
      </c>
      <c r="K4" s="9">
        <f>(1/1+($B$4*$B$13))*((AC14*L5)+(AD14*L4)+(AE14*L3))</f>
        <v>113.46676827906755</v>
      </c>
      <c r="L4" s="9">
        <f>(1/1+($B$4*$B$13))*((AC14*M5)+(AD14*M4)+(AE14*M3))</f>
        <v>113.0636109303943</v>
      </c>
      <c r="M4" s="9">
        <f>(1/1+($B$4*$B$13))*((AC14*N5)+(AD14*N4)+(AE14*N3))</f>
        <v>112.63487780603413</v>
      </c>
      <c r="N4" s="9">
        <f>(1/1+($B$4*$B$13))*((AC14*O5)+(AD14*O4)+(AE14*O3))</f>
        <v>112.17789115747578</v>
      </c>
      <c r="O4" s="9">
        <f>(1/1+($B$4*$B$13))*((AC14*P5)+(AD14*P4)+(AE14*P3))</f>
        <v>111.68961248657071</v>
      </c>
      <c r="P4" s="9">
        <f>(1/1+($B$4*$B$13))*((AC14*Q5)+(AD14*Q4)+(AE14*Q3))</f>
        <v>111.16658718501304</v>
      </c>
      <c r="Q4" s="9">
        <f>(1/1+($B$4*$B$13))*((AC14*R5)+(AD14*R4)+(AE14*R3))</f>
        <v>110.60488003565396</v>
      </c>
      <c r="R4" s="9">
        <f>MAX(G4-$B$3,0)</f>
        <v>110</v>
      </c>
      <c r="S4" s="2"/>
      <c r="T4" s="2"/>
      <c r="U4" s="2"/>
      <c r="V4" s="2"/>
      <c r="W4" s="2"/>
      <c r="X4" s="2"/>
      <c r="Y4" s="2"/>
      <c r="Z4" s="2"/>
      <c r="AA4" s="2"/>
      <c r="AB4" s="2"/>
      <c r="AC4" s="3"/>
      <c r="AD4" s="3"/>
      <c r="AE4" s="3"/>
      <c r="AF4" s="3"/>
    </row>
    <row r="5" spans="1:39" ht="21" x14ac:dyDescent="0.4">
      <c r="A5" s="6" t="s">
        <v>1</v>
      </c>
      <c r="B5" s="8">
        <v>0.1</v>
      </c>
      <c r="C5" s="2"/>
      <c r="D5" s="97"/>
      <c r="E5" s="22"/>
      <c r="F5" s="9">
        <v>18</v>
      </c>
      <c r="G5" s="9">
        <v>180</v>
      </c>
      <c r="H5" s="9">
        <f t="shared" ref="H5:H23" si="1">(1/1+($B$4*$B$13))*((AC15*I6)+(AD15*I5)+(AE15*I4))</f>
        <v>105.50423271785469</v>
      </c>
      <c r="I5" s="9">
        <f t="shared" ref="I5:I23" si="2">(1/1+($B$4*$B$13))*((AC15*J6)+(AD15*J5)+(AE15*J4))</f>
        <v>104.98581890097113</v>
      </c>
      <c r="J5" s="9">
        <f t="shared" ref="J5:J23" si="3">(1/1+($B$4*$B$13))*((AC15*K6)+(AD15*K5)+(AE15*K4))</f>
        <v>104.45774883813208</v>
      </c>
      <c r="K5" s="9">
        <f t="shared" ref="K5:K23" si="4">(1/1+($B$4*$B$13))*((AC15*L6)+(AD15*L5)+(AE15*L4))</f>
        <v>103.920552837641</v>
      </c>
      <c r="L5" s="9">
        <f t="shared" ref="L5:L23" si="5">(1/1+($B$4*$B$13))*((AC15*M6)+(AD15*M5)+(AE15*M4))</f>
        <v>103.37494828637315</v>
      </c>
      <c r="M5" s="9">
        <f t="shared" ref="M5:M23" si="6">(1/1+($B$4*$B$13))*((AC15*N6)+(AD15*N5)+(AE15*N4))</f>
        <v>102.82187846154429</v>
      </c>
      <c r="N5" s="9">
        <f t="shared" ref="N5:N23" si="7">(1/1+($B$4*$B$13))*((AC15*O6)+(AD15*O5)+(AE15*O4))</f>
        <v>102.26255874441621</v>
      </c>
      <c r="O5" s="9">
        <f t="shared" ref="O5:O23" si="8">(1/1+($B$4*$B$13))*((AC15*P6)+(AD15*P5)+(AE15*P4))</f>
        <v>101.6985316191298</v>
      </c>
      <c r="P5" s="9">
        <f t="shared" ref="P5:P23" si="9">(1/1+($B$4*$B$13))*((AC15*Q6)+(AD15*Q5)+(AE15*Q4))</f>
        <v>101.13173209717809</v>
      </c>
      <c r="Q5" s="9">
        <f>(1/1+($B$4*$B$13))*((AC15*R6)+(AD15*R5)+(AE15*R4))</f>
        <v>100.5645655132295</v>
      </c>
      <c r="R5" s="9">
        <f t="shared" ref="R5:R23" si="10">MAX(G5-$B$3,0)</f>
        <v>100</v>
      </c>
      <c r="S5" s="2"/>
      <c r="T5" s="2"/>
      <c r="U5" s="2"/>
      <c r="V5" s="2"/>
      <c r="W5" s="2"/>
      <c r="X5" s="2"/>
      <c r="Y5" s="2"/>
      <c r="Z5" s="2"/>
      <c r="AA5" s="2"/>
      <c r="AB5" s="2"/>
      <c r="AC5" s="3"/>
      <c r="AD5" s="3"/>
      <c r="AE5" s="3"/>
      <c r="AF5" s="3"/>
    </row>
    <row r="6" spans="1:39" ht="21" x14ac:dyDescent="0.4">
      <c r="A6" s="6" t="s">
        <v>16</v>
      </c>
      <c r="B6" s="30">
        <v>0.28767123287671231</v>
      </c>
      <c r="C6" s="2"/>
      <c r="D6" s="97"/>
      <c r="E6" s="22"/>
      <c r="F6" s="9">
        <v>17</v>
      </c>
      <c r="G6" s="9">
        <v>170</v>
      </c>
      <c r="H6" s="9">
        <f t="shared" si="1"/>
        <v>95.326844985741403</v>
      </c>
      <c r="I6" s="9">
        <f t="shared" si="2"/>
        <v>94.790082773962737</v>
      </c>
      <c r="J6" s="9">
        <f t="shared" si="3"/>
        <v>94.253011780376781</v>
      </c>
      <c r="K6" s="9">
        <f t="shared" si="4"/>
        <v>93.716132337495225</v>
      </c>
      <c r="L6" s="9">
        <f t="shared" si="5"/>
        <v>93.179941104510533</v>
      </c>
      <c r="M6" s="9">
        <f t="shared" si="6"/>
        <v>92.644916853239508</v>
      </c>
      <c r="N6" s="9">
        <f t="shared" si="7"/>
        <v>92.111502025898844</v>
      </c>
      <c r="O6" s="9">
        <f t="shared" si="8"/>
        <v>91.580079091789614</v>
      </c>
      <c r="P6" s="9">
        <f t="shared" si="9"/>
        <v>91.050940526257321</v>
      </c>
      <c r="Q6" s="9">
        <f>(1/1+($B$4*$B$13))*((AC16*R7)+(AD16*R6)+(AE16*R5))</f>
        <v>90.524250990805015</v>
      </c>
      <c r="R6" s="9">
        <f t="shared" si="10"/>
        <v>90</v>
      </c>
      <c r="S6" s="2"/>
      <c r="T6" s="2"/>
      <c r="U6" s="2"/>
      <c r="V6" s="2"/>
      <c r="W6" s="2"/>
      <c r="X6" s="2"/>
      <c r="Y6" s="2"/>
      <c r="Z6" s="2"/>
      <c r="AA6" s="2"/>
      <c r="AB6" s="2"/>
      <c r="AC6" s="3"/>
      <c r="AD6" s="3"/>
      <c r="AE6" s="3"/>
      <c r="AF6" s="3"/>
    </row>
    <row r="7" spans="1:39" ht="21" x14ac:dyDescent="0.4">
      <c r="A7" s="6" t="s">
        <v>15</v>
      </c>
      <c r="B7" s="25">
        <v>5</v>
      </c>
      <c r="C7" s="2"/>
      <c r="D7" s="97"/>
      <c r="E7" s="22"/>
      <c r="F7" s="9">
        <v>16</v>
      </c>
      <c r="G7" s="9">
        <v>160</v>
      </c>
      <c r="H7" s="9">
        <f t="shared" si="1"/>
        <v>84.941216885814399</v>
      </c>
      <c r="I7" s="9">
        <f t="shared" si="2"/>
        <v>84.437266539978879</v>
      </c>
      <c r="J7" s="9">
        <f t="shared" si="3"/>
        <v>83.935336476414349</v>
      </c>
      <c r="K7" s="9">
        <f t="shared" si="4"/>
        <v>83.435523535806979</v>
      </c>
      <c r="L7" s="9">
        <f t="shared" si="5"/>
        <v>82.937903735242017</v>
      </c>
      <c r="M7" s="9">
        <f t="shared" si="6"/>
        <v>82.442531742959829</v>
      </c>
      <c r="N7" s="9">
        <f t="shared" si="7"/>
        <v>81.949441346789413</v>
      </c>
      <c r="O7" s="9">
        <f t="shared" si="8"/>
        <v>81.458647291084603</v>
      </c>
      <c r="P7" s="9">
        <f>(1/1+($B$4*$B$13))*((AC17*Q8)+(AD17*Q7)+(AE17*Q6))</f>
        <v>80.970148955336555</v>
      </c>
      <c r="Q7" s="9">
        <f t="shared" ref="Q7:Q16" si="11">(1/1+($B$4*$B$13))*((AC17*R8)+(AD17*R7)+(AE17*R6))</f>
        <v>80.483936468380548</v>
      </c>
      <c r="R7" s="9">
        <f t="shared" si="10"/>
        <v>80</v>
      </c>
      <c r="S7" s="2"/>
      <c r="T7" s="2"/>
      <c r="U7" s="2"/>
      <c r="V7" s="2"/>
      <c r="W7" s="2"/>
      <c r="X7" s="2"/>
      <c r="Y7" s="2"/>
      <c r="Z7" s="2"/>
      <c r="AA7" s="2"/>
      <c r="AB7" s="2"/>
      <c r="AC7" s="3"/>
      <c r="AD7" s="3"/>
      <c r="AE7" s="3"/>
      <c r="AF7" s="3"/>
    </row>
    <row r="8" spans="1:39" ht="23.4" x14ac:dyDescent="0.5">
      <c r="A8" s="6" t="s">
        <v>9</v>
      </c>
      <c r="B8" s="7">
        <v>200</v>
      </c>
      <c r="C8" s="2"/>
      <c r="D8" s="97"/>
      <c r="E8" s="22"/>
      <c r="F8" s="9">
        <v>15</v>
      </c>
      <c r="G8" s="9">
        <v>150</v>
      </c>
      <c r="H8" s="9">
        <f t="shared" si="1"/>
        <v>74.532362359655281</v>
      </c>
      <c r="I8" s="9">
        <f t="shared" si="2"/>
        <v>74.069427696877781</v>
      </c>
      <c r="J8" s="9">
        <f t="shared" si="3"/>
        <v>73.608658858342821</v>
      </c>
      <c r="K8" s="9">
        <f t="shared" si="4"/>
        <v>73.150056518711764</v>
      </c>
      <c r="L8" s="9">
        <f t="shared" si="5"/>
        <v>72.693617696914558</v>
      </c>
      <c r="M8" s="9">
        <f t="shared" si="6"/>
        <v>72.239336596511905</v>
      </c>
      <c r="N8" s="9">
        <f t="shared" si="7"/>
        <v>71.787205477154671</v>
      </c>
      <c r="O8" s="9">
        <f t="shared" si="8"/>
        <v>71.337215490379592</v>
      </c>
      <c r="P8" s="9">
        <f t="shared" si="9"/>
        <v>70.88935738441576</v>
      </c>
      <c r="Q8" s="9">
        <f t="shared" si="11"/>
        <v>70.443621945956068</v>
      </c>
      <c r="R8" s="9">
        <f t="shared" si="10"/>
        <v>70</v>
      </c>
      <c r="S8" s="2"/>
      <c r="T8" s="2"/>
      <c r="U8" s="2"/>
      <c r="V8" s="2"/>
      <c r="W8" s="2"/>
      <c r="X8" s="2"/>
      <c r="Y8" s="2"/>
      <c r="Z8" s="2"/>
      <c r="AA8" s="2"/>
      <c r="AB8" s="2"/>
      <c r="AC8" s="3"/>
      <c r="AD8" s="3"/>
      <c r="AE8" s="3"/>
      <c r="AF8" s="3"/>
    </row>
    <row r="9" spans="1:39" ht="21" x14ac:dyDescent="0.4">
      <c r="A9" s="6" t="s">
        <v>4</v>
      </c>
      <c r="B9" s="7">
        <v>20</v>
      </c>
      <c r="D9" s="97"/>
      <c r="E9" s="22"/>
      <c r="F9" s="9">
        <v>14</v>
      </c>
      <c r="G9" s="9">
        <v>140</v>
      </c>
      <c r="H9" s="9">
        <f t="shared" si="1"/>
        <v>64.121895741449336</v>
      </c>
      <c r="I9" s="9">
        <f t="shared" si="2"/>
        <v>63.700721178344665</v>
      </c>
      <c r="J9" s="9">
        <f t="shared" si="3"/>
        <v>63.281565919843281</v>
      </c>
      <c r="K9" s="9">
        <f t="shared" si="4"/>
        <v>62.864421684877676</v>
      </c>
      <c r="L9" s="9">
        <f t="shared" si="5"/>
        <v>62.449279969211418</v>
      </c>
      <c r="M9" s="9">
        <f t="shared" si="6"/>
        <v>62.036132158292304</v>
      </c>
      <c r="N9" s="9">
        <f t="shared" si="7"/>
        <v>61.624969607519986</v>
      </c>
      <c r="O9" s="9">
        <f t="shared" si="8"/>
        <v>61.215783689674623</v>
      </c>
      <c r="P9" s="9">
        <f t="shared" si="9"/>
        <v>60.808565813495022</v>
      </c>
      <c r="Q9" s="9">
        <f t="shared" si="11"/>
        <v>60.403307423531615</v>
      </c>
      <c r="R9" s="9">
        <f t="shared" si="10"/>
        <v>60</v>
      </c>
      <c r="S9" s="2"/>
      <c r="T9" s="2"/>
      <c r="U9" s="2"/>
      <c r="V9" s="2"/>
      <c r="W9" s="2"/>
      <c r="X9" s="2"/>
      <c r="Y9" s="2"/>
      <c r="Z9" s="2"/>
      <c r="AA9" s="2"/>
      <c r="AB9" s="2"/>
      <c r="AC9" s="3"/>
      <c r="AD9" s="3"/>
      <c r="AE9" s="3"/>
      <c r="AF9" s="3"/>
    </row>
    <row r="10" spans="1:39" ht="21" x14ac:dyDescent="0.4">
      <c r="A10" s="6" t="s">
        <v>5</v>
      </c>
      <c r="B10" s="7">
        <v>10</v>
      </c>
      <c r="D10" s="97"/>
      <c r="E10" s="22"/>
      <c r="F10" s="9">
        <v>13</v>
      </c>
      <c r="G10" s="9">
        <v>130</v>
      </c>
      <c r="H10" s="9">
        <f t="shared" si="1"/>
        <v>53.711359516658973</v>
      </c>
      <c r="I10" s="9">
        <f t="shared" si="2"/>
        <v>53.331984758848968</v>
      </c>
      <c r="J10" s="9">
        <f t="shared" si="3"/>
        <v>52.95446227334044</v>
      </c>
      <c r="K10" s="9">
        <f t="shared" si="4"/>
        <v>52.578783973885429</v>
      </c>
      <c r="L10" s="9">
        <f t="shared" si="5"/>
        <v>52.204941799579267</v>
      </c>
      <c r="M10" s="9">
        <f t="shared" si="6"/>
        <v>51.832927720072675</v>
      </c>
      <c r="N10" s="9">
        <f t="shared" si="7"/>
        <v>51.462733737885266</v>
      </c>
      <c r="O10" s="9">
        <f t="shared" si="8"/>
        <v>51.094351888969634</v>
      </c>
      <c r="P10" s="9">
        <f t="shared" si="9"/>
        <v>50.727774242574263</v>
      </c>
      <c r="Q10" s="9">
        <f t="shared" si="11"/>
        <v>50.362992901107148</v>
      </c>
      <c r="R10" s="9">
        <f t="shared" si="10"/>
        <v>50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3"/>
      <c r="AD10" s="3"/>
      <c r="AE10" s="3"/>
      <c r="AF10" s="3"/>
    </row>
    <row r="11" spans="1:39" ht="21" x14ac:dyDescent="0.4">
      <c r="A11" s="6" t="s">
        <v>6</v>
      </c>
      <c r="B11" s="7">
        <v>0.01</v>
      </c>
      <c r="D11" s="97"/>
      <c r="E11" s="22"/>
      <c r="F11" s="9">
        <v>12</v>
      </c>
      <c r="G11" s="9">
        <v>120</v>
      </c>
      <c r="H11" s="9">
        <f t="shared" si="1"/>
        <v>43.300821465327751</v>
      </c>
      <c r="I11" s="9">
        <f t="shared" si="2"/>
        <v>42.96324775285921</v>
      </c>
      <c r="J11" s="9">
        <f t="shared" si="3"/>
        <v>42.62735848739932</v>
      </c>
      <c r="K11" s="9">
        <f t="shared" si="4"/>
        <v>42.29314624430792</v>
      </c>
      <c r="L11" s="9">
        <f t="shared" si="5"/>
        <v>41.960603629988434</v>
      </c>
      <c r="M11" s="9">
        <f t="shared" si="6"/>
        <v>41.629723281860123</v>
      </c>
      <c r="N11" s="9">
        <f t="shared" si="7"/>
        <v>41.300497868250538</v>
      </c>
      <c r="O11" s="9">
        <f t="shared" si="8"/>
        <v>40.97292008826463</v>
      </c>
      <c r="P11" s="9">
        <f t="shared" si="9"/>
        <v>40.64698267165349</v>
      </c>
      <c r="Q11" s="9">
        <f t="shared" si="11"/>
        <v>40.322678378682674</v>
      </c>
      <c r="R11" s="9">
        <f t="shared" si="10"/>
        <v>40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3"/>
      <c r="AD11" s="3"/>
      <c r="AE11" s="3"/>
      <c r="AF11" s="3"/>
    </row>
    <row r="12" spans="1:39" ht="21.6" thickBot="1" x14ac:dyDescent="0.45">
      <c r="A12" s="6"/>
      <c r="B12" s="7">
        <f>B8/B9</f>
        <v>10</v>
      </c>
      <c r="D12" s="97"/>
      <c r="E12" s="22"/>
      <c r="F12" s="9">
        <v>11</v>
      </c>
      <c r="G12" s="9">
        <v>110</v>
      </c>
      <c r="H12" s="9">
        <f t="shared" si="1"/>
        <v>32.890283534059989</v>
      </c>
      <c r="I12" s="9">
        <f t="shared" si="2"/>
        <v>32.594510831892499</v>
      </c>
      <c r="J12" s="9">
        <f t="shared" si="3"/>
        <v>32.300254752579143</v>
      </c>
      <c r="K12" s="9">
        <f t="shared" si="4"/>
        <v>32.007508541311161</v>
      </c>
      <c r="L12" s="9">
        <f t="shared" si="5"/>
        <v>31.716265472084388</v>
      </c>
      <c r="M12" s="9">
        <f t="shared" si="6"/>
        <v>31.42651884764431</v>
      </c>
      <c r="N12" s="9">
        <f t="shared" si="7"/>
        <v>31.138261999435962</v>
      </c>
      <c r="O12" s="9">
        <f t="shared" si="8"/>
        <v>30.851488287559622</v>
      </c>
      <c r="P12" s="9">
        <f t="shared" si="9"/>
        <v>30.566191100732713</v>
      </c>
      <c r="Q12" s="9">
        <f t="shared" si="11"/>
        <v>30.282363856258204</v>
      </c>
      <c r="R12" s="9">
        <f t="shared" si="10"/>
        <v>30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3"/>
      <c r="AD12" s="3"/>
      <c r="AE12" s="3"/>
      <c r="AF12" s="3"/>
    </row>
    <row r="13" spans="1:39" ht="21.6" thickBot="1" x14ac:dyDescent="0.45">
      <c r="A13" s="11"/>
      <c r="B13" s="12">
        <f>B6/B10</f>
        <v>2.8767123287671233E-2</v>
      </c>
      <c r="D13" s="97"/>
      <c r="E13" s="22"/>
      <c r="F13" s="9">
        <v>10</v>
      </c>
      <c r="G13" s="9">
        <v>100</v>
      </c>
      <c r="H13" s="9">
        <f>(1/1+($B$4*$B$13))*((AC23*I14)+(AD23*I13)+(AE23*I12))</f>
        <v>22.479758866016766</v>
      </c>
      <c r="I13" s="9">
        <f t="shared" si="2"/>
        <v>22.225783404597902</v>
      </c>
      <c r="J13" s="9">
        <f t="shared" si="3"/>
        <v>21.973157489882734</v>
      </c>
      <c r="K13" s="9">
        <f t="shared" si="4"/>
        <v>21.721874974990545</v>
      </c>
      <c r="L13" s="9">
        <f t="shared" si="5"/>
        <v>21.471929731645396</v>
      </c>
      <c r="M13" s="9">
        <f t="shared" si="6"/>
        <v>21.223315649658055</v>
      </c>
      <c r="N13" s="29">
        <f t="shared" si="7"/>
        <v>20.976026636388227</v>
      </c>
      <c r="O13" s="9">
        <f t="shared" si="8"/>
        <v>20.730056616186051</v>
      </c>
      <c r="P13" s="9">
        <f t="shared" si="9"/>
        <v>20.48539952981195</v>
      </c>
      <c r="Q13" s="9">
        <f t="shared" si="11"/>
        <v>20.242049333833737</v>
      </c>
      <c r="R13" s="9">
        <f t="shared" si="10"/>
        <v>20</v>
      </c>
      <c r="S13" s="2"/>
      <c r="T13" s="2"/>
      <c r="U13" s="2"/>
      <c r="V13" s="2"/>
      <c r="W13" s="2"/>
      <c r="X13" s="2"/>
      <c r="Y13" s="2"/>
      <c r="Z13" s="2"/>
      <c r="AA13" s="2"/>
      <c r="AB13" s="15">
        <v>20</v>
      </c>
      <c r="AC13" s="32">
        <f>(($B$11*AB13*$B$13*AB13)/2)-(($B$4*AB13*$B$13)/2)</f>
        <v>3.7397260273972596E-2</v>
      </c>
      <c r="AD13" s="28">
        <f>1-($B$11*AB13*AB13*$B$13)</f>
        <v>0.8849315068493151</v>
      </c>
      <c r="AE13" s="28">
        <f>(($B$4*AB13*$B$13)/2)+(($B$11*AB13*AB13*$B$13)/2)</f>
        <v>7.7671232876712334E-2</v>
      </c>
      <c r="AF13" s="3"/>
    </row>
    <row r="14" spans="1:39" ht="21.6" thickBot="1" x14ac:dyDescent="0.45">
      <c r="A14" s="118" t="s">
        <v>21</v>
      </c>
      <c r="B14" s="119">
        <f>(1/1+($B$4*$B$13))*((W24*C15)+(X24*C14)+(Y24*C13))</f>
        <v>0</v>
      </c>
      <c r="D14" s="97"/>
      <c r="E14" s="22"/>
      <c r="F14" s="9">
        <v>9</v>
      </c>
      <c r="G14" s="9">
        <v>90</v>
      </c>
      <c r="H14" s="9">
        <f t="shared" si="1"/>
        <v>12.070385262242542</v>
      </c>
      <c r="I14" s="9">
        <f t="shared" si="2"/>
        <v>11.857994884785404</v>
      </c>
      <c r="J14" s="9">
        <f t="shared" si="3"/>
        <v>11.646804837171263</v>
      </c>
      <c r="K14" s="9">
        <f t="shared" si="4"/>
        <v>11.43681086186024</v>
      </c>
      <c r="L14" s="9">
        <f t="shared" si="5"/>
        <v>11.228008768901743</v>
      </c>
      <c r="M14" s="9">
        <f t="shared" si="6"/>
        <v>11.020394437398137</v>
      </c>
      <c r="N14" s="9">
        <f t="shared" si="7"/>
        <v>10.813963817022474</v>
      </c>
      <c r="O14" s="9">
        <f t="shared" si="8"/>
        <v>10.608712929592201</v>
      </c>
      <c r="P14" s="9">
        <f t="shared" si="9"/>
        <v>10.404637870700777</v>
      </c>
      <c r="Q14" s="9">
        <f t="shared" si="11"/>
        <v>10.201734811409269</v>
      </c>
      <c r="R14" s="9">
        <f t="shared" si="10"/>
        <v>10</v>
      </c>
      <c r="S14" s="2"/>
      <c r="T14" s="2"/>
      <c r="U14" s="2"/>
      <c r="V14" s="2"/>
      <c r="W14" s="2"/>
      <c r="X14" s="2"/>
      <c r="Y14" s="2"/>
      <c r="Z14" s="2"/>
      <c r="AA14" s="2"/>
      <c r="AB14" s="16">
        <v>19</v>
      </c>
      <c r="AC14" s="31">
        <f t="shared" ref="AC14:AC22" si="12">(($B$11*AB14*$B$13*AB14)/2)-(($B$4*AB14*$B$13)/2)</f>
        <v>3.2794520547945211E-2</v>
      </c>
      <c r="AD14" s="27">
        <f t="shared" ref="AD14:AD33" si="13">1-($B$11*AB14*AB14*$B$13)</f>
        <v>0.89615068493150685</v>
      </c>
      <c r="AE14" s="27">
        <f t="shared" ref="AE14:AE33" si="14">(($B$4*AB14*$B$13)/2)+(($B$11*AB14*AB14*$B$13)/2)</f>
        <v>7.1054794520547943E-2</v>
      </c>
      <c r="AF14" s="3"/>
      <c r="AM14" s="2"/>
    </row>
    <row r="15" spans="1:39" ht="21" x14ac:dyDescent="0.4">
      <c r="A15" s="2"/>
      <c r="B15" s="2"/>
      <c r="D15" s="97"/>
      <c r="E15" s="22"/>
      <c r="F15" s="9">
        <v>8</v>
      </c>
      <c r="G15" s="9">
        <v>80</v>
      </c>
      <c r="H15" s="9">
        <f t="shared" si="1"/>
        <v>1.7600582314547573</v>
      </c>
      <c r="I15" s="9">
        <f t="shared" si="2"/>
        <v>1.5808546613229979</v>
      </c>
      <c r="J15" s="9">
        <f t="shared" si="3"/>
        <v>1.4023926237129614</v>
      </c>
      <c r="K15" s="9">
        <f t="shared" si="4"/>
        <v>1.2246607711798689</v>
      </c>
      <c r="L15" s="9">
        <f t="shared" si="5"/>
        <v>1.0476476192251913</v>
      </c>
      <c r="M15" s="9">
        <f t="shared" si="6"/>
        <v>0.8713415423385632</v>
      </c>
      <c r="N15" s="9">
        <f t="shared" si="7"/>
        <v>0.69573076993887883</v>
      </c>
      <c r="O15" s="9">
        <f t="shared" si="8"/>
        <v>0.52080338221173539</v>
      </c>
      <c r="P15" s="9">
        <f t="shared" si="9"/>
        <v>0.34654730584029686</v>
      </c>
      <c r="Q15" s="9">
        <f t="shared" si="11"/>
        <v>0.1729503096265716</v>
      </c>
      <c r="R15" s="9">
        <f t="shared" si="10"/>
        <v>0</v>
      </c>
      <c r="S15" s="2"/>
      <c r="T15" s="2"/>
      <c r="U15" s="2"/>
      <c r="V15" s="2"/>
      <c r="W15" s="2"/>
      <c r="X15" s="2"/>
      <c r="Y15" s="2"/>
      <c r="Z15" s="2"/>
      <c r="AA15" s="2"/>
      <c r="AB15" s="16">
        <v>18</v>
      </c>
      <c r="AC15" s="31">
        <f t="shared" si="12"/>
        <v>2.8479452054794515E-2</v>
      </c>
      <c r="AD15" s="27">
        <f t="shared" si="13"/>
        <v>0.90679452054794518</v>
      </c>
      <c r="AE15" s="27">
        <f t="shared" si="14"/>
        <v>6.4726027397260272E-2</v>
      </c>
      <c r="AF15" s="3"/>
      <c r="AM15" s="2"/>
    </row>
    <row r="16" spans="1:39" ht="21" x14ac:dyDescent="0.4">
      <c r="A16" s="2"/>
      <c r="B16" s="2"/>
      <c r="D16" s="97"/>
      <c r="E16" s="22"/>
      <c r="F16" s="9">
        <v>7</v>
      </c>
      <c r="G16" s="9">
        <v>70</v>
      </c>
      <c r="H16" s="9">
        <f t="shared" si="1"/>
        <v>0.10755886748552002</v>
      </c>
      <c r="I16" s="9">
        <f t="shared" si="2"/>
        <v>8.627528450812566E-2</v>
      </c>
      <c r="J16" s="9">
        <f t="shared" si="3"/>
        <v>6.7282332881467302E-2</v>
      </c>
      <c r="K16" s="9">
        <f t="shared" si="4"/>
        <v>5.0597653781890579E-2</v>
      </c>
      <c r="L16" s="9">
        <f t="shared" si="5"/>
        <v>3.6239268848400508E-2</v>
      </c>
      <c r="M16" s="9">
        <f t="shared" si="6"/>
        <v>2.4225586862874918E-2</v>
      </c>
      <c r="N16" s="9">
        <f t="shared" si="7"/>
        <v>1.4575410570202769E-2</v>
      </c>
      <c r="O16" s="9">
        <f t="shared" si="8"/>
        <v>7.3079436415446957E-3</v>
      </c>
      <c r="P16" s="9">
        <f t="shared" si="9"/>
        <v>2.4427977839940368E-3</v>
      </c>
      <c r="Q16" s="9">
        <f t="shared" si="11"/>
        <v>0</v>
      </c>
      <c r="R16" s="9">
        <f t="shared" si="10"/>
        <v>0</v>
      </c>
      <c r="S16" s="2"/>
      <c r="T16" s="2"/>
      <c r="U16" s="2"/>
      <c r="V16" s="2"/>
      <c r="W16" s="2"/>
      <c r="X16" s="2"/>
      <c r="Y16" s="2"/>
      <c r="Z16" s="2"/>
      <c r="AA16" s="2"/>
      <c r="AB16" s="16">
        <v>17</v>
      </c>
      <c r="AC16" s="31">
        <f>(($B$11*AB16*$B$13*AB16)/2)-(($B$4*AB16*$B$13)/2)</f>
        <v>2.4452054794520547E-2</v>
      </c>
      <c r="AD16" s="27">
        <f t="shared" si="13"/>
        <v>0.9168630136986301</v>
      </c>
      <c r="AE16" s="27">
        <f t="shared" si="14"/>
        <v>5.8684931506849322E-2</v>
      </c>
      <c r="AF16" s="3"/>
      <c r="AM16" s="2"/>
    </row>
    <row r="17" spans="1:39" ht="21" x14ac:dyDescent="0.4">
      <c r="A17" s="2"/>
      <c r="B17" s="2"/>
      <c r="D17" s="97"/>
      <c r="E17" s="22"/>
      <c r="F17" s="9">
        <v>6</v>
      </c>
      <c r="G17" s="9">
        <v>60</v>
      </c>
      <c r="H17" s="9">
        <f t="shared" si="1"/>
        <v>3.200940463007292E-3</v>
      </c>
      <c r="I17" s="9">
        <f t="shared" si="2"/>
        <v>2.2498954569580148E-3</v>
      </c>
      <c r="J17" s="9">
        <f t="shared" si="3"/>
        <v>1.5061333371877608E-3</v>
      </c>
      <c r="K17" s="9">
        <f t="shared" si="4"/>
        <v>9.4523857050911873E-4</v>
      </c>
      <c r="L17" s="9">
        <f t="shared" si="5"/>
        <v>5.4238422680354874E-4</v>
      </c>
      <c r="M17" s="9">
        <f t="shared" si="6"/>
        <v>2.7232430569955975E-4</v>
      </c>
      <c r="N17" s="9">
        <f t="shared" si="7"/>
        <v>1.0938592542817735E-4</v>
      </c>
      <c r="O17" s="9">
        <f t="shared" si="8"/>
        <v>2.7461371151296654E-5</v>
      </c>
      <c r="P17" s="9">
        <f t="shared" si="9"/>
        <v>0</v>
      </c>
      <c r="Q17" s="9">
        <f t="shared" ref="Q17:Q23" si="15">(1/1+($B$4*$B$13))*((AC27*R18)+(AD27*R17)+(AE27*R16))</f>
        <v>0</v>
      </c>
      <c r="R17" s="9">
        <f t="shared" si="10"/>
        <v>0</v>
      </c>
      <c r="S17" s="2"/>
      <c r="T17" s="2"/>
      <c r="U17" s="2"/>
      <c r="V17" s="2"/>
      <c r="W17" s="2"/>
      <c r="X17" s="2"/>
      <c r="Y17" s="2"/>
      <c r="Z17" s="2"/>
      <c r="AA17" s="2"/>
      <c r="AB17" s="16">
        <v>16</v>
      </c>
      <c r="AC17" s="31">
        <f t="shared" si="12"/>
        <v>2.0712328767123291E-2</v>
      </c>
      <c r="AD17" s="27">
        <f t="shared" si="13"/>
        <v>0.92635616438356161</v>
      </c>
      <c r="AE17" s="27">
        <f t="shared" si="14"/>
        <v>5.2931506849315073E-2</v>
      </c>
      <c r="AF17" s="3"/>
      <c r="AM17" s="2"/>
    </row>
    <row r="18" spans="1:39" ht="21" x14ac:dyDescent="0.4">
      <c r="A18" s="2"/>
      <c r="B18" s="2"/>
      <c r="D18" s="97"/>
      <c r="E18" s="22"/>
      <c r="F18" s="9">
        <v>5</v>
      </c>
      <c r="G18" s="9">
        <v>50</v>
      </c>
      <c r="H18" s="9">
        <f t="shared" si="1"/>
        <v>4.8577305236191716E-5</v>
      </c>
      <c r="I18" s="9">
        <f t="shared" si="2"/>
        <v>2.9273573391508142E-5</v>
      </c>
      <c r="J18" s="9">
        <f t="shared" si="3"/>
        <v>1.6334198478516845E-5</v>
      </c>
      <c r="K18" s="9">
        <f t="shared" si="4"/>
        <v>8.2028724564194303E-6</v>
      </c>
      <c r="L18" s="9">
        <f t="shared" si="5"/>
        <v>3.5309440817574343E-6</v>
      </c>
      <c r="M18" s="9">
        <f t="shared" si="6"/>
        <v>1.1821560238438292E-6</v>
      </c>
      <c r="N18" s="9">
        <f t="shared" si="7"/>
        <v>2.3747263216934787E-7</v>
      </c>
      <c r="O18" s="9">
        <f t="shared" si="8"/>
        <v>0</v>
      </c>
      <c r="P18" s="9">
        <f t="shared" si="9"/>
        <v>0</v>
      </c>
      <c r="Q18" s="9">
        <f t="shared" si="15"/>
        <v>0</v>
      </c>
      <c r="R18" s="9">
        <f t="shared" si="10"/>
        <v>0</v>
      </c>
      <c r="W18" s="2"/>
      <c r="X18" s="2"/>
      <c r="Y18" s="2"/>
      <c r="Z18" s="2"/>
      <c r="AA18" s="2"/>
      <c r="AB18" s="16">
        <v>15</v>
      </c>
      <c r="AC18" s="31">
        <f t="shared" si="12"/>
        <v>1.7260273972602738E-2</v>
      </c>
      <c r="AD18" s="27">
        <f t="shared" si="13"/>
        <v>0.9352739726027397</v>
      </c>
      <c r="AE18" s="27">
        <f t="shared" si="14"/>
        <v>4.7465753424657531E-2</v>
      </c>
      <c r="AF18" s="3"/>
      <c r="AM18" s="2"/>
    </row>
    <row r="19" spans="1:39" ht="21" x14ac:dyDescent="0.4">
      <c r="A19" s="2"/>
      <c r="B19" s="2"/>
      <c r="D19" s="97"/>
      <c r="E19" s="22"/>
      <c r="F19" s="9">
        <v>4</v>
      </c>
      <c r="G19" s="9">
        <v>40</v>
      </c>
      <c r="H19" s="9">
        <f t="shared" si="1"/>
        <v>3.718233143935988E-7</v>
      </c>
      <c r="I19" s="9">
        <f t="shared" si="2"/>
        <v>1.8667058017497594E-7</v>
      </c>
      <c r="J19" s="9">
        <f t="shared" si="3"/>
        <v>8.3303837304432105E-8</v>
      </c>
      <c r="K19" s="9">
        <f t="shared" si="4"/>
        <v>3.1366807719965532E-8</v>
      </c>
      <c r="L19" s="9">
        <f t="shared" si="5"/>
        <v>8.9986783526867712E-9</v>
      </c>
      <c r="M19" s="9">
        <f t="shared" si="6"/>
        <v>1.5059353929226074E-9</v>
      </c>
      <c r="N19" s="9">
        <f t="shared" si="7"/>
        <v>0</v>
      </c>
      <c r="O19" s="9">
        <f t="shared" si="8"/>
        <v>0</v>
      </c>
      <c r="P19" s="9">
        <f t="shared" si="9"/>
        <v>0</v>
      </c>
      <c r="Q19" s="9">
        <f t="shared" si="15"/>
        <v>0</v>
      </c>
      <c r="R19" s="9">
        <f t="shared" si="10"/>
        <v>0</v>
      </c>
      <c r="W19" s="2"/>
      <c r="X19" s="2"/>
      <c r="Y19" s="2"/>
      <c r="Z19" s="2"/>
      <c r="AA19" s="2"/>
      <c r="AB19" s="16">
        <v>14</v>
      </c>
      <c r="AC19" s="31">
        <f t="shared" si="12"/>
        <v>1.4095890410958906E-2</v>
      </c>
      <c r="AD19" s="27">
        <f t="shared" si="13"/>
        <v>0.94361643835616438</v>
      </c>
      <c r="AE19" s="27">
        <f t="shared" si="14"/>
        <v>4.2287671232876717E-2</v>
      </c>
      <c r="AF19" s="3"/>
      <c r="AM19" s="2"/>
    </row>
    <row r="20" spans="1:39" ht="21" x14ac:dyDescent="0.4">
      <c r="A20" s="2"/>
      <c r="B20" s="2"/>
      <c r="D20" s="97"/>
      <c r="E20" s="22"/>
      <c r="F20" s="9">
        <v>3</v>
      </c>
      <c r="G20" s="9">
        <v>30</v>
      </c>
      <c r="H20" s="9">
        <f t="shared" si="1"/>
        <v>1.3478951843029908E-9</v>
      </c>
      <c r="I20" s="9">
        <f t="shared" si="2"/>
        <v>5.4109199789884002E-10</v>
      </c>
      <c r="J20" s="9">
        <f t="shared" si="3"/>
        <v>1.8101170697128452E-10</v>
      </c>
      <c r="K20" s="9">
        <f t="shared" si="4"/>
        <v>4.5415624821000472E-11</v>
      </c>
      <c r="L20" s="9">
        <f t="shared" si="5"/>
        <v>6.511299812089442E-12</v>
      </c>
      <c r="M20" s="9">
        <f t="shared" si="6"/>
        <v>0</v>
      </c>
      <c r="N20" s="9">
        <f t="shared" si="7"/>
        <v>0</v>
      </c>
      <c r="O20" s="9">
        <f t="shared" si="8"/>
        <v>0</v>
      </c>
      <c r="P20" s="9">
        <f t="shared" si="9"/>
        <v>0</v>
      </c>
      <c r="Q20" s="9">
        <f t="shared" si="15"/>
        <v>0</v>
      </c>
      <c r="R20" s="9">
        <f t="shared" si="10"/>
        <v>0</v>
      </c>
      <c r="W20" s="2"/>
      <c r="X20" s="2"/>
      <c r="Y20" s="2"/>
      <c r="Z20" s="2"/>
      <c r="AA20" s="2"/>
      <c r="AB20" s="16">
        <v>13</v>
      </c>
      <c r="AC20" s="31">
        <f t="shared" si="12"/>
        <v>1.1219178082191781E-2</v>
      </c>
      <c r="AD20" s="27">
        <f t="shared" si="13"/>
        <v>0.95138356164383564</v>
      </c>
      <c r="AE20" s="27">
        <f t="shared" si="14"/>
        <v>3.7397260273972603E-2</v>
      </c>
      <c r="AF20" s="3"/>
      <c r="AG20" s="2"/>
      <c r="AM20" s="2"/>
    </row>
    <row r="21" spans="1:39" ht="21" x14ac:dyDescent="0.4">
      <c r="A21" s="2"/>
      <c r="B21" s="2"/>
      <c r="D21" s="97"/>
      <c r="E21" s="22"/>
      <c r="F21" s="9">
        <v>2</v>
      </c>
      <c r="G21" s="9">
        <v>20</v>
      </c>
      <c r="H21" s="9">
        <f t="shared" si="1"/>
        <v>2.0086830057239254E-12</v>
      </c>
      <c r="I21" s="9">
        <f t="shared" si="2"/>
        <v>6.0443259607070687E-13</v>
      </c>
      <c r="J21" s="9">
        <f t="shared" si="3"/>
        <v>1.3472620425910895E-13</v>
      </c>
      <c r="K21" s="9">
        <f t="shared" si="4"/>
        <v>1.6891969778584597E-14</v>
      </c>
      <c r="L21" s="9">
        <f t="shared" si="5"/>
        <v>0</v>
      </c>
      <c r="M21" s="9">
        <f t="shared" si="6"/>
        <v>0</v>
      </c>
      <c r="N21" s="9">
        <f t="shared" si="7"/>
        <v>0</v>
      </c>
      <c r="O21" s="9">
        <f t="shared" si="8"/>
        <v>0</v>
      </c>
      <c r="P21" s="9">
        <f t="shared" si="9"/>
        <v>0</v>
      </c>
      <c r="Q21" s="9">
        <f t="shared" si="15"/>
        <v>0</v>
      </c>
      <c r="R21" s="9">
        <f t="shared" si="10"/>
        <v>0</v>
      </c>
      <c r="W21" s="2"/>
      <c r="X21" s="2"/>
      <c r="Y21" s="2"/>
      <c r="Z21" s="2"/>
      <c r="AA21" s="2"/>
      <c r="AB21" s="16">
        <v>12</v>
      </c>
      <c r="AC21" s="31">
        <f>(($B$11*AB21*$B$13*AB21)/2)-(($B$4*AB21*$B$13)/2)</f>
        <v>8.6301369863013688E-3</v>
      </c>
      <c r="AD21" s="27">
        <f t="shared" si="13"/>
        <v>0.95857534246575338</v>
      </c>
      <c r="AE21" s="27">
        <f t="shared" si="14"/>
        <v>3.2794520547945204E-2</v>
      </c>
      <c r="AF21" s="3"/>
      <c r="AG21" s="2"/>
      <c r="AM21" s="2"/>
    </row>
    <row r="22" spans="1:39" ht="21" x14ac:dyDescent="0.4">
      <c r="A22" s="2"/>
      <c r="B22" s="2"/>
      <c r="D22" s="97"/>
      <c r="E22" s="22"/>
      <c r="F22" s="9">
        <v>1</v>
      </c>
      <c r="G22" s="9">
        <v>10</v>
      </c>
      <c r="H22" s="9">
        <f t="shared" si="1"/>
        <v>8.7206339824554011E-16</v>
      </c>
      <c r="I22" s="9">
        <f t="shared" si="2"/>
        <v>1.7484967328105269E-16</v>
      </c>
      <c r="J22" s="9">
        <f t="shared" si="3"/>
        <v>1.9476476022725975E-17</v>
      </c>
      <c r="K22" s="9">
        <f t="shared" si="4"/>
        <v>0</v>
      </c>
      <c r="L22" s="9">
        <f t="shared" si="5"/>
        <v>0</v>
      </c>
      <c r="M22" s="9">
        <f t="shared" si="6"/>
        <v>0</v>
      </c>
      <c r="N22" s="9">
        <f t="shared" si="7"/>
        <v>0</v>
      </c>
      <c r="O22" s="9">
        <f t="shared" si="8"/>
        <v>0</v>
      </c>
      <c r="P22" s="9">
        <f t="shared" si="9"/>
        <v>0</v>
      </c>
      <c r="Q22" s="9">
        <f t="shared" si="15"/>
        <v>0</v>
      </c>
      <c r="R22" s="9">
        <f t="shared" si="10"/>
        <v>0</v>
      </c>
      <c r="W22" s="2"/>
      <c r="X22" s="2"/>
      <c r="Y22" s="2"/>
      <c r="Z22" s="2"/>
      <c r="AA22" s="2"/>
      <c r="AB22" s="16">
        <v>11</v>
      </c>
      <c r="AC22" s="31">
        <f t="shared" si="12"/>
        <v>6.3287671232876725E-3</v>
      </c>
      <c r="AD22" s="27">
        <f t="shared" si="13"/>
        <v>0.96519178082191781</v>
      </c>
      <c r="AE22" s="27">
        <f t="shared" si="14"/>
        <v>2.8479452054794518E-2</v>
      </c>
      <c r="AF22" s="3"/>
      <c r="AG22" s="2"/>
      <c r="AM22" s="2"/>
    </row>
    <row r="23" spans="1:39" ht="21" x14ac:dyDescent="0.4">
      <c r="A23" s="2"/>
      <c r="B23" s="2"/>
      <c r="C23" s="2"/>
      <c r="D23" s="97"/>
      <c r="E23" s="22"/>
      <c r="F23" s="9">
        <v>0</v>
      </c>
      <c r="G23" s="9">
        <v>0</v>
      </c>
      <c r="H23" s="9">
        <f t="shared" si="1"/>
        <v>0</v>
      </c>
      <c r="I23" s="9">
        <f t="shared" si="2"/>
        <v>0</v>
      </c>
      <c r="J23" s="9">
        <f t="shared" si="3"/>
        <v>0</v>
      </c>
      <c r="K23" s="9">
        <f t="shared" si="4"/>
        <v>0</v>
      </c>
      <c r="L23" s="9">
        <f t="shared" si="5"/>
        <v>0</v>
      </c>
      <c r="M23" s="9">
        <f t="shared" si="6"/>
        <v>0</v>
      </c>
      <c r="N23" s="9">
        <f t="shared" si="7"/>
        <v>0</v>
      </c>
      <c r="O23" s="9">
        <f t="shared" si="8"/>
        <v>0</v>
      </c>
      <c r="P23" s="9">
        <f t="shared" si="9"/>
        <v>0</v>
      </c>
      <c r="Q23" s="9">
        <f t="shared" si="15"/>
        <v>0</v>
      </c>
      <c r="R23" s="9">
        <f t="shared" si="10"/>
        <v>0</v>
      </c>
      <c r="W23" s="2"/>
      <c r="X23" s="2"/>
      <c r="Y23" s="2"/>
      <c r="Z23" s="2"/>
      <c r="AA23" s="2"/>
      <c r="AB23" s="16">
        <v>10</v>
      </c>
      <c r="AC23" s="31">
        <f t="shared" ref="AC23:AC33" si="16">(($B$11*AB23*$B$13*AB23)/2)-(($B$4*AB23*$B$13)/2)</f>
        <v>4.3150684931506835E-3</v>
      </c>
      <c r="AD23" s="27">
        <f t="shared" si="13"/>
        <v>0.97123287671232872</v>
      </c>
      <c r="AE23" s="27">
        <f t="shared" si="14"/>
        <v>2.4452054794520547E-2</v>
      </c>
      <c r="AF23" s="3"/>
      <c r="AG23" s="2"/>
      <c r="AM23" s="2"/>
    </row>
    <row r="24" spans="1:39" ht="21" x14ac:dyDescent="0.4">
      <c r="A24" s="1"/>
      <c r="B24" s="1"/>
      <c r="C24" s="1"/>
      <c r="D24" s="97"/>
      <c r="E24" s="23"/>
      <c r="F24" s="10"/>
      <c r="G24" s="14"/>
      <c r="H24" s="13">
        <v>0</v>
      </c>
      <c r="I24" s="13">
        <v>0.5</v>
      </c>
      <c r="J24" s="13">
        <v>1</v>
      </c>
      <c r="K24" s="13">
        <v>1.5</v>
      </c>
      <c r="L24" s="13">
        <v>2</v>
      </c>
      <c r="M24" s="13">
        <v>2.5</v>
      </c>
      <c r="N24" s="13">
        <v>3</v>
      </c>
      <c r="O24" s="13">
        <v>3.5</v>
      </c>
      <c r="P24" s="13">
        <v>4</v>
      </c>
      <c r="Q24" s="13">
        <v>4.5</v>
      </c>
      <c r="R24" s="13">
        <v>5</v>
      </c>
      <c r="AB24" s="16">
        <v>9</v>
      </c>
      <c r="AC24" s="31">
        <f t="shared" si="16"/>
        <v>2.5890410958904087E-3</v>
      </c>
      <c r="AD24" s="27">
        <f t="shared" si="13"/>
        <v>0.97669863013698632</v>
      </c>
      <c r="AE24" s="27">
        <f t="shared" si="14"/>
        <v>2.0712328767123291E-2</v>
      </c>
      <c r="AG24" s="2"/>
      <c r="AM24" s="2"/>
    </row>
    <row r="25" spans="1:39" ht="21" x14ac:dyDescent="0.4">
      <c r="A25" s="1"/>
      <c r="B25" s="1"/>
      <c r="C25" s="1"/>
      <c r="D25" s="21"/>
      <c r="E25" s="22" t="s">
        <v>5</v>
      </c>
      <c r="F25" s="10"/>
      <c r="G25" s="10"/>
      <c r="H25" s="9">
        <v>0</v>
      </c>
      <c r="I25" s="9">
        <v>1</v>
      </c>
      <c r="J25" s="9">
        <v>2</v>
      </c>
      <c r="K25" s="9">
        <v>3</v>
      </c>
      <c r="L25" s="9">
        <v>4</v>
      </c>
      <c r="M25" s="9">
        <v>5</v>
      </c>
      <c r="N25" s="9">
        <v>6</v>
      </c>
      <c r="O25" s="9">
        <v>7</v>
      </c>
      <c r="P25" s="9">
        <v>8</v>
      </c>
      <c r="Q25" s="9">
        <v>9</v>
      </c>
      <c r="R25" s="9">
        <v>10</v>
      </c>
      <c r="AB25" s="16">
        <v>8</v>
      </c>
      <c r="AC25" s="31">
        <f t="shared" si="16"/>
        <v>1.1506849315068499E-3</v>
      </c>
      <c r="AD25" s="27">
        <f t="shared" si="13"/>
        <v>0.9815890410958904</v>
      </c>
      <c r="AE25" s="27">
        <f t="shared" si="14"/>
        <v>1.7260273972602741E-2</v>
      </c>
      <c r="AG25" s="2"/>
      <c r="AM25" s="2"/>
    </row>
    <row r="26" spans="1:39" ht="21" x14ac:dyDescent="0.4">
      <c r="A26" s="1"/>
      <c r="B26" s="1"/>
      <c r="C26" s="1"/>
      <c r="D26" s="24"/>
      <c r="E26" s="22"/>
      <c r="F26" s="22" t="s">
        <v>10</v>
      </c>
      <c r="G26" s="23"/>
      <c r="H26" s="22"/>
      <c r="I26" s="22"/>
      <c r="J26" s="22"/>
      <c r="K26" s="22"/>
      <c r="L26" s="26" t="s">
        <v>17</v>
      </c>
      <c r="M26" s="26"/>
      <c r="N26" s="22"/>
      <c r="O26" s="22"/>
      <c r="P26" s="22"/>
      <c r="Q26" s="22"/>
      <c r="R26" s="22"/>
      <c r="AB26" s="16">
        <v>7</v>
      </c>
      <c r="AC26" s="31">
        <f t="shared" si="16"/>
        <v>0</v>
      </c>
      <c r="AD26" s="27">
        <f t="shared" si="13"/>
        <v>0.98590410958904107</v>
      </c>
      <c r="AE26" s="27">
        <f t="shared" si="14"/>
        <v>1.4095890410958906E-2</v>
      </c>
      <c r="AG26" s="2"/>
    </row>
    <row r="27" spans="1:39" ht="21" x14ac:dyDescent="0.4">
      <c r="D27" s="2"/>
      <c r="AB27" s="16">
        <v>6</v>
      </c>
      <c r="AC27" s="31">
        <f t="shared" si="16"/>
        <v>-8.630136986301374E-4</v>
      </c>
      <c r="AD27" s="27">
        <f t="shared" si="13"/>
        <v>0.98964383561643832</v>
      </c>
      <c r="AE27" s="27">
        <f t="shared" si="14"/>
        <v>1.1219178082191781E-2</v>
      </c>
      <c r="AG27" s="2"/>
    </row>
    <row r="28" spans="1:39" ht="21" x14ac:dyDescent="0.4">
      <c r="AB28" s="16">
        <v>5</v>
      </c>
      <c r="AC28" s="31">
        <f t="shared" si="16"/>
        <v>-1.4383561643835623E-3</v>
      </c>
      <c r="AD28" s="27">
        <f t="shared" si="13"/>
        <v>0.99280821917808215</v>
      </c>
      <c r="AE28" s="27">
        <f t="shared" si="14"/>
        <v>8.6301369863013705E-3</v>
      </c>
      <c r="AG28" s="2"/>
    </row>
    <row r="29" spans="1:39" ht="21" x14ac:dyDescent="0.4">
      <c r="AB29" s="16">
        <v>4</v>
      </c>
      <c r="AC29" s="31">
        <f t="shared" si="16"/>
        <v>-1.7260273972602739E-3</v>
      </c>
      <c r="AD29" s="27">
        <f t="shared" si="13"/>
        <v>0.99539726027397257</v>
      </c>
      <c r="AE29" s="27">
        <f t="shared" si="14"/>
        <v>6.3287671232876716E-3</v>
      </c>
      <c r="AG29" s="2"/>
    </row>
    <row r="30" spans="1:39" ht="21" x14ac:dyDescent="0.4">
      <c r="AB30" s="16">
        <v>3</v>
      </c>
      <c r="AC30" s="31">
        <f t="shared" si="16"/>
        <v>-1.7260273972602741E-3</v>
      </c>
      <c r="AD30" s="27">
        <f t="shared" si="13"/>
        <v>0.99741095890410958</v>
      </c>
      <c r="AE30" s="27">
        <f t="shared" si="14"/>
        <v>4.3150684931506852E-3</v>
      </c>
      <c r="AG30" s="2"/>
    </row>
    <row r="31" spans="1:39" ht="21" x14ac:dyDescent="0.4">
      <c r="AB31" s="16">
        <v>2</v>
      </c>
      <c r="AC31" s="31">
        <f t="shared" si="16"/>
        <v>-1.4383561643835617E-3</v>
      </c>
      <c r="AD31" s="27">
        <f t="shared" si="13"/>
        <v>0.99884931506849317</v>
      </c>
      <c r="AE31" s="27">
        <f t="shared" si="14"/>
        <v>2.5890410958904113E-3</v>
      </c>
      <c r="AG31" s="2"/>
    </row>
    <row r="32" spans="1:39" ht="21" x14ac:dyDescent="0.4">
      <c r="AB32" s="16">
        <v>1</v>
      </c>
      <c r="AC32" s="31">
        <f t="shared" si="16"/>
        <v>-8.6301369863013696E-4</v>
      </c>
      <c r="AD32" s="27">
        <f t="shared" si="13"/>
        <v>0.99971232876712324</v>
      </c>
      <c r="AE32" s="27">
        <f t="shared" si="14"/>
        <v>1.1506849315068494E-3</v>
      </c>
      <c r="AG32" s="2"/>
      <c r="AI32" s="2"/>
      <c r="AJ32" s="2"/>
      <c r="AK32" s="2"/>
      <c r="AL32" s="2"/>
      <c r="AM32" s="2"/>
    </row>
    <row r="33" spans="28:39" ht="21.6" thickBot="1" x14ac:dyDescent="0.45">
      <c r="AB33" s="16">
        <v>0</v>
      </c>
      <c r="AC33" s="33">
        <f t="shared" si="16"/>
        <v>0</v>
      </c>
      <c r="AD33" s="19">
        <f t="shared" si="13"/>
        <v>1</v>
      </c>
      <c r="AE33" s="19">
        <f t="shared" si="14"/>
        <v>0</v>
      </c>
      <c r="AG33" s="2"/>
      <c r="AI33" s="2"/>
      <c r="AJ33" s="3"/>
      <c r="AK33" s="2"/>
      <c r="AL33" s="2"/>
      <c r="AM33" s="2"/>
    </row>
    <row r="34" spans="28:39" ht="21.6" thickBot="1" x14ac:dyDescent="0.45">
      <c r="AB34" s="20" t="s">
        <v>14</v>
      </c>
      <c r="AC34" s="17" t="s">
        <v>11</v>
      </c>
      <c r="AD34" s="17" t="s">
        <v>13</v>
      </c>
      <c r="AE34" s="18" t="s">
        <v>12</v>
      </c>
      <c r="AG34" s="2"/>
      <c r="AI34" s="2"/>
      <c r="AJ34" s="3"/>
      <c r="AK34" s="2"/>
      <c r="AL34" s="2"/>
      <c r="AM34" s="2"/>
    </row>
    <row r="35" spans="28:39" ht="21" x14ac:dyDescent="0.4">
      <c r="AG35" s="2"/>
      <c r="AI35" s="2"/>
      <c r="AJ35" s="3"/>
      <c r="AK35" s="2"/>
      <c r="AL35" s="2"/>
      <c r="AM35" s="2"/>
    </row>
  </sheetData>
  <mergeCells count="2">
    <mergeCell ref="D3:D24"/>
    <mergeCell ref="T3:V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1CF1-F7BE-48F3-92F1-EDF31DEAF1F6}">
  <dimension ref="A1:BH97"/>
  <sheetViews>
    <sheetView showGridLines="0" zoomScale="25" zoomScaleNormal="25" workbookViewId="0">
      <selection activeCell="H23" sqref="H23"/>
    </sheetView>
  </sheetViews>
  <sheetFormatPr defaultRowHeight="14.4" x14ac:dyDescent="0.3"/>
  <cols>
    <col min="1" max="1" width="64.5546875" bestFit="1" customWidth="1"/>
    <col min="2" max="2" width="33.44140625" bestFit="1" customWidth="1"/>
    <col min="4" max="4" width="18.44140625" bestFit="1" customWidth="1"/>
    <col min="5" max="5" width="6.33203125" bestFit="1" customWidth="1"/>
    <col min="6" max="6" width="8.109375" bestFit="1" customWidth="1"/>
    <col min="7" max="7" width="10.77734375" bestFit="1" customWidth="1"/>
    <col min="8" max="8" width="20.5546875" bestFit="1" customWidth="1"/>
    <col min="9" max="11" width="21.44140625" bestFit="1" customWidth="1"/>
    <col min="12" max="14" width="22.33203125" bestFit="1" customWidth="1"/>
    <col min="15" max="15" width="19.6640625" bestFit="1" customWidth="1"/>
    <col min="16" max="17" width="18.33203125" bestFit="1" customWidth="1"/>
    <col min="18" max="18" width="10.77734375" bestFit="1" customWidth="1"/>
    <col min="19" max="19" width="10.21875" bestFit="1" customWidth="1"/>
    <col min="22" max="22" width="8.77734375" bestFit="1" customWidth="1"/>
    <col min="23" max="23" width="10.6640625" bestFit="1" customWidth="1"/>
    <col min="24" max="25" width="10.44140625" bestFit="1" customWidth="1"/>
    <col min="28" max="28" width="8.5546875" bestFit="1" customWidth="1"/>
    <col min="29" max="29" width="22.33203125" bestFit="1" customWidth="1"/>
    <col min="30" max="30" width="33.44140625" bestFit="1" customWidth="1"/>
    <col min="31" max="31" width="35.21875" bestFit="1" customWidth="1"/>
    <col min="33" max="33" width="2.33203125" bestFit="1" customWidth="1"/>
    <col min="34" max="52" width="35.21875" bestFit="1" customWidth="1"/>
    <col min="53" max="53" width="30.77734375" bestFit="1" customWidth="1"/>
    <col min="54" max="54" width="27.21875" bestFit="1" customWidth="1"/>
    <col min="55" max="55" width="11.6640625" bestFit="1" customWidth="1"/>
    <col min="56" max="56" width="29.6640625" bestFit="1" customWidth="1"/>
  </cols>
  <sheetData>
    <row r="1" spans="1:60" ht="33.6" x14ac:dyDescent="0.65">
      <c r="A1" s="35" t="s">
        <v>0</v>
      </c>
      <c r="B1" s="36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4"/>
    </row>
    <row r="2" spans="1:60" ht="38.4" x14ac:dyDescent="0.8">
      <c r="A2" s="39" t="s">
        <v>19</v>
      </c>
      <c r="B2" s="40">
        <v>100</v>
      </c>
      <c r="C2" s="37"/>
      <c r="D2" s="37"/>
      <c r="E2" s="37"/>
      <c r="F2" s="38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4"/>
    </row>
    <row r="3" spans="1:60" ht="33.6" x14ac:dyDescent="0.65">
      <c r="A3" s="39" t="s">
        <v>2</v>
      </c>
      <c r="B3" s="40">
        <v>80</v>
      </c>
      <c r="C3" s="37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4"/>
    </row>
    <row r="4" spans="1:60" ht="33.6" x14ac:dyDescent="0.65">
      <c r="A4" s="39" t="s">
        <v>3</v>
      </c>
      <c r="B4" s="41">
        <v>7.0000000000000007E-2</v>
      </c>
      <c r="C4" s="37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4"/>
    </row>
    <row r="5" spans="1:60" ht="33.6" x14ac:dyDescent="0.65">
      <c r="A5" s="39" t="s">
        <v>1</v>
      </c>
      <c r="B5" s="41">
        <v>0.1</v>
      </c>
      <c r="C5" s="37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4"/>
    </row>
    <row r="6" spans="1:60" ht="33.6" x14ac:dyDescent="0.65">
      <c r="A6" s="39" t="s">
        <v>16</v>
      </c>
      <c r="B6" s="42">
        <v>0.28767123287671231</v>
      </c>
      <c r="C6" s="37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4"/>
    </row>
    <row r="7" spans="1:60" ht="33.6" x14ac:dyDescent="0.65">
      <c r="A7" s="39" t="s">
        <v>15</v>
      </c>
      <c r="B7" s="43">
        <v>5</v>
      </c>
      <c r="C7" s="37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4"/>
    </row>
    <row r="8" spans="1:60" ht="38.4" x14ac:dyDescent="0.8">
      <c r="A8" s="39" t="s">
        <v>20</v>
      </c>
      <c r="B8" s="40">
        <v>200</v>
      </c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4"/>
    </row>
    <row r="9" spans="1:60" ht="33.6" x14ac:dyDescent="0.65">
      <c r="A9" s="39" t="s">
        <v>4</v>
      </c>
      <c r="B9" s="40">
        <v>20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4"/>
    </row>
    <row r="10" spans="1:60" ht="33.6" x14ac:dyDescent="0.65">
      <c r="A10" s="39" t="s">
        <v>5</v>
      </c>
      <c r="B10" s="40">
        <v>10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4"/>
    </row>
    <row r="11" spans="1:60" ht="33.6" x14ac:dyDescent="0.65">
      <c r="A11" s="39" t="s">
        <v>6</v>
      </c>
      <c r="B11" s="40">
        <v>0.01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4"/>
    </row>
    <row r="12" spans="1:60" ht="34.200000000000003" thickBot="1" x14ac:dyDescent="0.7">
      <c r="A12" s="39"/>
      <c r="B12" s="40">
        <f>B8/B9</f>
        <v>10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44"/>
      <c r="AH12" s="104" t="s">
        <v>23</v>
      </c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38"/>
      <c r="BD12" s="38"/>
      <c r="BE12" s="38"/>
      <c r="BF12" s="38"/>
      <c r="BG12" s="38"/>
      <c r="BH12" s="34"/>
    </row>
    <row r="13" spans="1:60" ht="34.200000000000003" thickBot="1" x14ac:dyDescent="0.7">
      <c r="A13" s="45"/>
      <c r="B13" s="46">
        <f>B6/B10</f>
        <v>2.8767123287671233E-2</v>
      </c>
      <c r="C13" s="38"/>
      <c r="D13" s="107" t="s">
        <v>7</v>
      </c>
      <c r="E13" s="108"/>
      <c r="F13" s="48">
        <v>20</v>
      </c>
      <c r="G13" s="48">
        <v>200</v>
      </c>
      <c r="H13" s="48">
        <f t="shared" ref="H13:R13" si="0">$G$13-$B$3</f>
        <v>120</v>
      </c>
      <c r="I13" s="48">
        <f t="shared" si="0"/>
        <v>120</v>
      </c>
      <c r="J13" s="48">
        <f t="shared" si="0"/>
        <v>120</v>
      </c>
      <c r="K13" s="48">
        <f t="shared" si="0"/>
        <v>120</v>
      </c>
      <c r="L13" s="48">
        <f t="shared" si="0"/>
        <v>120</v>
      </c>
      <c r="M13" s="48">
        <f t="shared" si="0"/>
        <v>120</v>
      </c>
      <c r="N13" s="48">
        <f t="shared" si="0"/>
        <v>120</v>
      </c>
      <c r="O13" s="48">
        <f t="shared" si="0"/>
        <v>120</v>
      </c>
      <c r="P13" s="48">
        <f t="shared" si="0"/>
        <v>120</v>
      </c>
      <c r="Q13" s="48">
        <f t="shared" si="0"/>
        <v>120</v>
      </c>
      <c r="R13" s="48">
        <f t="shared" si="0"/>
        <v>120</v>
      </c>
      <c r="S13" s="37"/>
      <c r="T13" s="37"/>
      <c r="U13" s="37"/>
      <c r="V13" s="37"/>
      <c r="W13" s="37"/>
      <c r="X13" s="37"/>
      <c r="Y13" s="37"/>
      <c r="Z13" s="37"/>
      <c r="AA13" s="37"/>
      <c r="AB13" s="49">
        <v>20</v>
      </c>
      <c r="AC13" s="50">
        <f>($B$13/2)*($B$4*AB13-$B$11*AB13*AB13)</f>
        <v>-3.7397260273972596E-2</v>
      </c>
      <c r="AD13" s="49">
        <f>1+$B$13*($B$11*AB13*AB13+$B$4)</f>
        <v>1.117082191780822</v>
      </c>
      <c r="AE13" s="51">
        <f>-($B$13/2)*($B$4*AB13+$B$11*AB13*AB13)</f>
        <v>-7.7671232876712334E-2</v>
      </c>
      <c r="AF13" s="37"/>
      <c r="AG13" s="44"/>
      <c r="AH13" s="105"/>
      <c r="AI13" s="105"/>
      <c r="AJ13" s="105"/>
      <c r="AK13" s="105"/>
      <c r="AL13" s="105"/>
      <c r="AM13" s="105"/>
      <c r="AN13" s="105"/>
      <c r="AO13" s="105"/>
      <c r="AP13" s="105"/>
      <c r="AQ13" s="105"/>
      <c r="AR13" s="105"/>
      <c r="AS13" s="105"/>
      <c r="AT13" s="105"/>
      <c r="AU13" s="105"/>
      <c r="AV13" s="105"/>
      <c r="AW13" s="105"/>
      <c r="AX13" s="105"/>
      <c r="AY13" s="105"/>
      <c r="AZ13" s="105"/>
      <c r="BA13" s="105"/>
      <c r="BB13" s="105"/>
      <c r="BC13" s="38"/>
      <c r="BD13" s="38"/>
      <c r="BE13" s="38"/>
      <c r="BF13" s="38"/>
      <c r="BG13" s="38"/>
      <c r="BH13" s="34"/>
    </row>
    <row r="14" spans="1:60" ht="33.6" x14ac:dyDescent="0.65">
      <c r="A14" s="37"/>
      <c r="B14" s="37"/>
      <c r="C14" s="38"/>
      <c r="D14" s="107"/>
      <c r="E14" s="108"/>
      <c r="F14" s="48">
        <v>19</v>
      </c>
      <c r="G14" s="48">
        <v>190</v>
      </c>
      <c r="H14" s="52">
        <v>111.15571515367471</v>
      </c>
      <c r="I14" s="52">
        <v>111.06771655923485</v>
      </c>
      <c r="J14" s="52">
        <v>110.97492281338356</v>
      </c>
      <c r="K14" s="52">
        <v>110.87692634512253</v>
      </c>
      <c r="L14" s="52">
        <v>110.77327470416428</v>
      </c>
      <c r="M14" s="52">
        <v>110.66346486606294</v>
      </c>
      <c r="N14" s="52">
        <v>110.54693675307756</v>
      </c>
      <c r="O14" s="53">
        <v>110.42306585717509</v>
      </c>
      <c r="P14" s="53">
        <v>110.29115483459249</v>
      </c>
      <c r="Q14" s="53">
        <v>110.15042392178691</v>
      </c>
      <c r="R14" s="48">
        <f>MAX(G14-$B$3,0)</f>
        <v>110</v>
      </c>
      <c r="S14" s="37"/>
      <c r="T14" s="37"/>
      <c r="U14" s="37"/>
      <c r="V14" s="37"/>
      <c r="W14" s="37"/>
      <c r="X14" s="37"/>
      <c r="Y14" s="37"/>
      <c r="Z14" s="37"/>
      <c r="AA14" s="37"/>
      <c r="AB14" s="54">
        <v>19</v>
      </c>
      <c r="AC14" s="55">
        <f t="shared" ref="AC14:AC33" si="1">($B$13/2)*($B$4*AB14-$B$11*AB14*AB14)</f>
        <v>-3.2794520547945204E-2</v>
      </c>
      <c r="AD14" s="54">
        <f t="shared" ref="AD14:AD33" si="2">1+$B$13*($B$11*AB14*AB14+$B$4)</f>
        <v>1.10586301369863</v>
      </c>
      <c r="AE14" s="56">
        <f t="shared" ref="AE14:AE33" si="3">-($B$13/2)*($B$4*AB14+$B$11*AB14*AB14)</f>
        <v>-7.1054794520547943E-2</v>
      </c>
      <c r="AF14" s="37"/>
      <c r="AG14" s="38"/>
      <c r="AH14" s="57">
        <f>$AE$14</f>
        <v>-7.1054794520547943E-2</v>
      </c>
      <c r="AI14" s="58">
        <f>$AD$14</f>
        <v>1.10586301369863</v>
      </c>
      <c r="AJ14" s="59">
        <f>$AC$14</f>
        <v>-3.2794520547945204E-2</v>
      </c>
      <c r="AK14" s="60">
        <v>0</v>
      </c>
      <c r="AL14" s="60">
        <v>0</v>
      </c>
      <c r="AM14" s="60">
        <v>0</v>
      </c>
      <c r="AN14" s="60">
        <v>0</v>
      </c>
      <c r="AO14" s="60">
        <v>0</v>
      </c>
      <c r="AP14" s="60">
        <v>0</v>
      </c>
      <c r="AQ14" s="60">
        <v>0</v>
      </c>
      <c r="AR14" s="60">
        <v>0</v>
      </c>
      <c r="AS14" s="60">
        <v>0</v>
      </c>
      <c r="AT14" s="60">
        <v>0</v>
      </c>
      <c r="AU14" s="60">
        <v>0</v>
      </c>
      <c r="AV14" s="60">
        <v>0</v>
      </c>
      <c r="AW14" s="60">
        <v>0</v>
      </c>
      <c r="AX14" s="60">
        <v>0</v>
      </c>
      <c r="AY14" s="60">
        <v>0</v>
      </c>
      <c r="AZ14" s="60">
        <v>0</v>
      </c>
      <c r="BA14" s="61">
        <v>0</v>
      </c>
      <c r="BB14" s="61">
        <v>0</v>
      </c>
      <c r="BC14" s="38"/>
      <c r="BD14" s="38"/>
      <c r="BE14" s="38"/>
      <c r="BF14" s="38"/>
      <c r="BG14" s="38"/>
      <c r="BH14" s="34"/>
    </row>
    <row r="15" spans="1:60" ht="33.6" x14ac:dyDescent="0.65">
      <c r="A15" s="37"/>
      <c r="B15" s="37"/>
      <c r="C15" s="38"/>
      <c r="D15" s="107"/>
      <c r="E15" s="108"/>
      <c r="F15" s="48">
        <v>18</v>
      </c>
      <c r="G15" s="48">
        <v>180</v>
      </c>
      <c r="H15" s="52">
        <v>101.50178116194529</v>
      </c>
      <c r="I15" s="52">
        <v>101.36393359101049</v>
      </c>
      <c r="J15" s="52">
        <v>101.2230349560769</v>
      </c>
      <c r="K15" s="52">
        <v>101.07913808900545</v>
      </c>
      <c r="L15" s="52">
        <v>100.93232460115962</v>
      </c>
      <c r="M15" s="52">
        <v>100.78271041471777</v>
      </c>
      <c r="N15" s="52">
        <v>100.63045222584429</v>
      </c>
      <c r="O15" s="53">
        <v>100.47575505130038</v>
      </c>
      <c r="P15" s="53">
        <v>100.31888103447446</v>
      </c>
      <c r="Q15" s="53">
        <v>100.1601597151265</v>
      </c>
      <c r="R15" s="48">
        <f t="shared" ref="R15:R33" si="4">MAX(G15-$B$3,0)</f>
        <v>100</v>
      </c>
      <c r="S15" s="37"/>
      <c r="T15" s="37"/>
      <c r="U15" s="37"/>
      <c r="V15" s="37"/>
      <c r="W15" s="37"/>
      <c r="X15" s="37"/>
      <c r="Y15" s="37"/>
      <c r="Z15" s="37"/>
      <c r="AA15" s="37"/>
      <c r="AB15" s="54">
        <v>18</v>
      </c>
      <c r="AC15" s="55">
        <f t="shared" si="1"/>
        <v>-2.8479452054794515E-2</v>
      </c>
      <c r="AD15" s="54">
        <f t="shared" si="2"/>
        <v>1.0952191780821918</v>
      </c>
      <c r="AE15" s="56">
        <f t="shared" si="3"/>
        <v>-6.4726027397260272E-2</v>
      </c>
      <c r="AF15" s="37"/>
      <c r="AG15" s="38"/>
      <c r="AH15" s="62">
        <v>0</v>
      </c>
      <c r="AI15" s="62">
        <f>$AE$15</f>
        <v>-6.4726027397260272E-2</v>
      </c>
      <c r="AJ15" s="63">
        <f>$AD$15</f>
        <v>1.0952191780821918</v>
      </c>
      <c r="AK15" s="64">
        <f>$AC$15</f>
        <v>-2.8479452054794515E-2</v>
      </c>
      <c r="AL15" s="63">
        <v>0</v>
      </c>
      <c r="AM15" s="63">
        <v>0</v>
      </c>
      <c r="AN15" s="63">
        <v>0</v>
      </c>
      <c r="AO15" s="63">
        <v>0</v>
      </c>
      <c r="AP15" s="63">
        <v>0</v>
      </c>
      <c r="AQ15" s="63">
        <v>0</v>
      </c>
      <c r="AR15" s="63">
        <v>0</v>
      </c>
      <c r="AS15" s="63">
        <v>0</v>
      </c>
      <c r="AT15" s="63">
        <v>0</v>
      </c>
      <c r="AU15" s="63">
        <v>0</v>
      </c>
      <c r="AV15" s="63">
        <v>0</v>
      </c>
      <c r="AW15" s="63">
        <v>0</v>
      </c>
      <c r="AX15" s="63">
        <v>0</v>
      </c>
      <c r="AY15" s="63">
        <v>0</v>
      </c>
      <c r="AZ15" s="63">
        <v>0</v>
      </c>
      <c r="BA15" s="65">
        <v>0</v>
      </c>
      <c r="BB15" s="65">
        <v>0</v>
      </c>
      <c r="BC15" s="38"/>
      <c r="BD15" s="38"/>
      <c r="BE15" s="38"/>
      <c r="BF15" s="38"/>
      <c r="BG15" s="38"/>
      <c r="BH15" s="34"/>
    </row>
    <row r="16" spans="1:60" ht="33.6" x14ac:dyDescent="0.65">
      <c r="A16" s="37"/>
      <c r="B16" s="37"/>
      <c r="C16" s="38"/>
      <c r="D16" s="107"/>
      <c r="E16" s="108"/>
      <c r="F16" s="48">
        <v>17</v>
      </c>
      <c r="G16" s="48">
        <v>170</v>
      </c>
      <c r="H16" s="52">
        <v>91.578162305823682</v>
      </c>
      <c r="I16" s="52">
        <v>91.424406925868922</v>
      </c>
      <c r="J16" s="52">
        <v>91.269493498157587</v>
      </c>
      <c r="K16" s="52">
        <v>91.113514424588928</v>
      </c>
      <c r="L16" s="52">
        <v>90.956566106656709</v>
      </c>
      <c r="M16" s="52">
        <v>90.798747661529063</v>
      </c>
      <c r="N16" s="52">
        <v>90.640159213687852</v>
      </c>
      <c r="O16" s="53">
        <v>90.480899670384431</v>
      </c>
      <c r="P16" s="53">
        <v>90.321063871853084</v>
      </c>
      <c r="Q16" s="53">
        <v>90.160738986837387</v>
      </c>
      <c r="R16" s="48">
        <f t="shared" si="4"/>
        <v>90</v>
      </c>
      <c r="S16" s="37"/>
      <c r="T16" s="37"/>
      <c r="U16" s="37"/>
      <c r="V16" s="37"/>
      <c r="W16" s="37"/>
      <c r="X16" s="37"/>
      <c r="Y16" s="37"/>
      <c r="Z16" s="37"/>
      <c r="AA16" s="37"/>
      <c r="AB16" s="54">
        <v>17</v>
      </c>
      <c r="AC16" s="55">
        <f t="shared" si="1"/>
        <v>-2.4452054794520547E-2</v>
      </c>
      <c r="AD16" s="54">
        <f t="shared" si="2"/>
        <v>1.0851506849315069</v>
      </c>
      <c r="AE16" s="56">
        <f t="shared" si="3"/>
        <v>-5.8684931506849315E-2</v>
      </c>
      <c r="AF16" s="37"/>
      <c r="AG16" s="38"/>
      <c r="AH16" s="62">
        <v>0</v>
      </c>
      <c r="AI16" s="62">
        <v>0</v>
      </c>
      <c r="AJ16" s="63">
        <f>$AE$16</f>
        <v>-5.8684931506849315E-2</v>
      </c>
      <c r="AK16" s="63">
        <f>$AD$16</f>
        <v>1.0851506849315069</v>
      </c>
      <c r="AL16" s="64">
        <f>$AC$16</f>
        <v>-2.4452054794520547E-2</v>
      </c>
      <c r="AM16" s="63">
        <v>0</v>
      </c>
      <c r="AN16" s="63">
        <v>0</v>
      </c>
      <c r="AO16" s="63">
        <v>0</v>
      </c>
      <c r="AP16" s="63">
        <v>0</v>
      </c>
      <c r="AQ16" s="63">
        <v>0</v>
      </c>
      <c r="AR16" s="63">
        <v>0</v>
      </c>
      <c r="AS16" s="63">
        <v>0</v>
      </c>
      <c r="AT16" s="63">
        <v>0</v>
      </c>
      <c r="AU16" s="63">
        <v>0</v>
      </c>
      <c r="AV16" s="63">
        <v>0</v>
      </c>
      <c r="AW16" s="63">
        <v>0</v>
      </c>
      <c r="AX16" s="63">
        <v>0</v>
      </c>
      <c r="AY16" s="63">
        <v>0</v>
      </c>
      <c r="AZ16" s="63">
        <v>0</v>
      </c>
      <c r="BA16" s="65">
        <v>0</v>
      </c>
      <c r="BB16" s="65">
        <v>0</v>
      </c>
      <c r="BC16" s="38"/>
      <c r="BD16" s="38"/>
      <c r="BE16" s="38"/>
      <c r="BF16" s="38"/>
      <c r="BG16" s="38"/>
      <c r="BH16" s="34"/>
    </row>
    <row r="17" spans="1:60" ht="33.6" x14ac:dyDescent="0.65">
      <c r="A17" s="37"/>
      <c r="B17" s="37"/>
      <c r="C17" s="38"/>
      <c r="D17" s="107"/>
      <c r="E17" s="108"/>
      <c r="F17" s="48">
        <v>16</v>
      </c>
      <c r="G17" s="48">
        <v>160</v>
      </c>
      <c r="H17" s="52">
        <v>81.591243211162876</v>
      </c>
      <c r="I17" s="52">
        <v>81.434006818063011</v>
      </c>
      <c r="J17" s="52">
        <v>81.27628134634675</v>
      </c>
      <c r="K17" s="52">
        <v>81.118098206722195</v>
      </c>
      <c r="L17" s="52">
        <v>80.959486174750893</v>
      </c>
      <c r="M17" s="52">
        <v>80.800471002702324</v>
      </c>
      <c r="N17" s="52">
        <v>80.641075068862094</v>
      </c>
      <c r="O17" s="53">
        <v>80.481317089147979</v>
      </c>
      <c r="P17" s="53">
        <v>80.321211922632159</v>
      </c>
      <c r="Q17" s="53">
        <v>80.160770510762163</v>
      </c>
      <c r="R17" s="48">
        <f t="shared" si="4"/>
        <v>80</v>
      </c>
      <c r="S17" s="37"/>
      <c r="T17" s="37"/>
      <c r="U17" s="37"/>
      <c r="V17" s="37"/>
      <c r="W17" s="37"/>
      <c r="X17" s="37"/>
      <c r="Y17" s="37"/>
      <c r="Z17" s="37"/>
      <c r="AA17" s="37"/>
      <c r="AB17" s="54">
        <v>16</v>
      </c>
      <c r="AC17" s="55">
        <f t="shared" si="1"/>
        <v>-2.0712328767123287E-2</v>
      </c>
      <c r="AD17" s="54">
        <f t="shared" si="2"/>
        <v>1.0756575342465753</v>
      </c>
      <c r="AE17" s="56">
        <f t="shared" si="3"/>
        <v>-5.2931506849315073E-2</v>
      </c>
      <c r="AF17" s="37"/>
      <c r="AG17" s="38"/>
      <c r="AH17" s="62">
        <v>0</v>
      </c>
      <c r="AI17" s="62">
        <v>0</v>
      </c>
      <c r="AJ17" s="63">
        <v>0</v>
      </c>
      <c r="AK17" s="63">
        <f>$AE$17</f>
        <v>-5.2931506849315073E-2</v>
      </c>
      <c r="AL17" s="63">
        <f>$AD$17</f>
        <v>1.0756575342465753</v>
      </c>
      <c r="AM17" s="64">
        <f>$AC$17</f>
        <v>-2.0712328767123287E-2</v>
      </c>
      <c r="AN17" s="63">
        <v>0</v>
      </c>
      <c r="AO17" s="63">
        <v>0</v>
      </c>
      <c r="AP17" s="63">
        <v>0</v>
      </c>
      <c r="AQ17" s="63">
        <v>0</v>
      </c>
      <c r="AR17" s="63">
        <v>0</v>
      </c>
      <c r="AS17" s="63">
        <v>0</v>
      </c>
      <c r="AT17" s="63">
        <v>0</v>
      </c>
      <c r="AU17" s="63">
        <v>0</v>
      </c>
      <c r="AV17" s="63">
        <v>0</v>
      </c>
      <c r="AW17" s="63">
        <v>0</v>
      </c>
      <c r="AX17" s="63">
        <v>0</v>
      </c>
      <c r="AY17" s="63">
        <v>0</v>
      </c>
      <c r="AZ17" s="63">
        <v>0</v>
      </c>
      <c r="BA17" s="65">
        <v>0</v>
      </c>
      <c r="BB17" s="65">
        <v>0</v>
      </c>
      <c r="BC17" s="38"/>
      <c r="BD17" s="38"/>
      <c r="BE17" s="38"/>
      <c r="BF17" s="38"/>
      <c r="BG17" s="38"/>
      <c r="BH17" s="34"/>
    </row>
    <row r="18" spans="1:60" ht="33.6" x14ac:dyDescent="0.65">
      <c r="A18" s="37"/>
      <c r="B18" s="37"/>
      <c r="C18" s="38"/>
      <c r="D18" s="107"/>
      <c r="E18" s="108"/>
      <c r="F18" s="48">
        <v>15</v>
      </c>
      <c r="G18" s="48">
        <v>150</v>
      </c>
      <c r="H18" s="52">
        <v>71.593038228730961</v>
      </c>
      <c r="I18" s="52">
        <v>71.435231964212676</v>
      </c>
      <c r="J18" s="52">
        <v>71.277082137291217</v>
      </c>
      <c r="K18" s="52">
        <v>71.118594572103802</v>
      </c>
      <c r="L18" s="52">
        <v>70.959773985827852</v>
      </c>
      <c r="M18" s="52">
        <v>70.800624043724937</v>
      </c>
      <c r="N18" s="52">
        <v>70.641147435690698</v>
      </c>
      <c r="O18" s="53">
        <v>70.481345973976147</v>
      </c>
      <c r="P18" s="53">
        <v>70.321220710558549</v>
      </c>
      <c r="Q18" s="53">
        <v>70.160772071056002</v>
      </c>
      <c r="R18" s="48">
        <f t="shared" si="4"/>
        <v>70</v>
      </c>
      <c r="S18" s="38"/>
      <c r="T18" s="38"/>
      <c r="U18" s="38"/>
      <c r="V18" s="38"/>
      <c r="W18" s="37"/>
      <c r="X18" s="37"/>
      <c r="Y18" s="37"/>
      <c r="Z18" s="37"/>
      <c r="AA18" s="37"/>
      <c r="AB18" s="54">
        <v>15</v>
      </c>
      <c r="AC18" s="55">
        <f t="shared" si="1"/>
        <v>-1.7260273972602738E-2</v>
      </c>
      <c r="AD18" s="54">
        <f t="shared" si="2"/>
        <v>1.0667397260273972</v>
      </c>
      <c r="AE18" s="56">
        <f t="shared" si="3"/>
        <v>-4.7465753424657531E-2</v>
      </c>
      <c r="AF18" s="37"/>
      <c r="AG18" s="38"/>
      <c r="AH18" s="62">
        <v>0</v>
      </c>
      <c r="AI18" s="62">
        <v>0</v>
      </c>
      <c r="AJ18" s="63">
        <v>0</v>
      </c>
      <c r="AK18" s="63">
        <v>0</v>
      </c>
      <c r="AL18" s="63">
        <f>$AE$18</f>
        <v>-4.7465753424657531E-2</v>
      </c>
      <c r="AM18" s="63">
        <f>$AD$18</f>
        <v>1.0667397260273972</v>
      </c>
      <c r="AN18" s="64">
        <f>$AC$18</f>
        <v>-1.7260273972602738E-2</v>
      </c>
      <c r="AO18" s="63">
        <v>0</v>
      </c>
      <c r="AP18" s="63">
        <v>0</v>
      </c>
      <c r="AQ18" s="63">
        <v>0</v>
      </c>
      <c r="AR18" s="63">
        <v>0</v>
      </c>
      <c r="AS18" s="63">
        <v>0</v>
      </c>
      <c r="AT18" s="63">
        <v>0</v>
      </c>
      <c r="AU18" s="63">
        <v>0</v>
      </c>
      <c r="AV18" s="63">
        <v>0</v>
      </c>
      <c r="AW18" s="63">
        <v>0</v>
      </c>
      <c r="AX18" s="63">
        <v>0</v>
      </c>
      <c r="AY18" s="63">
        <v>0</v>
      </c>
      <c r="AZ18" s="63">
        <v>0</v>
      </c>
      <c r="BA18" s="65">
        <v>0</v>
      </c>
      <c r="BB18" s="65">
        <v>0</v>
      </c>
      <c r="BC18" s="38"/>
      <c r="BD18" s="38"/>
      <c r="BE18" s="38"/>
      <c r="BF18" s="38"/>
      <c r="BG18" s="38"/>
      <c r="BH18" s="34"/>
    </row>
    <row r="19" spans="1:60" ht="33.6" x14ac:dyDescent="0.65">
      <c r="A19" s="37"/>
      <c r="B19" s="37"/>
      <c r="C19" s="38"/>
      <c r="D19" s="107"/>
      <c r="E19" s="108"/>
      <c r="F19" s="48">
        <v>14</v>
      </c>
      <c r="G19" s="48">
        <v>140</v>
      </c>
      <c r="H19" s="52">
        <v>61.59323955042337</v>
      </c>
      <c r="I19" s="52">
        <v>61.435360214542335</v>
      </c>
      <c r="J19" s="52">
        <v>61.277159973391917</v>
      </c>
      <c r="K19" s="52">
        <v>61.118639100905725</v>
      </c>
      <c r="L19" s="52">
        <v>60.959797648377425</v>
      </c>
      <c r="M19" s="52">
        <v>60.800635478701707</v>
      </c>
      <c r="N19" s="52">
        <v>60.641152300191123</v>
      </c>
      <c r="O19" s="53">
        <v>60.481347699047703</v>
      </c>
      <c r="P19" s="53">
        <v>60.321221169529288</v>
      </c>
      <c r="Q19" s="53">
        <v>60.16077214085886</v>
      </c>
      <c r="R19" s="48">
        <f t="shared" si="4"/>
        <v>60</v>
      </c>
      <c r="S19" s="38"/>
      <c r="T19" s="38"/>
      <c r="U19" s="38"/>
      <c r="V19" s="38"/>
      <c r="W19" s="37"/>
      <c r="X19" s="37"/>
      <c r="Y19" s="37"/>
      <c r="Z19" s="37"/>
      <c r="AA19" s="37"/>
      <c r="AB19" s="54">
        <v>14</v>
      </c>
      <c r="AC19" s="55">
        <f t="shared" si="1"/>
        <v>-1.4095890410958906E-2</v>
      </c>
      <c r="AD19" s="54">
        <f t="shared" si="2"/>
        <v>1.0583972602739726</v>
      </c>
      <c r="AE19" s="56">
        <f t="shared" si="3"/>
        <v>-4.2287671232876717E-2</v>
      </c>
      <c r="AF19" s="37"/>
      <c r="AG19" s="38"/>
      <c r="AH19" s="62">
        <v>0</v>
      </c>
      <c r="AI19" s="62">
        <v>0</v>
      </c>
      <c r="AJ19" s="63">
        <v>0</v>
      </c>
      <c r="AK19" s="63">
        <v>0</v>
      </c>
      <c r="AL19" s="63">
        <v>0</v>
      </c>
      <c r="AM19" s="63">
        <f>$AE$19</f>
        <v>-4.2287671232876717E-2</v>
      </c>
      <c r="AN19" s="63">
        <f>$AD$19</f>
        <v>1.0583972602739726</v>
      </c>
      <c r="AO19" s="64">
        <f>$AC$19</f>
        <v>-1.4095890410958906E-2</v>
      </c>
      <c r="AP19" s="63">
        <v>0</v>
      </c>
      <c r="AQ19" s="63">
        <v>0</v>
      </c>
      <c r="AR19" s="63">
        <v>0</v>
      </c>
      <c r="AS19" s="63">
        <v>0</v>
      </c>
      <c r="AT19" s="63">
        <v>0</v>
      </c>
      <c r="AU19" s="63">
        <v>0</v>
      </c>
      <c r="AV19" s="63">
        <v>0</v>
      </c>
      <c r="AW19" s="63">
        <v>0</v>
      </c>
      <c r="AX19" s="63">
        <v>0</v>
      </c>
      <c r="AY19" s="63">
        <v>0</v>
      </c>
      <c r="AZ19" s="63">
        <v>0</v>
      </c>
      <c r="BA19" s="65">
        <v>0</v>
      </c>
      <c r="BB19" s="65">
        <v>0</v>
      </c>
      <c r="BC19" s="38"/>
      <c r="BD19" s="38"/>
      <c r="BE19" s="38"/>
      <c r="BF19" s="38"/>
      <c r="BG19" s="38"/>
      <c r="BH19" s="34"/>
    </row>
    <row r="20" spans="1:60" ht="33.6" x14ac:dyDescent="0.65">
      <c r="A20" s="37"/>
      <c r="B20" s="37"/>
      <c r="C20" s="38"/>
      <c r="D20" s="107"/>
      <c r="E20" s="108"/>
      <c r="F20" s="48">
        <v>13</v>
      </c>
      <c r="G20" s="48">
        <v>130</v>
      </c>
      <c r="H20" s="52">
        <v>51.59325822223299</v>
      </c>
      <c r="I20" s="52">
        <v>51.435371355733551</v>
      </c>
      <c r="J20" s="52">
        <v>51.277166278175997</v>
      </c>
      <c r="K20" s="52">
        <v>51.118642446688611</v>
      </c>
      <c r="L20" s="52">
        <v>50.959799287763914</v>
      </c>
      <c r="M20" s="52">
        <v>50.800636204079858</v>
      </c>
      <c r="N20" s="52">
        <v>50.641152580376399</v>
      </c>
      <c r="O20" s="53">
        <v>50.481347788357631</v>
      </c>
      <c r="P20" s="53">
        <v>50.321221190622396</v>
      </c>
      <c r="Q20" s="53">
        <v>50.160772143661866</v>
      </c>
      <c r="R20" s="48">
        <f t="shared" si="4"/>
        <v>50</v>
      </c>
      <c r="S20" s="38"/>
      <c r="T20" s="38"/>
      <c r="U20" s="38"/>
      <c r="V20" s="38"/>
      <c r="W20" s="37"/>
      <c r="X20" s="37"/>
      <c r="Y20" s="37"/>
      <c r="Z20" s="37"/>
      <c r="AA20" s="37"/>
      <c r="AB20" s="54">
        <v>13</v>
      </c>
      <c r="AC20" s="55">
        <f t="shared" si="1"/>
        <v>-1.1219178082191777E-2</v>
      </c>
      <c r="AD20" s="54">
        <f t="shared" si="2"/>
        <v>1.0506301369863014</v>
      </c>
      <c r="AE20" s="56">
        <f t="shared" si="3"/>
        <v>-3.7397260273972603E-2</v>
      </c>
      <c r="AF20" s="37"/>
      <c r="AG20" s="38"/>
      <c r="AH20" s="62">
        <v>0</v>
      </c>
      <c r="AI20" s="62">
        <v>0</v>
      </c>
      <c r="AJ20" s="63">
        <v>0</v>
      </c>
      <c r="AK20" s="63">
        <v>0</v>
      </c>
      <c r="AL20" s="63">
        <v>0</v>
      </c>
      <c r="AM20" s="63">
        <v>0</v>
      </c>
      <c r="AN20" s="63">
        <f>$AE$20</f>
        <v>-3.7397260273972603E-2</v>
      </c>
      <c r="AO20" s="63">
        <f>$AD$20</f>
        <v>1.0506301369863014</v>
      </c>
      <c r="AP20" s="64">
        <f>$AC$20</f>
        <v>-1.1219178082191777E-2</v>
      </c>
      <c r="AQ20" s="63">
        <v>0</v>
      </c>
      <c r="AR20" s="63">
        <v>0</v>
      </c>
      <c r="AS20" s="63">
        <v>0</v>
      </c>
      <c r="AT20" s="63">
        <v>0</v>
      </c>
      <c r="AU20" s="63">
        <v>0</v>
      </c>
      <c r="AV20" s="63">
        <v>0</v>
      </c>
      <c r="AW20" s="63">
        <v>0</v>
      </c>
      <c r="AX20" s="63">
        <v>0</v>
      </c>
      <c r="AY20" s="63">
        <v>0</v>
      </c>
      <c r="AZ20" s="63">
        <v>0</v>
      </c>
      <c r="BA20" s="65">
        <v>0</v>
      </c>
      <c r="BB20" s="65">
        <v>0</v>
      </c>
      <c r="BC20" s="38"/>
      <c r="BD20" s="38"/>
      <c r="BE20" s="38"/>
      <c r="BF20" s="38"/>
      <c r="BG20" s="38"/>
      <c r="BH20" s="34"/>
    </row>
    <row r="21" spans="1:60" ht="33.6" x14ac:dyDescent="0.65">
      <c r="A21" s="37"/>
      <c r="B21" s="37"/>
      <c r="C21" s="38"/>
      <c r="D21" s="107"/>
      <c r="E21" s="108"/>
      <c r="F21" s="48">
        <v>12</v>
      </c>
      <c r="G21" s="48">
        <v>120</v>
      </c>
      <c r="H21" s="52">
        <v>41.593259671766134</v>
      </c>
      <c r="I21" s="52">
        <v>41.43537216946536</v>
      </c>
      <c r="J21" s="52">
        <v>41.277166709839435</v>
      </c>
      <c r="K21" s="52">
        <v>41.118642660551231</v>
      </c>
      <c r="L21" s="52">
        <v>40.959799385153488</v>
      </c>
      <c r="M21" s="52">
        <v>40.800636243926775</v>
      </c>
      <c r="N21" s="52">
        <v>40.641152594529181</v>
      </c>
      <c r="O21" s="53">
        <v>40.481347792480634</v>
      </c>
      <c r="P21" s="53">
        <v>40.321221191506723</v>
      </c>
      <c r="Q21" s="53">
        <v>40.160772143767971</v>
      </c>
      <c r="R21" s="48">
        <f t="shared" si="4"/>
        <v>40</v>
      </c>
      <c r="S21" s="38"/>
      <c r="T21" s="38"/>
      <c r="U21" s="38"/>
      <c r="V21" s="38"/>
      <c r="W21" s="37"/>
      <c r="X21" s="37"/>
      <c r="Y21" s="37"/>
      <c r="Z21" s="37"/>
      <c r="AA21" s="37"/>
      <c r="AB21" s="54">
        <v>12</v>
      </c>
      <c r="AC21" s="55">
        <f t="shared" si="1"/>
        <v>-8.630136986301367E-3</v>
      </c>
      <c r="AD21" s="54">
        <f t="shared" si="2"/>
        <v>1.0434383561643836</v>
      </c>
      <c r="AE21" s="56">
        <f t="shared" si="3"/>
        <v>-3.2794520547945211E-2</v>
      </c>
      <c r="AF21" s="37"/>
      <c r="AG21" s="38"/>
      <c r="AH21" s="62">
        <v>0</v>
      </c>
      <c r="AI21" s="62">
        <v>0</v>
      </c>
      <c r="AJ21" s="63">
        <v>0</v>
      </c>
      <c r="AK21" s="63">
        <v>0</v>
      </c>
      <c r="AL21" s="63">
        <v>0</v>
      </c>
      <c r="AM21" s="63">
        <v>0</v>
      </c>
      <c r="AN21" s="63">
        <v>0</v>
      </c>
      <c r="AO21" s="63">
        <f>$AE$21</f>
        <v>-3.2794520547945211E-2</v>
      </c>
      <c r="AP21" s="63">
        <f>$AD$21</f>
        <v>1.0434383561643836</v>
      </c>
      <c r="AQ21" s="64">
        <f>$AC$21</f>
        <v>-8.630136986301367E-3</v>
      </c>
      <c r="AR21" s="63">
        <v>0</v>
      </c>
      <c r="AS21" s="63">
        <v>0</v>
      </c>
      <c r="AT21" s="63">
        <v>0</v>
      </c>
      <c r="AU21" s="63">
        <v>0</v>
      </c>
      <c r="AV21" s="63">
        <v>0</v>
      </c>
      <c r="AW21" s="63">
        <v>0</v>
      </c>
      <c r="AX21" s="63">
        <v>0</v>
      </c>
      <c r="AY21" s="63">
        <v>0</v>
      </c>
      <c r="AZ21" s="63">
        <v>0</v>
      </c>
      <c r="BA21" s="65">
        <v>0</v>
      </c>
      <c r="BB21" s="65">
        <v>0</v>
      </c>
      <c r="BC21" s="38"/>
      <c r="BD21" s="38"/>
      <c r="BE21" s="38"/>
      <c r="BF21" s="38"/>
      <c r="BG21" s="38"/>
      <c r="BH21" s="34"/>
    </row>
    <row r="22" spans="1:60" ht="33.6" x14ac:dyDescent="0.65">
      <c r="A22" s="37"/>
      <c r="B22" s="37"/>
      <c r="C22" s="38"/>
      <c r="D22" s="107"/>
      <c r="E22" s="108"/>
      <c r="F22" s="48">
        <v>11</v>
      </c>
      <c r="G22" s="48">
        <v>110</v>
      </c>
      <c r="H22" s="52">
        <v>31.593260163652118</v>
      </c>
      <c r="I22" s="52">
        <v>31.435372502286857</v>
      </c>
      <c r="J22" s="52">
        <v>31.277166928550155</v>
      </c>
      <c r="K22" s="52">
        <v>31.118642798843126</v>
      </c>
      <c r="L22" s="52">
        <v>30.959799468198337</v>
      </c>
      <c r="M22" s="52">
        <v>30.800636290394738</v>
      </c>
      <c r="N22" s="52">
        <v>30.641152618055639</v>
      </c>
      <c r="O22" s="53">
        <v>30.481347802734756</v>
      </c>
      <c r="P22" s="53">
        <v>30.321221194994674</v>
      </c>
      <c r="Q22" s="53">
        <v>30.160772144481637</v>
      </c>
      <c r="R22" s="48">
        <f t="shared" si="4"/>
        <v>30</v>
      </c>
      <c r="S22" s="38"/>
      <c r="T22" s="38"/>
      <c r="U22" s="38"/>
      <c r="V22" s="38"/>
      <c r="W22" s="37"/>
      <c r="X22" s="37"/>
      <c r="Y22" s="37"/>
      <c r="Z22" s="37"/>
      <c r="AA22" s="37"/>
      <c r="AB22" s="54">
        <v>11</v>
      </c>
      <c r="AC22" s="55">
        <f t="shared" si="1"/>
        <v>-6.3287671232876708E-3</v>
      </c>
      <c r="AD22" s="54">
        <f t="shared" si="2"/>
        <v>1.0368219178082192</v>
      </c>
      <c r="AE22" s="56">
        <f t="shared" si="3"/>
        <v>-2.8479452054794518E-2</v>
      </c>
      <c r="AF22" s="37"/>
      <c r="AG22" s="38"/>
      <c r="AH22" s="62">
        <v>0</v>
      </c>
      <c r="AI22" s="62">
        <v>0</v>
      </c>
      <c r="AJ22" s="63">
        <v>0</v>
      </c>
      <c r="AK22" s="63">
        <v>0</v>
      </c>
      <c r="AL22" s="63">
        <v>0</v>
      </c>
      <c r="AM22" s="63">
        <v>0</v>
      </c>
      <c r="AN22" s="63">
        <v>0</v>
      </c>
      <c r="AO22" s="63">
        <v>0</v>
      </c>
      <c r="AP22" s="63">
        <f>$AE$22</f>
        <v>-2.8479452054794518E-2</v>
      </c>
      <c r="AQ22" s="63">
        <f>$AD$22</f>
        <v>1.0368219178082192</v>
      </c>
      <c r="AR22" s="64">
        <f>$AC$22</f>
        <v>-6.3287671232876708E-3</v>
      </c>
      <c r="AS22" s="63">
        <v>0</v>
      </c>
      <c r="AT22" s="63">
        <v>0</v>
      </c>
      <c r="AU22" s="63">
        <v>0</v>
      </c>
      <c r="AV22" s="63">
        <v>0</v>
      </c>
      <c r="AW22" s="63">
        <v>0</v>
      </c>
      <c r="AX22" s="63">
        <v>0</v>
      </c>
      <c r="AY22" s="63">
        <v>0</v>
      </c>
      <c r="AZ22" s="63">
        <v>0</v>
      </c>
      <c r="BA22" s="65">
        <v>0</v>
      </c>
      <c r="BB22" s="65">
        <v>0</v>
      </c>
      <c r="BC22" s="38"/>
      <c r="BD22" s="38"/>
      <c r="BE22" s="38"/>
      <c r="BF22" s="38"/>
      <c r="BG22" s="38"/>
      <c r="BH22" s="34"/>
    </row>
    <row r="23" spans="1:60" ht="33.6" x14ac:dyDescent="0.65">
      <c r="A23" s="37"/>
      <c r="B23" s="37"/>
      <c r="C23" s="38"/>
      <c r="D23" s="107"/>
      <c r="E23" s="108"/>
      <c r="F23" s="48">
        <v>10</v>
      </c>
      <c r="G23" s="48">
        <v>100</v>
      </c>
      <c r="H23" s="52">
        <v>21.593280826751506</v>
      </c>
      <c r="I23" s="52">
        <v>21.435388373610845</v>
      </c>
      <c r="J23" s="52">
        <v>21.277178750649732</v>
      </c>
      <c r="K23" s="52">
        <v>21.118651275051523</v>
      </c>
      <c r="L23" s="52">
        <v>20.959805256376491</v>
      </c>
      <c r="M23" s="52">
        <v>20.800639996128837</v>
      </c>
      <c r="N23" s="52">
        <v>20.641154787298138</v>
      </c>
      <c r="O23" s="53">
        <v>20.481348913874449</v>
      </c>
      <c r="P23" s="53">
        <v>20.321221650336199</v>
      </c>
      <c r="Q23" s="53">
        <v>20.16077226110983</v>
      </c>
      <c r="R23" s="48">
        <f t="shared" si="4"/>
        <v>20</v>
      </c>
      <c r="S23" s="38"/>
      <c r="T23" s="38"/>
      <c r="U23" s="38"/>
      <c r="V23" s="38"/>
      <c r="W23" s="37"/>
      <c r="X23" s="37"/>
      <c r="Y23" s="37"/>
      <c r="Z23" s="37"/>
      <c r="AA23" s="37"/>
      <c r="AB23" s="54">
        <v>10</v>
      </c>
      <c r="AC23" s="55">
        <f t="shared" si="1"/>
        <v>-4.3150684931506835E-3</v>
      </c>
      <c r="AD23" s="54">
        <f t="shared" si="2"/>
        <v>1.0307808219178083</v>
      </c>
      <c r="AE23" s="56">
        <f t="shared" si="3"/>
        <v>-2.4452054794520551E-2</v>
      </c>
      <c r="AF23" s="37"/>
      <c r="AG23" s="38"/>
      <c r="AH23" s="62">
        <v>0</v>
      </c>
      <c r="AI23" s="62">
        <v>0</v>
      </c>
      <c r="AJ23" s="63">
        <v>0</v>
      </c>
      <c r="AK23" s="63">
        <v>0</v>
      </c>
      <c r="AL23" s="63">
        <v>0</v>
      </c>
      <c r="AM23" s="63">
        <v>0</v>
      </c>
      <c r="AN23" s="63">
        <v>0</v>
      </c>
      <c r="AO23" s="63">
        <v>0</v>
      </c>
      <c r="AP23" s="63">
        <v>0</v>
      </c>
      <c r="AQ23" s="63">
        <f>$AE$23</f>
        <v>-2.4452054794520551E-2</v>
      </c>
      <c r="AR23" s="63">
        <f>$AD$23</f>
        <v>1.0307808219178083</v>
      </c>
      <c r="AS23" s="64">
        <f>$AC$23</f>
        <v>-4.3150684931506835E-3</v>
      </c>
      <c r="AT23" s="63">
        <v>0</v>
      </c>
      <c r="AU23" s="63">
        <v>0</v>
      </c>
      <c r="AV23" s="63">
        <v>0</v>
      </c>
      <c r="AW23" s="63">
        <v>0</v>
      </c>
      <c r="AX23" s="63">
        <v>0</v>
      </c>
      <c r="AY23" s="63">
        <v>0</v>
      </c>
      <c r="AZ23" s="63">
        <v>0</v>
      </c>
      <c r="BA23" s="65">
        <v>0</v>
      </c>
      <c r="BB23" s="65">
        <v>0</v>
      </c>
      <c r="BC23" s="38"/>
      <c r="BD23" s="38"/>
      <c r="BE23" s="38"/>
      <c r="BF23" s="38"/>
      <c r="BG23" s="38"/>
      <c r="BH23" s="34"/>
    </row>
    <row r="24" spans="1:60" ht="33.6" x14ac:dyDescent="0.65">
      <c r="A24" s="38"/>
      <c r="B24" s="38"/>
      <c r="C24" s="38"/>
      <c r="D24" s="107"/>
      <c r="E24" s="108"/>
      <c r="F24" s="48">
        <v>9</v>
      </c>
      <c r="G24" s="48">
        <v>90</v>
      </c>
      <c r="H24" s="52">
        <v>11.594545094793496</v>
      </c>
      <c r="I24" s="52">
        <v>11.436445190739306</v>
      </c>
      <c r="J24" s="52">
        <v>11.278042552118093</v>
      </c>
      <c r="K24" s="52">
        <v>11.119337721852194</v>
      </c>
      <c r="L24" s="52">
        <v>10.960331296580764</v>
      </c>
      <c r="M24" s="52">
        <v>10.80102392885121</v>
      </c>
      <c r="N24" s="52">
        <v>10.641416329393607</v>
      </c>
      <c r="O24" s="53">
        <v>10.481509269481267</v>
      </c>
      <c r="P24" s="53">
        <v>10.321303583380708</v>
      </c>
      <c r="Q24" s="53">
        <v>10.160800170894433</v>
      </c>
      <c r="R24" s="48">
        <f t="shared" si="4"/>
        <v>10</v>
      </c>
      <c r="S24" s="38"/>
      <c r="T24" s="38"/>
      <c r="U24" s="38"/>
      <c r="V24" s="38"/>
      <c r="W24" s="38"/>
      <c r="X24" s="38"/>
      <c r="Y24" s="38"/>
      <c r="Z24" s="38"/>
      <c r="AA24" s="38"/>
      <c r="AB24" s="54">
        <v>9</v>
      </c>
      <c r="AC24" s="55">
        <f t="shared" si="1"/>
        <v>-2.5890410958904083E-3</v>
      </c>
      <c r="AD24" s="54">
        <f t="shared" si="2"/>
        <v>1.0253150684931507</v>
      </c>
      <c r="AE24" s="56">
        <f t="shared" si="3"/>
        <v>-2.0712328767123287E-2</v>
      </c>
      <c r="AF24" s="38"/>
      <c r="AG24" s="38"/>
      <c r="AH24" s="62">
        <v>0</v>
      </c>
      <c r="AI24" s="62">
        <v>0</v>
      </c>
      <c r="AJ24" s="63">
        <v>0</v>
      </c>
      <c r="AK24" s="63">
        <v>0</v>
      </c>
      <c r="AL24" s="63">
        <v>0</v>
      </c>
      <c r="AM24" s="63">
        <v>0</v>
      </c>
      <c r="AN24" s="63">
        <v>0</v>
      </c>
      <c r="AO24" s="63">
        <v>0</v>
      </c>
      <c r="AP24" s="63">
        <v>0</v>
      </c>
      <c r="AQ24" s="63">
        <v>0</v>
      </c>
      <c r="AR24" s="63">
        <f>$AE$24</f>
        <v>-2.0712328767123287E-2</v>
      </c>
      <c r="AS24" s="63">
        <f>$AD$24</f>
        <v>1.0253150684931507</v>
      </c>
      <c r="AT24" s="64">
        <f>$AC$24</f>
        <v>-2.5890410958904083E-3</v>
      </c>
      <c r="AU24" s="63">
        <v>0</v>
      </c>
      <c r="AV24" s="63">
        <v>0</v>
      </c>
      <c r="AW24" s="63">
        <v>0</v>
      </c>
      <c r="AX24" s="63">
        <v>0</v>
      </c>
      <c r="AY24" s="63">
        <v>0</v>
      </c>
      <c r="AZ24" s="63">
        <v>0</v>
      </c>
      <c r="BA24" s="65">
        <v>0</v>
      </c>
      <c r="BB24" s="65">
        <v>0</v>
      </c>
      <c r="BC24" s="38"/>
      <c r="BD24" s="38"/>
      <c r="BE24" s="38"/>
      <c r="BF24" s="38"/>
      <c r="BG24" s="38"/>
      <c r="BH24" s="34"/>
    </row>
    <row r="25" spans="1:60" ht="33.6" x14ac:dyDescent="0.65">
      <c r="A25" s="38"/>
      <c r="B25" s="38"/>
      <c r="C25" s="38"/>
      <c r="D25" s="107"/>
      <c r="E25" s="108"/>
      <c r="F25" s="48">
        <v>8</v>
      </c>
      <c r="G25" s="48">
        <v>80</v>
      </c>
      <c r="H25" s="52">
        <v>1.6876810639464297</v>
      </c>
      <c r="I25" s="52">
        <v>1.5218841848419387</v>
      </c>
      <c r="J25" s="52">
        <v>1.3554548928166101</v>
      </c>
      <c r="K25" s="52">
        <v>1.1883832112123847</v>
      </c>
      <c r="L25" s="52">
        <v>1.0206589031603166</v>
      </c>
      <c r="M25" s="52">
        <v>0.85227146441858948</v>
      </c>
      <c r="N25" s="52">
        <v>0.68321011600738035</v>
      </c>
      <c r="O25" s="53">
        <v>0.51346379663457276</v>
      </c>
      <c r="P25" s="53">
        <v>0.34302115490612345</v>
      </c>
      <c r="Q25" s="53">
        <v>0.1718705413146995</v>
      </c>
      <c r="R25" s="48">
        <f t="shared" si="4"/>
        <v>0</v>
      </c>
      <c r="S25" s="38"/>
      <c r="T25" s="38"/>
      <c r="U25" s="38"/>
      <c r="V25" s="38"/>
      <c r="W25" s="38"/>
      <c r="X25" s="38"/>
      <c r="Y25" s="38"/>
      <c r="Z25" s="38"/>
      <c r="AA25" s="38"/>
      <c r="AB25" s="54">
        <v>8</v>
      </c>
      <c r="AC25" s="55">
        <f t="shared" si="1"/>
        <v>-1.1506849315068488E-3</v>
      </c>
      <c r="AD25" s="54">
        <f t="shared" si="2"/>
        <v>1.0204246575342466</v>
      </c>
      <c r="AE25" s="56">
        <f t="shared" si="3"/>
        <v>-1.7260273972602741E-2</v>
      </c>
      <c r="AF25" s="38"/>
      <c r="AG25" s="38"/>
      <c r="AH25" s="62">
        <v>0</v>
      </c>
      <c r="AI25" s="62">
        <v>0</v>
      </c>
      <c r="AJ25" s="63">
        <v>0</v>
      </c>
      <c r="AK25" s="63">
        <v>0</v>
      </c>
      <c r="AL25" s="63">
        <v>0</v>
      </c>
      <c r="AM25" s="63">
        <v>0</v>
      </c>
      <c r="AN25" s="63">
        <v>0</v>
      </c>
      <c r="AO25" s="63">
        <v>0</v>
      </c>
      <c r="AP25" s="63">
        <v>0</v>
      </c>
      <c r="AQ25" s="63">
        <v>0</v>
      </c>
      <c r="AR25" s="63">
        <v>0</v>
      </c>
      <c r="AS25" s="63">
        <f>$AE$25</f>
        <v>-1.7260273972602741E-2</v>
      </c>
      <c r="AT25" s="63">
        <f>$AD$25</f>
        <v>1.0204246575342466</v>
      </c>
      <c r="AU25" s="64">
        <f>$AC$25</f>
        <v>-1.1506849315068488E-3</v>
      </c>
      <c r="AV25" s="63">
        <v>0</v>
      </c>
      <c r="AW25" s="63">
        <v>0</v>
      </c>
      <c r="AX25" s="63">
        <v>0</v>
      </c>
      <c r="AY25" s="63">
        <v>0</v>
      </c>
      <c r="AZ25" s="63">
        <v>0</v>
      </c>
      <c r="BA25" s="65">
        <v>0</v>
      </c>
      <c r="BB25" s="65">
        <v>0</v>
      </c>
      <c r="BC25" s="38"/>
      <c r="BD25" s="38"/>
      <c r="BE25" s="38"/>
      <c r="BF25" s="38"/>
      <c r="BG25" s="38"/>
      <c r="BH25" s="34"/>
    </row>
    <row r="26" spans="1:60" ht="33.6" x14ac:dyDescent="0.65">
      <c r="A26" s="38"/>
      <c r="B26" s="38"/>
      <c r="C26" s="38"/>
      <c r="D26" s="107"/>
      <c r="E26" s="108"/>
      <c r="F26" s="48">
        <v>7</v>
      </c>
      <c r="G26" s="48">
        <v>70</v>
      </c>
      <c r="H26" s="52">
        <v>0.12354549443045795</v>
      </c>
      <c r="I26" s="52">
        <v>0.10174639424757222</v>
      </c>
      <c r="J26" s="52">
        <v>8.1933174157610422E-2</v>
      </c>
      <c r="K26" s="52">
        <v>6.4146740295981067E-2</v>
      </c>
      <c r="L26" s="52">
        <v>4.8428798409002015E-2</v>
      </c>
      <c r="M26" s="52">
        <v>3.4821870403207764E-2</v>
      </c>
      <c r="N26" s="52">
        <v>2.3369311262213838E-2</v>
      </c>
      <c r="O26" s="53">
        <v>1.4115326339922997E-2</v>
      </c>
      <c r="P26" s="53">
        <v>7.1049890390842843E-3</v>
      </c>
      <c r="Q26" s="53">
        <v>2.3842588844481482E-3</v>
      </c>
      <c r="R26" s="48">
        <f t="shared" si="4"/>
        <v>0</v>
      </c>
      <c r="S26" s="38"/>
      <c r="T26" s="38"/>
      <c r="U26" s="38"/>
      <c r="V26" s="38"/>
      <c r="W26" s="38"/>
      <c r="X26" s="38"/>
      <c r="Y26" s="38"/>
      <c r="Z26" s="38"/>
      <c r="AA26" s="38"/>
      <c r="AB26" s="54">
        <v>7</v>
      </c>
      <c r="AC26" s="55">
        <f t="shared" si="1"/>
        <v>0</v>
      </c>
      <c r="AD26" s="54">
        <f t="shared" si="2"/>
        <v>1.0161095890410958</v>
      </c>
      <c r="AE26" s="56">
        <f t="shared" si="3"/>
        <v>-1.4095890410958906E-2</v>
      </c>
      <c r="AF26" s="38"/>
      <c r="AG26" s="38"/>
      <c r="AH26" s="62">
        <v>0</v>
      </c>
      <c r="AI26" s="62">
        <v>0</v>
      </c>
      <c r="AJ26" s="63">
        <v>0</v>
      </c>
      <c r="AK26" s="63">
        <v>0</v>
      </c>
      <c r="AL26" s="63">
        <v>0</v>
      </c>
      <c r="AM26" s="63">
        <v>0</v>
      </c>
      <c r="AN26" s="63">
        <v>0</v>
      </c>
      <c r="AO26" s="63">
        <v>0</v>
      </c>
      <c r="AP26" s="63">
        <v>0</v>
      </c>
      <c r="AQ26" s="63">
        <v>0</v>
      </c>
      <c r="AR26" s="63">
        <v>0</v>
      </c>
      <c r="AS26" s="63">
        <v>0</v>
      </c>
      <c r="AT26" s="63">
        <f>$AE$26</f>
        <v>-1.4095890410958906E-2</v>
      </c>
      <c r="AU26" s="63">
        <f>$AD$26</f>
        <v>1.0161095890410958</v>
      </c>
      <c r="AV26" s="64">
        <f>$AC$26</f>
        <v>0</v>
      </c>
      <c r="AW26" s="63">
        <v>0</v>
      </c>
      <c r="AX26" s="63">
        <v>0</v>
      </c>
      <c r="AY26" s="63">
        <v>0</v>
      </c>
      <c r="AZ26" s="63">
        <v>0</v>
      </c>
      <c r="BA26" s="65">
        <v>0</v>
      </c>
      <c r="BB26" s="65">
        <v>0</v>
      </c>
      <c r="BC26" s="38"/>
      <c r="BD26" s="38"/>
      <c r="BE26" s="38"/>
      <c r="BF26" s="38"/>
      <c r="BG26" s="38"/>
      <c r="BH26" s="34"/>
    </row>
    <row r="27" spans="1:60" ht="33.6" x14ac:dyDescent="0.65">
      <c r="A27" s="38"/>
      <c r="B27" s="38"/>
      <c r="C27" s="38"/>
      <c r="D27" s="107"/>
      <c r="E27" s="108"/>
      <c r="F27" s="48">
        <v>6</v>
      </c>
      <c r="G27" s="48">
        <v>60</v>
      </c>
      <c r="H27" s="52">
        <v>5.4065919745325654E-3</v>
      </c>
      <c r="I27" s="52">
        <v>4.087521275471742E-3</v>
      </c>
      <c r="J27" s="52">
        <v>2.9966627661353134E-3</v>
      </c>
      <c r="K27" s="52">
        <v>2.1145689211317744E-3</v>
      </c>
      <c r="L27" s="52">
        <v>1.4210911063831987E-3</v>
      </c>
      <c r="M27" s="52">
        <v>8.9536206544806756E-4</v>
      </c>
      <c r="N27" s="52">
        <v>5.1577800996457457E-4</v>
      </c>
      <c r="O27" s="53">
        <v>2.5998030538230027E-4</v>
      </c>
      <c r="P27" s="53">
        <v>1.0483674294696088E-4</v>
      </c>
      <c r="Q27" s="53">
        <v>2.642238869480276E-5</v>
      </c>
      <c r="R27" s="48">
        <f t="shared" si="4"/>
        <v>0</v>
      </c>
      <c r="S27" s="38"/>
      <c r="T27" s="38"/>
      <c r="U27" s="38"/>
      <c r="V27" s="38"/>
      <c r="W27" s="38"/>
      <c r="X27" s="38"/>
      <c r="Y27" s="38"/>
      <c r="Z27" s="38"/>
      <c r="AA27" s="38"/>
      <c r="AB27" s="54">
        <v>6</v>
      </c>
      <c r="AC27" s="55">
        <f t="shared" si="1"/>
        <v>8.6301369863013772E-4</v>
      </c>
      <c r="AD27" s="54">
        <f t="shared" si="2"/>
        <v>1.0123698630136986</v>
      </c>
      <c r="AE27" s="56">
        <f t="shared" si="3"/>
        <v>-1.1219178082191781E-2</v>
      </c>
      <c r="AF27" s="38"/>
      <c r="AG27" s="38"/>
      <c r="AH27" s="62">
        <v>0</v>
      </c>
      <c r="AI27" s="62">
        <v>0</v>
      </c>
      <c r="AJ27" s="63">
        <v>0</v>
      </c>
      <c r="AK27" s="63">
        <v>0</v>
      </c>
      <c r="AL27" s="63">
        <v>0</v>
      </c>
      <c r="AM27" s="63">
        <v>0</v>
      </c>
      <c r="AN27" s="63">
        <v>0</v>
      </c>
      <c r="AO27" s="63">
        <v>0</v>
      </c>
      <c r="AP27" s="63">
        <v>0</v>
      </c>
      <c r="AQ27" s="63">
        <v>0</v>
      </c>
      <c r="AR27" s="63">
        <v>0</v>
      </c>
      <c r="AS27" s="63">
        <v>0</v>
      </c>
      <c r="AT27" s="63">
        <v>0</v>
      </c>
      <c r="AU27" s="63">
        <f>$AE$27</f>
        <v>-1.1219178082191781E-2</v>
      </c>
      <c r="AV27" s="63">
        <f>$AD$27</f>
        <v>1.0123698630136986</v>
      </c>
      <c r="AW27" s="64">
        <f>$AC$27</f>
        <v>8.6301369863013772E-4</v>
      </c>
      <c r="AX27" s="63">
        <v>0</v>
      </c>
      <c r="AY27" s="63">
        <v>0</v>
      </c>
      <c r="AZ27" s="63">
        <v>0</v>
      </c>
      <c r="BA27" s="65">
        <v>0</v>
      </c>
      <c r="BB27" s="65">
        <v>0</v>
      </c>
      <c r="BC27" s="38"/>
      <c r="BD27" s="38"/>
      <c r="BE27" s="38"/>
      <c r="BF27" s="38"/>
      <c r="BG27" s="38"/>
      <c r="BH27" s="34"/>
    </row>
    <row r="28" spans="1:60" ht="33.6" x14ac:dyDescent="0.65">
      <c r="A28" s="38"/>
      <c r="B28" s="38"/>
      <c r="C28" s="38"/>
      <c r="D28" s="107"/>
      <c r="E28" s="108"/>
      <c r="F28" s="48">
        <v>5</v>
      </c>
      <c r="G28" s="48">
        <v>50</v>
      </c>
      <c r="H28" s="52">
        <v>1.4994212860461206E-4</v>
      </c>
      <c r="I28" s="52">
        <v>1.0466659446604067E-4</v>
      </c>
      <c r="J28" s="52">
        <v>7.0356698482736997E-5</v>
      </c>
      <c r="K28" s="52">
        <v>4.5144285404415528E-5</v>
      </c>
      <c r="L28" s="52">
        <v>2.7311740381699891E-5</v>
      </c>
      <c r="M28" s="52">
        <v>1.5299441786857762E-5</v>
      </c>
      <c r="N28" s="52">
        <v>7.7134325253405003E-6</v>
      </c>
      <c r="O28" s="53">
        <v>3.3333151896267E-6</v>
      </c>
      <c r="P28" s="53">
        <v>1.120376529869434E-6</v>
      </c>
      <c r="Q28" s="53">
        <v>2.259468416686033E-7</v>
      </c>
      <c r="R28" s="48">
        <f t="shared" si="4"/>
        <v>0</v>
      </c>
      <c r="S28" s="38"/>
      <c r="T28" s="38"/>
      <c r="U28" s="38"/>
      <c r="V28" s="38"/>
      <c r="W28" s="38"/>
      <c r="X28" s="38"/>
      <c r="Y28" s="38"/>
      <c r="Z28" s="38"/>
      <c r="AA28" s="38"/>
      <c r="AB28" s="54">
        <v>5</v>
      </c>
      <c r="AC28" s="55">
        <f t="shared" si="1"/>
        <v>1.4383561643835621E-3</v>
      </c>
      <c r="AD28" s="54">
        <f t="shared" si="2"/>
        <v>1.0092054794520549</v>
      </c>
      <c r="AE28" s="56">
        <f t="shared" si="3"/>
        <v>-8.6301369863013705E-3</v>
      </c>
      <c r="AF28" s="38"/>
      <c r="AG28" s="38"/>
      <c r="AH28" s="62">
        <v>0</v>
      </c>
      <c r="AI28" s="62">
        <v>0</v>
      </c>
      <c r="AJ28" s="63">
        <v>0</v>
      </c>
      <c r="AK28" s="63">
        <v>0</v>
      </c>
      <c r="AL28" s="63">
        <v>0</v>
      </c>
      <c r="AM28" s="63">
        <v>0</v>
      </c>
      <c r="AN28" s="63">
        <v>0</v>
      </c>
      <c r="AO28" s="63">
        <v>0</v>
      </c>
      <c r="AP28" s="63">
        <v>0</v>
      </c>
      <c r="AQ28" s="63">
        <v>0</v>
      </c>
      <c r="AR28" s="63">
        <v>0</v>
      </c>
      <c r="AS28" s="63">
        <v>0</v>
      </c>
      <c r="AT28" s="63">
        <v>0</v>
      </c>
      <c r="AU28" s="63">
        <v>0</v>
      </c>
      <c r="AV28" s="63">
        <f>$AE$28</f>
        <v>-8.6301369863013705E-3</v>
      </c>
      <c r="AW28" s="63">
        <f>$AD$28</f>
        <v>1.0092054794520549</v>
      </c>
      <c r="AX28" s="64">
        <f>$AC$28</f>
        <v>1.4383561643835621E-3</v>
      </c>
      <c r="AY28" s="63">
        <v>0</v>
      </c>
      <c r="AZ28" s="63">
        <v>0</v>
      </c>
      <c r="BA28" s="65">
        <v>0</v>
      </c>
      <c r="BB28" s="65">
        <v>0</v>
      </c>
      <c r="BC28" s="38"/>
      <c r="BD28" s="38"/>
      <c r="BE28" s="38"/>
      <c r="BF28" s="38"/>
      <c r="BG28" s="38"/>
      <c r="BH28" s="34"/>
    </row>
    <row r="29" spans="1:60" ht="33.6" x14ac:dyDescent="0.65">
      <c r="A29" s="38"/>
      <c r="B29" s="38"/>
      <c r="C29" s="38"/>
      <c r="D29" s="107"/>
      <c r="E29" s="108"/>
      <c r="F29" s="48">
        <v>4</v>
      </c>
      <c r="G29" s="48">
        <v>40</v>
      </c>
      <c r="H29" s="52">
        <v>2.6461087381487162E-6</v>
      </c>
      <c r="I29" s="52">
        <v>1.7147169985692291E-6</v>
      </c>
      <c r="J29" s="52">
        <v>1.063681594111907E-6</v>
      </c>
      <c r="K29" s="52">
        <v>6.2546536199653342E-7</v>
      </c>
      <c r="L29" s="52">
        <v>3.4390534702601659E-7</v>
      </c>
      <c r="M29" s="52">
        <v>1.7333581670580673E-7</v>
      </c>
      <c r="N29" s="52">
        <v>7.7658224246424739E-8</v>
      </c>
      <c r="O29" s="53">
        <v>2.9356391805744591E-8</v>
      </c>
      <c r="P29" s="53">
        <v>8.4551414522267668E-9</v>
      </c>
      <c r="Q29" s="53">
        <v>1.420555394294448E-9</v>
      </c>
      <c r="R29" s="48">
        <f t="shared" si="4"/>
        <v>0</v>
      </c>
      <c r="S29" s="38"/>
      <c r="T29" s="38"/>
      <c r="U29" s="38"/>
      <c r="V29" s="38"/>
      <c r="W29" s="38"/>
      <c r="X29" s="38"/>
      <c r="Y29" s="38"/>
      <c r="Z29" s="38"/>
      <c r="AA29" s="38"/>
      <c r="AB29" s="54">
        <v>4</v>
      </c>
      <c r="AC29" s="55">
        <f t="shared" si="1"/>
        <v>1.7260273972602744E-3</v>
      </c>
      <c r="AD29" s="54">
        <f t="shared" si="2"/>
        <v>1.0066164383561644</v>
      </c>
      <c r="AE29" s="56">
        <f t="shared" si="3"/>
        <v>-6.3287671232876716E-3</v>
      </c>
      <c r="AF29" s="38"/>
      <c r="AG29" s="38"/>
      <c r="AH29" s="62">
        <v>0</v>
      </c>
      <c r="AI29" s="62">
        <v>0</v>
      </c>
      <c r="AJ29" s="63">
        <v>0</v>
      </c>
      <c r="AK29" s="63">
        <v>0</v>
      </c>
      <c r="AL29" s="63">
        <v>0</v>
      </c>
      <c r="AM29" s="63">
        <v>0</v>
      </c>
      <c r="AN29" s="63">
        <v>0</v>
      </c>
      <c r="AO29" s="63">
        <v>0</v>
      </c>
      <c r="AP29" s="63">
        <v>0</v>
      </c>
      <c r="AQ29" s="63">
        <v>0</v>
      </c>
      <c r="AR29" s="63">
        <v>0</v>
      </c>
      <c r="AS29" s="63">
        <v>0</v>
      </c>
      <c r="AT29" s="63">
        <v>0</v>
      </c>
      <c r="AU29" s="63">
        <v>0</v>
      </c>
      <c r="AV29" s="63">
        <v>0</v>
      </c>
      <c r="AW29" s="63">
        <f>$AE$29</f>
        <v>-6.3287671232876716E-3</v>
      </c>
      <c r="AX29" s="63">
        <f>$AD$29</f>
        <v>1.0066164383561644</v>
      </c>
      <c r="AY29" s="64">
        <f>$AC$29</f>
        <v>1.7260273972602744E-3</v>
      </c>
      <c r="AZ29" s="63">
        <v>0</v>
      </c>
      <c r="BA29" s="65">
        <v>0</v>
      </c>
      <c r="BB29" s="65">
        <v>0</v>
      </c>
      <c r="BC29" s="38"/>
      <c r="BD29" s="38"/>
      <c r="BE29" s="38"/>
      <c r="BF29" s="38"/>
      <c r="BG29" s="38"/>
      <c r="BH29" s="34"/>
    </row>
    <row r="30" spans="1:60" ht="33.6" x14ac:dyDescent="0.65">
      <c r="A30" s="38"/>
      <c r="B30" s="38"/>
      <c r="C30" s="38"/>
      <c r="D30" s="107"/>
      <c r="E30" s="108"/>
      <c r="F30" s="48">
        <v>3</v>
      </c>
      <c r="G30" s="48">
        <v>30</v>
      </c>
      <c r="H30" s="52">
        <v>2.8538932558798567E-8</v>
      </c>
      <c r="I30" s="52">
        <v>1.7252441407681189E-8</v>
      </c>
      <c r="J30" s="52">
        <v>9.9328940171722857E-9</v>
      </c>
      <c r="K30" s="52">
        <v>5.3888424438237754E-9</v>
      </c>
      <c r="L30" s="52">
        <v>2.7147647338730933E-9</v>
      </c>
      <c r="M30" s="52">
        <v>1.2433057499914703E-9</v>
      </c>
      <c r="N30" s="52">
        <v>5.0108116378273457E-10</v>
      </c>
      <c r="O30" s="53">
        <v>1.6829014730030245E-10</v>
      </c>
      <c r="P30" s="53">
        <v>4.2390866617039305E-11</v>
      </c>
      <c r="Q30" s="53">
        <v>6.1016821888166889E-12</v>
      </c>
      <c r="R30" s="48">
        <f t="shared" si="4"/>
        <v>0</v>
      </c>
      <c r="S30" s="38"/>
      <c r="T30" s="38"/>
      <c r="U30" s="38"/>
      <c r="V30" s="38"/>
      <c r="W30" s="38"/>
      <c r="X30" s="38"/>
      <c r="Y30" s="38"/>
      <c r="Z30" s="38"/>
      <c r="AA30" s="38"/>
      <c r="AB30" s="54">
        <v>3</v>
      </c>
      <c r="AC30" s="55">
        <f t="shared" si="1"/>
        <v>1.7260273972602744E-3</v>
      </c>
      <c r="AD30" s="54">
        <f t="shared" si="2"/>
        <v>1.0046027397260273</v>
      </c>
      <c r="AE30" s="56">
        <f t="shared" si="3"/>
        <v>-4.3150684931506852E-3</v>
      </c>
      <c r="AF30" s="38"/>
      <c r="AG30" s="38"/>
      <c r="AH30" s="62">
        <v>0</v>
      </c>
      <c r="AI30" s="62">
        <v>0</v>
      </c>
      <c r="AJ30" s="63">
        <v>0</v>
      </c>
      <c r="AK30" s="63">
        <v>0</v>
      </c>
      <c r="AL30" s="63">
        <v>0</v>
      </c>
      <c r="AM30" s="63">
        <v>0</v>
      </c>
      <c r="AN30" s="63">
        <v>0</v>
      </c>
      <c r="AO30" s="63">
        <v>0</v>
      </c>
      <c r="AP30" s="63">
        <v>0</v>
      </c>
      <c r="AQ30" s="63">
        <v>0</v>
      </c>
      <c r="AR30" s="63">
        <v>0</v>
      </c>
      <c r="AS30" s="63">
        <v>0</v>
      </c>
      <c r="AT30" s="63">
        <v>0</v>
      </c>
      <c r="AU30" s="63">
        <v>0</v>
      </c>
      <c r="AV30" s="63">
        <v>0</v>
      </c>
      <c r="AW30" s="63">
        <v>0</v>
      </c>
      <c r="AX30" s="63">
        <f>$AE$30</f>
        <v>-4.3150684931506852E-3</v>
      </c>
      <c r="AY30" s="63">
        <f>$AD$30</f>
        <v>1.0046027397260273</v>
      </c>
      <c r="AZ30" s="66">
        <f>$AC$30</f>
        <v>1.7260273972602744E-3</v>
      </c>
      <c r="BA30" s="65">
        <v>0</v>
      </c>
      <c r="BB30" s="65">
        <v>0</v>
      </c>
      <c r="BC30" s="38"/>
      <c r="BD30" s="38"/>
      <c r="BE30" s="38"/>
      <c r="BF30" s="38"/>
      <c r="BG30" s="38"/>
      <c r="BH30" s="34"/>
    </row>
    <row r="31" spans="1:60" ht="33.6" x14ac:dyDescent="0.65">
      <c r="A31" s="38"/>
      <c r="B31" s="38"/>
      <c r="C31" s="38"/>
      <c r="D31" s="107"/>
      <c r="E31" s="108"/>
      <c r="F31" s="48">
        <v>2</v>
      </c>
      <c r="G31" s="48">
        <v>20</v>
      </c>
      <c r="H31" s="52">
        <v>1.6918369461099629E-10</v>
      </c>
      <c r="I31" s="52">
        <v>9.5831183941275132E-11</v>
      </c>
      <c r="J31" s="52">
        <v>5.1467468568849836E-11</v>
      </c>
      <c r="K31" s="52">
        <v>2.5913820503826779E-11</v>
      </c>
      <c r="L31" s="52">
        <v>1.2043962344703465E-11</v>
      </c>
      <c r="M31" s="52">
        <v>5.0534690021352493E-12</v>
      </c>
      <c r="N31" s="52">
        <v>1.8505029782041418E-12</v>
      </c>
      <c r="O31" s="53">
        <v>5.590431622097919E-13</v>
      </c>
      <c r="P31" s="53">
        <v>1.2510323694620457E-13</v>
      </c>
      <c r="Q31" s="53">
        <v>1.5747648337370158E-14</v>
      </c>
      <c r="R31" s="48">
        <f t="shared" si="4"/>
        <v>0</v>
      </c>
      <c r="S31" s="38"/>
      <c r="T31" s="38"/>
      <c r="U31" s="38"/>
      <c r="V31" s="38"/>
      <c r="W31" s="38"/>
      <c r="X31" s="38"/>
      <c r="Y31" s="38"/>
      <c r="Z31" s="38"/>
      <c r="AA31" s="38"/>
      <c r="AB31" s="54">
        <v>2</v>
      </c>
      <c r="AC31" s="55">
        <f t="shared" si="1"/>
        <v>1.4383561643835617E-3</v>
      </c>
      <c r="AD31" s="54">
        <f t="shared" si="2"/>
        <v>1.0031643835616439</v>
      </c>
      <c r="AE31" s="56">
        <f t="shared" si="3"/>
        <v>-2.5890410958904113E-3</v>
      </c>
      <c r="AF31" s="38"/>
      <c r="AG31" s="38"/>
      <c r="AH31" s="62">
        <v>0</v>
      </c>
      <c r="AI31" s="62">
        <v>0</v>
      </c>
      <c r="AJ31" s="63">
        <v>0</v>
      </c>
      <c r="AK31" s="63">
        <v>0</v>
      </c>
      <c r="AL31" s="63">
        <v>0</v>
      </c>
      <c r="AM31" s="63">
        <v>0</v>
      </c>
      <c r="AN31" s="63">
        <v>0</v>
      </c>
      <c r="AO31" s="63">
        <v>0</v>
      </c>
      <c r="AP31" s="63">
        <v>0</v>
      </c>
      <c r="AQ31" s="63">
        <v>0</v>
      </c>
      <c r="AR31" s="63">
        <v>0</v>
      </c>
      <c r="AS31" s="63">
        <v>0</v>
      </c>
      <c r="AT31" s="63">
        <v>0</v>
      </c>
      <c r="AU31" s="63">
        <v>0</v>
      </c>
      <c r="AV31" s="63">
        <v>0</v>
      </c>
      <c r="AW31" s="63">
        <v>0</v>
      </c>
      <c r="AX31" s="63">
        <v>0</v>
      </c>
      <c r="AY31" s="63">
        <f>$AE$31</f>
        <v>-2.5890410958904113E-3</v>
      </c>
      <c r="AZ31" s="63">
        <f>$AD$31</f>
        <v>1.0031643835616439</v>
      </c>
      <c r="BA31" s="67">
        <f>$AC$31</f>
        <v>1.4383561643835617E-3</v>
      </c>
      <c r="BB31" s="65">
        <v>0</v>
      </c>
      <c r="BC31" s="38"/>
      <c r="BD31" s="38"/>
      <c r="BE31" s="38"/>
      <c r="BF31" s="38"/>
      <c r="BG31" s="38"/>
      <c r="BH31" s="34"/>
    </row>
    <row r="32" spans="1:60" ht="34.200000000000003" thickBot="1" x14ac:dyDescent="0.7">
      <c r="A32" s="38"/>
      <c r="B32" s="38"/>
      <c r="C32" s="38"/>
      <c r="D32" s="107"/>
      <c r="E32" s="108"/>
      <c r="F32" s="48">
        <v>1</v>
      </c>
      <c r="G32" s="48">
        <v>10</v>
      </c>
      <c r="H32" s="52">
        <v>4.1467874423417797E-13</v>
      </c>
      <c r="I32" s="52">
        <v>2.2095594535346087E-13</v>
      </c>
      <c r="J32" s="52">
        <v>1.1119294737746453E-13</v>
      </c>
      <c r="K32" s="52">
        <v>5.2226002930560792E-14</v>
      </c>
      <c r="L32" s="52">
        <v>2.2527551508244141E-14</v>
      </c>
      <c r="M32" s="52">
        <v>8.7205897506865181E-15</v>
      </c>
      <c r="N32" s="52">
        <v>2.925708420532468E-15</v>
      </c>
      <c r="O32" s="53">
        <v>8.030956649913928E-16</v>
      </c>
      <c r="P32" s="53">
        <v>1.6166134233517393E-16</v>
      </c>
      <c r="Q32" s="53">
        <v>1.8078975239709896E-17</v>
      </c>
      <c r="R32" s="48">
        <f t="shared" si="4"/>
        <v>0</v>
      </c>
      <c r="S32" s="38"/>
      <c r="T32" s="38"/>
      <c r="U32" s="38"/>
      <c r="V32" s="38"/>
      <c r="W32" s="38"/>
      <c r="X32" s="38"/>
      <c r="Y32" s="38"/>
      <c r="Z32" s="38"/>
      <c r="AA32" s="38"/>
      <c r="AB32" s="54">
        <v>1</v>
      </c>
      <c r="AC32" s="55">
        <f t="shared" si="1"/>
        <v>8.6301369863013707E-4</v>
      </c>
      <c r="AD32" s="54">
        <f t="shared" si="2"/>
        <v>1.0023013698630137</v>
      </c>
      <c r="AE32" s="56">
        <f t="shared" si="3"/>
        <v>-1.1506849315068494E-3</v>
      </c>
      <c r="AF32" s="38"/>
      <c r="AG32" s="38"/>
      <c r="AH32" s="68">
        <v>0</v>
      </c>
      <c r="AI32" s="68">
        <v>0</v>
      </c>
      <c r="AJ32" s="69">
        <v>0</v>
      </c>
      <c r="AK32" s="69">
        <v>0</v>
      </c>
      <c r="AL32" s="69">
        <v>0</v>
      </c>
      <c r="AM32" s="69">
        <v>0</v>
      </c>
      <c r="AN32" s="69">
        <v>0</v>
      </c>
      <c r="AO32" s="69">
        <v>0</v>
      </c>
      <c r="AP32" s="69">
        <v>0</v>
      </c>
      <c r="AQ32" s="69">
        <v>0</v>
      </c>
      <c r="AR32" s="69">
        <v>0</v>
      </c>
      <c r="AS32" s="69">
        <v>0</v>
      </c>
      <c r="AT32" s="69">
        <v>0</v>
      </c>
      <c r="AU32" s="69">
        <v>0</v>
      </c>
      <c r="AV32" s="69">
        <v>0</v>
      </c>
      <c r="AW32" s="69">
        <v>0</v>
      </c>
      <c r="AX32" s="69">
        <v>0</v>
      </c>
      <c r="AY32" s="69">
        <v>0</v>
      </c>
      <c r="AZ32" s="69">
        <f>$AE$32</f>
        <v>-1.1506849315068494E-3</v>
      </c>
      <c r="BA32" s="70">
        <f>$AD$32</f>
        <v>1.0023013698630137</v>
      </c>
      <c r="BB32" s="71">
        <f>$AC$32</f>
        <v>8.6301369863013707E-4</v>
      </c>
      <c r="BC32" s="38"/>
      <c r="BD32" s="38"/>
      <c r="BE32" s="38"/>
      <c r="BF32" s="38"/>
      <c r="BG32" s="38"/>
      <c r="BH32" s="34"/>
    </row>
    <row r="33" spans="1:60" ht="34.200000000000003" thickBot="1" x14ac:dyDescent="0.7">
      <c r="A33" s="38"/>
      <c r="B33" s="38"/>
      <c r="C33" s="38"/>
      <c r="D33" s="107"/>
      <c r="E33" s="108"/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f t="shared" si="4"/>
        <v>0</v>
      </c>
      <c r="S33" s="38"/>
      <c r="T33" s="38"/>
      <c r="U33" s="38"/>
      <c r="V33" s="38"/>
      <c r="W33" s="38"/>
      <c r="X33" s="38"/>
      <c r="Y33" s="38"/>
      <c r="Z33" s="38"/>
      <c r="AA33" s="38"/>
      <c r="AB33" s="54">
        <v>0</v>
      </c>
      <c r="AC33" s="72">
        <f t="shared" si="1"/>
        <v>0</v>
      </c>
      <c r="AD33" s="73">
        <f t="shared" si="2"/>
        <v>1.0020136986301369</v>
      </c>
      <c r="AE33" s="74">
        <f t="shared" si="3"/>
        <v>0</v>
      </c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4"/>
    </row>
    <row r="34" spans="1:60" ht="34.200000000000003" thickBot="1" x14ac:dyDescent="0.7">
      <c r="A34" s="38"/>
      <c r="B34" s="38"/>
      <c r="C34" s="38"/>
      <c r="D34" s="107"/>
      <c r="E34" s="108"/>
      <c r="F34" s="48"/>
      <c r="G34" s="75"/>
      <c r="H34" s="76">
        <v>0</v>
      </c>
      <c r="I34" s="76">
        <v>0.5</v>
      </c>
      <c r="J34" s="76">
        <v>1</v>
      </c>
      <c r="K34" s="76">
        <v>1.5</v>
      </c>
      <c r="L34" s="76">
        <v>2</v>
      </c>
      <c r="M34" s="76">
        <v>2.5</v>
      </c>
      <c r="N34" s="76">
        <v>3</v>
      </c>
      <c r="O34" s="76">
        <v>3.5</v>
      </c>
      <c r="P34" s="76">
        <v>4</v>
      </c>
      <c r="Q34" s="76">
        <v>4.5</v>
      </c>
      <c r="R34" s="76">
        <v>5</v>
      </c>
      <c r="S34" s="38"/>
      <c r="T34" s="38"/>
      <c r="U34" s="38"/>
      <c r="V34" s="38"/>
      <c r="W34" s="38"/>
      <c r="X34" s="38"/>
      <c r="Y34" s="38"/>
      <c r="Z34" s="38"/>
      <c r="AA34" s="38"/>
      <c r="AB34" s="77" t="s">
        <v>14</v>
      </c>
      <c r="AC34" s="78" t="s">
        <v>11</v>
      </c>
      <c r="AD34" s="78" t="s">
        <v>13</v>
      </c>
      <c r="AE34" s="79" t="s">
        <v>12</v>
      </c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4"/>
    </row>
    <row r="35" spans="1:60" ht="33.6" x14ac:dyDescent="0.65">
      <c r="A35" s="38"/>
      <c r="B35" s="38"/>
      <c r="C35" s="38"/>
      <c r="D35" s="80"/>
      <c r="E35" s="47" t="s">
        <v>5</v>
      </c>
      <c r="F35" s="48"/>
      <c r="G35" s="48"/>
      <c r="H35" s="48">
        <v>0</v>
      </c>
      <c r="I35" s="48">
        <v>1</v>
      </c>
      <c r="J35" s="48">
        <v>2</v>
      </c>
      <c r="K35" s="48">
        <v>3</v>
      </c>
      <c r="L35" s="48">
        <v>4</v>
      </c>
      <c r="M35" s="48">
        <v>5</v>
      </c>
      <c r="N35" s="48">
        <v>6</v>
      </c>
      <c r="O35" s="48">
        <v>7</v>
      </c>
      <c r="P35" s="48">
        <v>8</v>
      </c>
      <c r="Q35" s="48">
        <v>9</v>
      </c>
      <c r="R35" s="48">
        <v>10</v>
      </c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7"/>
      <c r="AH35" s="38"/>
      <c r="AI35" s="37"/>
      <c r="AJ35" s="37"/>
      <c r="AK35" s="37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4"/>
    </row>
    <row r="36" spans="1:60" ht="33.6" x14ac:dyDescent="0.65">
      <c r="A36" s="38"/>
      <c r="B36" s="38"/>
      <c r="C36" s="38"/>
      <c r="D36" s="81"/>
      <c r="E36" s="47"/>
      <c r="F36" s="47" t="s">
        <v>10</v>
      </c>
      <c r="G36" s="109" t="s">
        <v>17</v>
      </c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4"/>
    </row>
    <row r="37" spans="1:60" ht="33.6" x14ac:dyDescent="0.6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4"/>
    </row>
    <row r="38" spans="1:60" ht="33.6" x14ac:dyDescent="0.6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4"/>
    </row>
    <row r="39" spans="1:60" ht="34.200000000000003" thickBot="1" x14ac:dyDescent="0.7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4"/>
    </row>
    <row r="40" spans="1:60" ht="33.6" x14ac:dyDescent="0.6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106"/>
      <c r="AE40" s="38"/>
      <c r="AF40" s="38"/>
      <c r="AG40" s="38"/>
      <c r="AH40" s="110" t="s">
        <v>24</v>
      </c>
      <c r="AI40" s="111"/>
      <c r="AJ40" s="111"/>
      <c r="AK40" s="111"/>
      <c r="AL40" s="111"/>
      <c r="AM40" s="111"/>
      <c r="AN40" s="111"/>
      <c r="AO40" s="111"/>
      <c r="AP40" s="111"/>
      <c r="AQ40" s="111"/>
      <c r="AR40" s="111"/>
      <c r="AS40" s="111"/>
      <c r="AT40" s="111"/>
      <c r="AU40" s="111"/>
      <c r="AV40" s="111"/>
      <c r="AW40" s="111"/>
      <c r="AX40" s="111"/>
      <c r="AY40" s="111"/>
      <c r="AZ40" s="112"/>
      <c r="BA40" s="38"/>
      <c r="BB40" s="116" t="s">
        <v>18</v>
      </c>
      <c r="BC40" s="38"/>
      <c r="BD40" s="106"/>
      <c r="BE40" s="106"/>
      <c r="BF40" s="38"/>
      <c r="BG40" s="38"/>
      <c r="BH40" s="34"/>
    </row>
    <row r="41" spans="1:60" ht="34.200000000000003" thickBot="1" x14ac:dyDescent="0.7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106"/>
      <c r="AE41" s="38"/>
      <c r="AF41" s="38"/>
      <c r="AG41" s="38"/>
      <c r="AH41" s="113"/>
      <c r="AI41" s="114"/>
      <c r="AJ41" s="114"/>
      <c r="AK41" s="114"/>
      <c r="AL41" s="114"/>
      <c r="AM41" s="114"/>
      <c r="AN41" s="114"/>
      <c r="AO41" s="114"/>
      <c r="AP41" s="114"/>
      <c r="AQ41" s="114"/>
      <c r="AR41" s="114"/>
      <c r="AS41" s="114"/>
      <c r="AT41" s="114"/>
      <c r="AU41" s="114"/>
      <c r="AV41" s="114"/>
      <c r="AW41" s="114"/>
      <c r="AX41" s="114"/>
      <c r="AY41" s="114"/>
      <c r="AZ41" s="115"/>
      <c r="BA41" s="38"/>
      <c r="BB41" s="117"/>
      <c r="BC41" s="38"/>
      <c r="BD41" s="106"/>
      <c r="BE41" s="106"/>
      <c r="BF41" s="38"/>
      <c r="BG41" s="38"/>
      <c r="BH41" s="34"/>
    </row>
    <row r="42" spans="1:60" ht="33.6" x14ac:dyDescent="0.6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96"/>
      <c r="AE42" s="38"/>
      <c r="AF42" s="38"/>
      <c r="AG42" s="38"/>
      <c r="AH42" s="58">
        <f>$AD$14</f>
        <v>1.10586301369863</v>
      </c>
      <c r="AI42" s="59">
        <f>$AC$14</f>
        <v>-3.2794520547945204E-2</v>
      </c>
      <c r="AJ42" s="60">
        <v>0</v>
      </c>
      <c r="AK42" s="60">
        <v>0</v>
      </c>
      <c r="AL42" s="60">
        <v>0</v>
      </c>
      <c r="AM42" s="60">
        <v>0</v>
      </c>
      <c r="AN42" s="60">
        <v>0</v>
      </c>
      <c r="AO42" s="60">
        <v>0</v>
      </c>
      <c r="AP42" s="60">
        <v>0</v>
      </c>
      <c r="AQ42" s="60">
        <v>0</v>
      </c>
      <c r="AR42" s="60">
        <v>0</v>
      </c>
      <c r="AS42" s="60">
        <v>0</v>
      </c>
      <c r="AT42" s="60">
        <v>0</v>
      </c>
      <c r="AU42" s="60">
        <v>0</v>
      </c>
      <c r="AV42" s="60">
        <v>0</v>
      </c>
      <c r="AW42" s="60">
        <v>0</v>
      </c>
      <c r="AX42" s="60">
        <v>0</v>
      </c>
      <c r="AY42" s="60">
        <v>0</v>
      </c>
      <c r="AZ42" s="61">
        <v>0</v>
      </c>
      <c r="BA42" s="38"/>
      <c r="BB42" s="82">
        <f>$AE$14*$Q$13</f>
        <v>-8.5265753424657529</v>
      </c>
      <c r="BC42" s="38"/>
      <c r="BD42" s="96"/>
      <c r="BE42" s="38"/>
      <c r="BF42" s="38"/>
      <c r="BG42" s="38"/>
      <c r="BH42" s="34"/>
    </row>
    <row r="43" spans="1:60" ht="33.6" x14ac:dyDescent="0.6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96"/>
      <c r="AE43" s="38"/>
      <c r="AF43" s="38"/>
      <c r="AG43" s="38"/>
      <c r="AH43" s="62">
        <f>$AE$15</f>
        <v>-6.4726027397260272E-2</v>
      </c>
      <c r="AI43" s="63">
        <f>$AD$15</f>
        <v>1.0952191780821918</v>
      </c>
      <c r="AJ43" s="64">
        <f>$AC$15</f>
        <v>-2.8479452054794515E-2</v>
      </c>
      <c r="AK43" s="63">
        <v>0</v>
      </c>
      <c r="AL43" s="63">
        <v>0</v>
      </c>
      <c r="AM43" s="63">
        <v>0</v>
      </c>
      <c r="AN43" s="63">
        <v>0</v>
      </c>
      <c r="AO43" s="63">
        <v>0</v>
      </c>
      <c r="AP43" s="63">
        <v>0</v>
      </c>
      <c r="AQ43" s="63">
        <v>0</v>
      </c>
      <c r="AR43" s="63">
        <v>0</v>
      </c>
      <c r="AS43" s="63">
        <v>0</v>
      </c>
      <c r="AT43" s="63">
        <v>0</v>
      </c>
      <c r="AU43" s="63">
        <v>0</v>
      </c>
      <c r="AV43" s="63">
        <v>0</v>
      </c>
      <c r="AW43" s="63">
        <v>0</v>
      </c>
      <c r="AX43" s="63">
        <v>0</v>
      </c>
      <c r="AY43" s="63">
        <v>0</v>
      </c>
      <c r="AZ43" s="65">
        <v>0</v>
      </c>
      <c r="BA43" s="38"/>
      <c r="BB43" s="83">
        <v>0</v>
      </c>
      <c r="BC43" s="38"/>
      <c r="BD43" s="96"/>
      <c r="BE43" s="38"/>
      <c r="BF43" s="38"/>
      <c r="BG43" s="38"/>
      <c r="BH43" s="34"/>
    </row>
    <row r="44" spans="1:60" ht="33.6" x14ac:dyDescent="0.6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96"/>
      <c r="AE44" s="38"/>
      <c r="AF44" s="38"/>
      <c r="AG44" s="38"/>
      <c r="AH44" s="62">
        <v>0</v>
      </c>
      <c r="AI44" s="63">
        <f>$AE$16</f>
        <v>-5.8684931506849315E-2</v>
      </c>
      <c r="AJ44" s="63">
        <f>$AD$16</f>
        <v>1.0851506849315069</v>
      </c>
      <c r="AK44" s="64">
        <f>$AC$16</f>
        <v>-2.4452054794520547E-2</v>
      </c>
      <c r="AL44" s="63">
        <v>0</v>
      </c>
      <c r="AM44" s="63">
        <v>0</v>
      </c>
      <c r="AN44" s="63">
        <v>0</v>
      </c>
      <c r="AO44" s="63">
        <v>0</v>
      </c>
      <c r="AP44" s="63">
        <v>0</v>
      </c>
      <c r="AQ44" s="63">
        <v>0</v>
      </c>
      <c r="AR44" s="63">
        <v>0</v>
      </c>
      <c r="AS44" s="63">
        <v>0</v>
      </c>
      <c r="AT44" s="63">
        <v>0</v>
      </c>
      <c r="AU44" s="63">
        <v>0</v>
      </c>
      <c r="AV44" s="63">
        <v>0</v>
      </c>
      <c r="AW44" s="63">
        <v>0</v>
      </c>
      <c r="AX44" s="63">
        <v>0</v>
      </c>
      <c r="AY44" s="63">
        <v>0</v>
      </c>
      <c r="AZ44" s="65">
        <v>0</v>
      </c>
      <c r="BA44" s="38"/>
      <c r="BB44" s="83">
        <v>0</v>
      </c>
      <c r="BC44" s="38"/>
      <c r="BD44" s="96"/>
      <c r="BE44" s="38"/>
      <c r="BF44" s="38"/>
      <c r="BG44" s="38"/>
      <c r="BH44" s="34"/>
    </row>
    <row r="45" spans="1:60" ht="33.6" x14ac:dyDescent="0.6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96"/>
      <c r="AE45" s="38"/>
      <c r="AF45" s="38"/>
      <c r="AG45" s="38"/>
      <c r="AH45" s="62">
        <v>0</v>
      </c>
      <c r="AI45" s="63">
        <v>0</v>
      </c>
      <c r="AJ45" s="63">
        <f>$AE$17</f>
        <v>-5.2931506849315073E-2</v>
      </c>
      <c r="AK45" s="63">
        <f>$AD$17</f>
        <v>1.0756575342465753</v>
      </c>
      <c r="AL45" s="64">
        <f>$AC$17</f>
        <v>-2.0712328767123287E-2</v>
      </c>
      <c r="AM45" s="63">
        <v>0</v>
      </c>
      <c r="AN45" s="63">
        <v>0</v>
      </c>
      <c r="AO45" s="63">
        <v>0</v>
      </c>
      <c r="AP45" s="63">
        <v>0</v>
      </c>
      <c r="AQ45" s="63">
        <v>0</v>
      </c>
      <c r="AR45" s="63">
        <v>0</v>
      </c>
      <c r="AS45" s="63">
        <v>0</v>
      </c>
      <c r="AT45" s="63">
        <v>0</v>
      </c>
      <c r="AU45" s="63">
        <v>0</v>
      </c>
      <c r="AV45" s="63">
        <v>0</v>
      </c>
      <c r="AW45" s="63">
        <v>0</v>
      </c>
      <c r="AX45" s="63">
        <v>0</v>
      </c>
      <c r="AY45" s="63">
        <v>0</v>
      </c>
      <c r="AZ45" s="65">
        <v>0</v>
      </c>
      <c r="BA45" s="38"/>
      <c r="BB45" s="83">
        <v>0</v>
      </c>
      <c r="BC45" s="38"/>
      <c r="BD45" s="96"/>
      <c r="BE45" s="38"/>
      <c r="BF45" s="38"/>
      <c r="BG45" s="38"/>
      <c r="BH45" s="34"/>
    </row>
    <row r="46" spans="1:60" ht="33.6" x14ac:dyDescent="0.6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96"/>
      <c r="AE46" s="38"/>
      <c r="AF46" s="38"/>
      <c r="AG46" s="38"/>
      <c r="AH46" s="62">
        <v>0</v>
      </c>
      <c r="AI46" s="63">
        <v>0</v>
      </c>
      <c r="AJ46" s="63">
        <v>0</v>
      </c>
      <c r="AK46" s="63">
        <f>$AE$18</f>
        <v>-4.7465753424657531E-2</v>
      </c>
      <c r="AL46" s="63">
        <f>$AD$18</f>
        <v>1.0667397260273972</v>
      </c>
      <c r="AM46" s="64">
        <f>$AC$18</f>
        <v>-1.7260273972602738E-2</v>
      </c>
      <c r="AN46" s="63">
        <v>0</v>
      </c>
      <c r="AO46" s="63">
        <v>0</v>
      </c>
      <c r="AP46" s="63">
        <v>0</v>
      </c>
      <c r="AQ46" s="63">
        <v>0</v>
      </c>
      <c r="AR46" s="63">
        <v>0</v>
      </c>
      <c r="AS46" s="63">
        <v>0</v>
      </c>
      <c r="AT46" s="63">
        <v>0</v>
      </c>
      <c r="AU46" s="63">
        <v>0</v>
      </c>
      <c r="AV46" s="63">
        <v>0</v>
      </c>
      <c r="AW46" s="63">
        <v>0</v>
      </c>
      <c r="AX46" s="63">
        <v>0</v>
      </c>
      <c r="AY46" s="63">
        <v>0</v>
      </c>
      <c r="AZ46" s="65">
        <v>0</v>
      </c>
      <c r="BA46" s="38"/>
      <c r="BB46" s="83">
        <v>0</v>
      </c>
      <c r="BC46" s="38"/>
      <c r="BD46" s="96"/>
      <c r="BE46" s="38"/>
      <c r="BF46" s="38"/>
      <c r="BG46" s="38"/>
      <c r="BH46" s="34"/>
    </row>
    <row r="47" spans="1:60" ht="33.6" x14ac:dyDescent="0.6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96"/>
      <c r="AE47" s="38"/>
      <c r="AF47" s="38"/>
      <c r="AG47" s="38"/>
      <c r="AH47" s="62">
        <v>0</v>
      </c>
      <c r="AI47" s="63">
        <v>0</v>
      </c>
      <c r="AJ47" s="63">
        <v>0</v>
      </c>
      <c r="AK47" s="63">
        <v>0</v>
      </c>
      <c r="AL47" s="63">
        <f>$AE$19</f>
        <v>-4.2287671232876717E-2</v>
      </c>
      <c r="AM47" s="63">
        <f>$AD$19</f>
        <v>1.0583972602739726</v>
      </c>
      <c r="AN47" s="64">
        <f>$AC$19</f>
        <v>-1.4095890410958906E-2</v>
      </c>
      <c r="AO47" s="63">
        <v>0</v>
      </c>
      <c r="AP47" s="63">
        <v>0</v>
      </c>
      <c r="AQ47" s="63">
        <v>0</v>
      </c>
      <c r="AR47" s="63">
        <v>0</v>
      </c>
      <c r="AS47" s="63">
        <v>0</v>
      </c>
      <c r="AT47" s="63">
        <v>0</v>
      </c>
      <c r="AU47" s="63">
        <v>0</v>
      </c>
      <c r="AV47" s="63">
        <v>0</v>
      </c>
      <c r="AW47" s="63">
        <v>0</v>
      </c>
      <c r="AX47" s="63">
        <v>0</v>
      </c>
      <c r="AY47" s="63">
        <v>0</v>
      </c>
      <c r="AZ47" s="65">
        <v>0</v>
      </c>
      <c r="BA47" s="38"/>
      <c r="BB47" s="83">
        <v>0</v>
      </c>
      <c r="BC47" s="38"/>
      <c r="BD47" s="96"/>
      <c r="BE47" s="38"/>
      <c r="BF47" s="38"/>
      <c r="BG47" s="38"/>
      <c r="BH47" s="34"/>
    </row>
    <row r="48" spans="1:60" ht="33.6" x14ac:dyDescent="0.6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96"/>
      <c r="AE48" s="38"/>
      <c r="AF48" s="38"/>
      <c r="AG48" s="38"/>
      <c r="AH48" s="62">
        <v>0</v>
      </c>
      <c r="AI48" s="63">
        <v>0</v>
      </c>
      <c r="AJ48" s="63">
        <v>0</v>
      </c>
      <c r="AK48" s="63">
        <v>0</v>
      </c>
      <c r="AL48" s="63">
        <v>0</v>
      </c>
      <c r="AM48" s="63">
        <f>$AE$20</f>
        <v>-3.7397260273972603E-2</v>
      </c>
      <c r="AN48" s="63">
        <f>$AD$20</f>
        <v>1.0506301369863014</v>
      </c>
      <c r="AO48" s="64">
        <f>$AC$20</f>
        <v>-1.1219178082191777E-2</v>
      </c>
      <c r="AP48" s="63">
        <v>0</v>
      </c>
      <c r="AQ48" s="63">
        <v>0</v>
      </c>
      <c r="AR48" s="63">
        <v>0</v>
      </c>
      <c r="AS48" s="63">
        <v>0</v>
      </c>
      <c r="AT48" s="63">
        <v>0</v>
      </c>
      <c r="AU48" s="63">
        <v>0</v>
      </c>
      <c r="AV48" s="63">
        <v>0</v>
      </c>
      <c r="AW48" s="63">
        <v>0</v>
      </c>
      <c r="AX48" s="63">
        <v>0</v>
      </c>
      <c r="AY48" s="63">
        <v>0</v>
      </c>
      <c r="AZ48" s="65">
        <v>0</v>
      </c>
      <c r="BA48" s="38"/>
      <c r="BB48" s="83">
        <v>0</v>
      </c>
      <c r="BC48" s="38"/>
      <c r="BD48" s="96"/>
      <c r="BE48" s="38"/>
      <c r="BF48" s="38"/>
      <c r="BG48" s="38"/>
      <c r="BH48" s="34"/>
    </row>
    <row r="49" spans="1:60" ht="33.6" x14ac:dyDescent="0.6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96"/>
      <c r="AE49" s="38"/>
      <c r="AF49" s="38"/>
      <c r="AG49" s="38"/>
      <c r="AH49" s="62">
        <v>0</v>
      </c>
      <c r="AI49" s="63">
        <v>0</v>
      </c>
      <c r="AJ49" s="63">
        <v>0</v>
      </c>
      <c r="AK49" s="63">
        <v>0</v>
      </c>
      <c r="AL49" s="63">
        <v>0</v>
      </c>
      <c r="AM49" s="63">
        <v>0</v>
      </c>
      <c r="AN49" s="63">
        <f>$AE$21</f>
        <v>-3.2794520547945211E-2</v>
      </c>
      <c r="AO49" s="63">
        <f>$AD$21</f>
        <v>1.0434383561643836</v>
      </c>
      <c r="AP49" s="64">
        <f>$AC$21</f>
        <v>-8.630136986301367E-3</v>
      </c>
      <c r="AQ49" s="63">
        <v>0</v>
      </c>
      <c r="AR49" s="63">
        <v>0</v>
      </c>
      <c r="AS49" s="63">
        <v>0</v>
      </c>
      <c r="AT49" s="63">
        <v>0</v>
      </c>
      <c r="AU49" s="63">
        <v>0</v>
      </c>
      <c r="AV49" s="63">
        <v>0</v>
      </c>
      <c r="AW49" s="63">
        <v>0</v>
      </c>
      <c r="AX49" s="63">
        <v>0</v>
      </c>
      <c r="AY49" s="63">
        <v>0</v>
      </c>
      <c r="AZ49" s="65">
        <v>0</v>
      </c>
      <c r="BA49" s="38"/>
      <c r="BB49" s="83">
        <v>0</v>
      </c>
      <c r="BC49" s="38"/>
      <c r="BD49" s="96"/>
      <c r="BE49" s="38"/>
      <c r="BF49" s="38"/>
      <c r="BG49" s="38"/>
      <c r="BH49" s="34"/>
    </row>
    <row r="50" spans="1:60" ht="33.6" x14ac:dyDescent="0.6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96"/>
      <c r="AE50" s="38"/>
      <c r="AF50" s="38"/>
      <c r="AG50" s="38"/>
      <c r="AH50" s="62">
        <v>0</v>
      </c>
      <c r="AI50" s="63">
        <v>0</v>
      </c>
      <c r="AJ50" s="63">
        <v>0</v>
      </c>
      <c r="AK50" s="63">
        <v>0</v>
      </c>
      <c r="AL50" s="63">
        <v>0</v>
      </c>
      <c r="AM50" s="63">
        <v>0</v>
      </c>
      <c r="AN50" s="63">
        <v>0</v>
      </c>
      <c r="AO50" s="63">
        <f>$AE$22</f>
        <v>-2.8479452054794518E-2</v>
      </c>
      <c r="AP50" s="63">
        <f>$AD$22</f>
        <v>1.0368219178082192</v>
      </c>
      <c r="AQ50" s="64">
        <f>$AC$22</f>
        <v>-6.3287671232876708E-3</v>
      </c>
      <c r="AR50" s="63">
        <v>0</v>
      </c>
      <c r="AS50" s="63">
        <v>0</v>
      </c>
      <c r="AT50" s="63">
        <v>0</v>
      </c>
      <c r="AU50" s="63">
        <v>0</v>
      </c>
      <c r="AV50" s="63">
        <v>0</v>
      </c>
      <c r="AW50" s="63">
        <v>0</v>
      </c>
      <c r="AX50" s="63">
        <v>0</v>
      </c>
      <c r="AY50" s="63">
        <v>0</v>
      </c>
      <c r="AZ50" s="65">
        <v>0</v>
      </c>
      <c r="BA50" s="38"/>
      <c r="BB50" s="83">
        <v>0</v>
      </c>
      <c r="BC50" s="38"/>
      <c r="BD50" s="96"/>
      <c r="BE50" s="38"/>
      <c r="BF50" s="38"/>
      <c r="BG50" s="38"/>
      <c r="BH50" s="34"/>
    </row>
    <row r="51" spans="1:60" ht="33.6" x14ac:dyDescent="0.6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96"/>
      <c r="AE51" s="38"/>
      <c r="AF51" s="38"/>
      <c r="AG51" s="38"/>
      <c r="AH51" s="62">
        <v>0</v>
      </c>
      <c r="AI51" s="63">
        <v>0</v>
      </c>
      <c r="AJ51" s="63">
        <v>0</v>
      </c>
      <c r="AK51" s="63">
        <v>0</v>
      </c>
      <c r="AL51" s="63">
        <v>0</v>
      </c>
      <c r="AM51" s="63">
        <v>0</v>
      </c>
      <c r="AN51" s="63">
        <v>0</v>
      </c>
      <c r="AO51" s="63">
        <v>0</v>
      </c>
      <c r="AP51" s="63">
        <f>$AE$23</f>
        <v>-2.4452054794520551E-2</v>
      </c>
      <c r="AQ51" s="63">
        <f>$AD$23</f>
        <v>1.0307808219178083</v>
      </c>
      <c r="AR51" s="64">
        <f>$AC$23</f>
        <v>-4.3150684931506835E-3</v>
      </c>
      <c r="AS51" s="63">
        <v>0</v>
      </c>
      <c r="AT51" s="63">
        <v>0</v>
      </c>
      <c r="AU51" s="63">
        <v>0</v>
      </c>
      <c r="AV51" s="63">
        <v>0</v>
      </c>
      <c r="AW51" s="63">
        <v>0</v>
      </c>
      <c r="AX51" s="63">
        <v>0</v>
      </c>
      <c r="AY51" s="63">
        <v>0</v>
      </c>
      <c r="AZ51" s="65">
        <v>0</v>
      </c>
      <c r="BA51" s="38"/>
      <c r="BB51" s="83">
        <v>0</v>
      </c>
      <c r="BC51" s="38"/>
      <c r="BD51" s="96"/>
      <c r="BE51" s="38"/>
      <c r="BF51" s="38"/>
      <c r="BG51" s="38"/>
      <c r="BH51" s="34"/>
    </row>
    <row r="52" spans="1:60" ht="33.6" x14ac:dyDescent="0.6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96"/>
      <c r="AE52" s="38"/>
      <c r="AF52" s="38"/>
      <c r="AG52" s="38"/>
      <c r="AH52" s="62">
        <v>0</v>
      </c>
      <c r="AI52" s="63">
        <v>0</v>
      </c>
      <c r="AJ52" s="63">
        <v>0</v>
      </c>
      <c r="AK52" s="63">
        <v>0</v>
      </c>
      <c r="AL52" s="63">
        <v>0</v>
      </c>
      <c r="AM52" s="63">
        <v>0</v>
      </c>
      <c r="AN52" s="63">
        <v>0</v>
      </c>
      <c r="AO52" s="63">
        <v>0</v>
      </c>
      <c r="AP52" s="63">
        <v>0</v>
      </c>
      <c r="AQ52" s="63">
        <f>$AE$24</f>
        <v>-2.0712328767123287E-2</v>
      </c>
      <c r="AR52" s="63">
        <f>$AD$24</f>
        <v>1.0253150684931507</v>
      </c>
      <c r="AS52" s="64">
        <f>$AC$24</f>
        <v>-2.5890410958904083E-3</v>
      </c>
      <c r="AT52" s="63">
        <v>0</v>
      </c>
      <c r="AU52" s="63">
        <v>0</v>
      </c>
      <c r="AV52" s="63">
        <v>0</v>
      </c>
      <c r="AW52" s="63">
        <v>0</v>
      </c>
      <c r="AX52" s="63">
        <v>0</v>
      </c>
      <c r="AY52" s="63">
        <v>0</v>
      </c>
      <c r="AZ52" s="65">
        <v>0</v>
      </c>
      <c r="BA52" s="38"/>
      <c r="BB52" s="83">
        <v>0</v>
      </c>
      <c r="BC52" s="38"/>
      <c r="BD52" s="96"/>
      <c r="BE52" s="38"/>
      <c r="BF52" s="38"/>
      <c r="BG52" s="38"/>
      <c r="BH52" s="34"/>
    </row>
    <row r="53" spans="1:60" ht="33.6" x14ac:dyDescent="0.6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96"/>
      <c r="AE53" s="38"/>
      <c r="AF53" s="38"/>
      <c r="AG53" s="38"/>
      <c r="AH53" s="62">
        <v>0</v>
      </c>
      <c r="AI53" s="63">
        <v>0</v>
      </c>
      <c r="AJ53" s="63">
        <v>0</v>
      </c>
      <c r="AK53" s="63">
        <v>0</v>
      </c>
      <c r="AL53" s="63">
        <v>0</v>
      </c>
      <c r="AM53" s="63">
        <v>0</v>
      </c>
      <c r="AN53" s="63">
        <v>0</v>
      </c>
      <c r="AO53" s="63">
        <v>0</v>
      </c>
      <c r="AP53" s="63">
        <v>0</v>
      </c>
      <c r="AQ53" s="63">
        <v>0</v>
      </c>
      <c r="AR53" s="63">
        <f>$AE$25</f>
        <v>-1.7260273972602741E-2</v>
      </c>
      <c r="AS53" s="63">
        <f>$AD$25</f>
        <v>1.0204246575342466</v>
      </c>
      <c r="AT53" s="64">
        <f>$AC$25</f>
        <v>-1.1506849315068488E-3</v>
      </c>
      <c r="AU53" s="63">
        <v>0</v>
      </c>
      <c r="AV53" s="63">
        <v>0</v>
      </c>
      <c r="AW53" s="63">
        <v>0</v>
      </c>
      <c r="AX53" s="63">
        <v>0</v>
      </c>
      <c r="AY53" s="63">
        <v>0</v>
      </c>
      <c r="AZ53" s="65">
        <v>0</v>
      </c>
      <c r="BA53" s="38"/>
      <c r="BB53" s="83">
        <v>0</v>
      </c>
      <c r="BC53" s="38"/>
      <c r="BD53" s="96"/>
      <c r="BE53" s="38"/>
      <c r="BF53" s="38"/>
      <c r="BG53" s="38"/>
      <c r="BH53" s="34"/>
    </row>
    <row r="54" spans="1:60" ht="33.6" x14ac:dyDescent="0.6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96"/>
      <c r="AE54" s="38"/>
      <c r="AF54" s="38"/>
      <c r="AG54" s="38"/>
      <c r="AH54" s="62">
        <v>0</v>
      </c>
      <c r="AI54" s="63">
        <v>0</v>
      </c>
      <c r="AJ54" s="63">
        <v>0</v>
      </c>
      <c r="AK54" s="63">
        <v>0</v>
      </c>
      <c r="AL54" s="63">
        <v>0</v>
      </c>
      <c r="AM54" s="63">
        <v>0</v>
      </c>
      <c r="AN54" s="63">
        <v>0</v>
      </c>
      <c r="AO54" s="63">
        <v>0</v>
      </c>
      <c r="AP54" s="63">
        <v>0</v>
      </c>
      <c r="AQ54" s="63">
        <v>0</v>
      </c>
      <c r="AR54" s="63">
        <v>0</v>
      </c>
      <c r="AS54" s="63">
        <f>$AE$26</f>
        <v>-1.4095890410958906E-2</v>
      </c>
      <c r="AT54" s="63">
        <f>$AD$26</f>
        <v>1.0161095890410958</v>
      </c>
      <c r="AU54" s="64">
        <f>$AC$26</f>
        <v>0</v>
      </c>
      <c r="AV54" s="63">
        <v>0</v>
      </c>
      <c r="AW54" s="63">
        <v>0</v>
      </c>
      <c r="AX54" s="63">
        <v>0</v>
      </c>
      <c r="AY54" s="63">
        <v>0</v>
      </c>
      <c r="AZ54" s="65">
        <v>0</v>
      </c>
      <c r="BA54" s="38"/>
      <c r="BB54" s="83">
        <v>0</v>
      </c>
      <c r="BC54" s="38"/>
      <c r="BD54" s="96"/>
      <c r="BE54" s="38"/>
      <c r="BF54" s="38"/>
      <c r="BG54" s="38"/>
      <c r="BH54" s="34"/>
    </row>
    <row r="55" spans="1:60" ht="33.6" x14ac:dyDescent="0.6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96"/>
      <c r="AE55" s="38"/>
      <c r="AF55" s="38"/>
      <c r="AG55" s="38"/>
      <c r="AH55" s="62">
        <v>0</v>
      </c>
      <c r="AI55" s="63">
        <v>0</v>
      </c>
      <c r="AJ55" s="63">
        <v>0</v>
      </c>
      <c r="AK55" s="63">
        <v>0</v>
      </c>
      <c r="AL55" s="63">
        <v>0</v>
      </c>
      <c r="AM55" s="63">
        <v>0</v>
      </c>
      <c r="AN55" s="63">
        <v>0</v>
      </c>
      <c r="AO55" s="63">
        <v>0</v>
      </c>
      <c r="AP55" s="63">
        <v>0</v>
      </c>
      <c r="AQ55" s="63">
        <v>0</v>
      </c>
      <c r="AR55" s="63">
        <v>0</v>
      </c>
      <c r="AS55" s="63">
        <v>0</v>
      </c>
      <c r="AT55" s="63">
        <f>$AE$27</f>
        <v>-1.1219178082191781E-2</v>
      </c>
      <c r="AU55" s="63">
        <f>$AD$27</f>
        <v>1.0123698630136986</v>
      </c>
      <c r="AV55" s="64">
        <f>$AC$27</f>
        <v>8.6301369863013772E-4</v>
      </c>
      <c r="AW55" s="63">
        <v>0</v>
      </c>
      <c r="AX55" s="63">
        <v>0</v>
      </c>
      <c r="AY55" s="63">
        <v>0</v>
      </c>
      <c r="AZ55" s="65">
        <v>0</v>
      </c>
      <c r="BA55" s="38"/>
      <c r="BB55" s="83">
        <v>0</v>
      </c>
      <c r="BC55" s="38"/>
      <c r="BD55" s="96"/>
      <c r="BE55" s="38"/>
      <c r="BF55" s="38"/>
      <c r="BG55" s="38"/>
      <c r="BH55" s="34"/>
    </row>
    <row r="56" spans="1:60" ht="33.6" x14ac:dyDescent="0.6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96"/>
      <c r="AE56" s="38"/>
      <c r="AF56" s="38"/>
      <c r="AG56" s="38"/>
      <c r="AH56" s="62">
        <v>0</v>
      </c>
      <c r="AI56" s="63">
        <v>0</v>
      </c>
      <c r="AJ56" s="63">
        <v>0</v>
      </c>
      <c r="AK56" s="63">
        <v>0</v>
      </c>
      <c r="AL56" s="63">
        <v>0</v>
      </c>
      <c r="AM56" s="63">
        <v>0</v>
      </c>
      <c r="AN56" s="63">
        <v>0</v>
      </c>
      <c r="AO56" s="63">
        <v>0</v>
      </c>
      <c r="AP56" s="63">
        <v>0</v>
      </c>
      <c r="AQ56" s="63">
        <v>0</v>
      </c>
      <c r="AR56" s="63">
        <v>0</v>
      </c>
      <c r="AS56" s="63">
        <v>0</v>
      </c>
      <c r="AT56" s="63">
        <v>0</v>
      </c>
      <c r="AU56" s="63">
        <f>$AE$28</f>
        <v>-8.6301369863013705E-3</v>
      </c>
      <c r="AV56" s="63">
        <f>$AD$28</f>
        <v>1.0092054794520549</v>
      </c>
      <c r="AW56" s="64">
        <f>$AC$28</f>
        <v>1.4383561643835621E-3</v>
      </c>
      <c r="AX56" s="63">
        <v>0</v>
      </c>
      <c r="AY56" s="63">
        <v>0</v>
      </c>
      <c r="AZ56" s="65">
        <v>0</v>
      </c>
      <c r="BA56" s="38"/>
      <c r="BB56" s="83">
        <v>0</v>
      </c>
      <c r="BC56" s="38"/>
      <c r="BD56" s="96"/>
      <c r="BE56" s="38"/>
      <c r="BF56" s="38"/>
      <c r="BG56" s="38"/>
      <c r="BH56" s="34"/>
    </row>
    <row r="57" spans="1:60" ht="33.6" x14ac:dyDescent="0.6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96"/>
      <c r="AE57" s="38"/>
      <c r="AF57" s="38"/>
      <c r="AG57" s="38"/>
      <c r="AH57" s="62">
        <v>0</v>
      </c>
      <c r="AI57" s="63">
        <v>0</v>
      </c>
      <c r="AJ57" s="63">
        <v>0</v>
      </c>
      <c r="AK57" s="63">
        <v>0</v>
      </c>
      <c r="AL57" s="63">
        <v>0</v>
      </c>
      <c r="AM57" s="63">
        <v>0</v>
      </c>
      <c r="AN57" s="63">
        <v>0</v>
      </c>
      <c r="AO57" s="63">
        <v>0</v>
      </c>
      <c r="AP57" s="63">
        <v>0</v>
      </c>
      <c r="AQ57" s="63">
        <v>0</v>
      </c>
      <c r="AR57" s="63">
        <v>0</v>
      </c>
      <c r="AS57" s="63">
        <v>0</v>
      </c>
      <c r="AT57" s="63">
        <v>0</v>
      </c>
      <c r="AU57" s="63">
        <v>0</v>
      </c>
      <c r="AV57" s="63">
        <f>$AE$29</f>
        <v>-6.3287671232876716E-3</v>
      </c>
      <c r="AW57" s="63">
        <f>$AD$29</f>
        <v>1.0066164383561644</v>
      </c>
      <c r="AX57" s="64">
        <f>$AC$29</f>
        <v>1.7260273972602744E-3</v>
      </c>
      <c r="AY57" s="63">
        <v>0</v>
      </c>
      <c r="AZ57" s="65">
        <v>0</v>
      </c>
      <c r="BA57" s="38"/>
      <c r="BB57" s="83">
        <v>0</v>
      </c>
      <c r="BC57" s="38"/>
      <c r="BD57" s="96"/>
      <c r="BE57" s="38"/>
      <c r="BF57" s="38"/>
      <c r="BG57" s="38"/>
      <c r="BH57" s="34"/>
    </row>
    <row r="58" spans="1:60" ht="33.6" x14ac:dyDescent="0.6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96"/>
      <c r="AE58" s="38"/>
      <c r="AF58" s="38"/>
      <c r="AG58" s="38"/>
      <c r="AH58" s="62">
        <v>0</v>
      </c>
      <c r="AI58" s="63">
        <v>0</v>
      </c>
      <c r="AJ58" s="63">
        <v>0</v>
      </c>
      <c r="AK58" s="63">
        <v>0</v>
      </c>
      <c r="AL58" s="63">
        <v>0</v>
      </c>
      <c r="AM58" s="63">
        <v>0</v>
      </c>
      <c r="AN58" s="63">
        <v>0</v>
      </c>
      <c r="AO58" s="63">
        <v>0</v>
      </c>
      <c r="AP58" s="63">
        <v>0</v>
      </c>
      <c r="AQ58" s="63">
        <v>0</v>
      </c>
      <c r="AR58" s="63">
        <v>0</v>
      </c>
      <c r="AS58" s="63">
        <v>0</v>
      </c>
      <c r="AT58" s="63">
        <v>0</v>
      </c>
      <c r="AU58" s="63">
        <v>0</v>
      </c>
      <c r="AV58" s="63">
        <v>0</v>
      </c>
      <c r="AW58" s="63">
        <f>$AE$30</f>
        <v>-4.3150684931506852E-3</v>
      </c>
      <c r="AX58" s="63">
        <f>$AD$30</f>
        <v>1.0046027397260273</v>
      </c>
      <c r="AY58" s="66">
        <f>$AC$30</f>
        <v>1.7260273972602744E-3</v>
      </c>
      <c r="AZ58" s="65">
        <v>0</v>
      </c>
      <c r="BA58" s="38"/>
      <c r="BB58" s="83">
        <v>0</v>
      </c>
      <c r="BC58" s="38"/>
      <c r="BD58" s="96"/>
      <c r="BE58" s="38"/>
      <c r="BF58" s="38"/>
      <c r="BG58" s="38"/>
      <c r="BH58" s="34"/>
    </row>
    <row r="59" spans="1:60" ht="33.6" x14ac:dyDescent="0.6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96"/>
      <c r="AE59" s="38"/>
      <c r="AF59" s="38"/>
      <c r="AG59" s="38"/>
      <c r="AH59" s="62">
        <v>0</v>
      </c>
      <c r="AI59" s="63">
        <v>0</v>
      </c>
      <c r="AJ59" s="63">
        <v>0</v>
      </c>
      <c r="AK59" s="63">
        <v>0</v>
      </c>
      <c r="AL59" s="63">
        <v>0</v>
      </c>
      <c r="AM59" s="63">
        <v>0</v>
      </c>
      <c r="AN59" s="63">
        <v>0</v>
      </c>
      <c r="AO59" s="63">
        <v>0</v>
      </c>
      <c r="AP59" s="63">
        <v>0</v>
      </c>
      <c r="AQ59" s="63">
        <v>0</v>
      </c>
      <c r="AR59" s="63">
        <v>0</v>
      </c>
      <c r="AS59" s="63">
        <v>0</v>
      </c>
      <c r="AT59" s="63">
        <v>0</v>
      </c>
      <c r="AU59" s="63">
        <v>0</v>
      </c>
      <c r="AV59" s="63">
        <v>0</v>
      </c>
      <c r="AW59" s="63">
        <v>0</v>
      </c>
      <c r="AX59" s="63">
        <f>$AE$31</f>
        <v>-2.5890410958904113E-3</v>
      </c>
      <c r="AY59" s="63">
        <f>$AD$31</f>
        <v>1.0031643835616439</v>
      </c>
      <c r="AZ59" s="67">
        <f>$AC$31</f>
        <v>1.4383561643835617E-3</v>
      </c>
      <c r="BA59" s="38"/>
      <c r="BB59" s="83">
        <v>0</v>
      </c>
      <c r="BC59" s="38"/>
      <c r="BD59" s="96"/>
      <c r="BE59" s="38"/>
      <c r="BF59" s="38"/>
      <c r="BG59" s="38"/>
      <c r="BH59" s="34"/>
    </row>
    <row r="60" spans="1:60" ht="34.200000000000003" thickBot="1" x14ac:dyDescent="0.7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96"/>
      <c r="AE60" s="38"/>
      <c r="AF60" s="38"/>
      <c r="AG60" s="38"/>
      <c r="AH60" s="68">
        <v>0</v>
      </c>
      <c r="AI60" s="69">
        <v>0</v>
      </c>
      <c r="AJ60" s="69">
        <v>0</v>
      </c>
      <c r="AK60" s="69">
        <v>0</v>
      </c>
      <c r="AL60" s="69">
        <v>0</v>
      </c>
      <c r="AM60" s="69">
        <v>0</v>
      </c>
      <c r="AN60" s="69">
        <v>0</v>
      </c>
      <c r="AO60" s="69">
        <v>0</v>
      </c>
      <c r="AP60" s="69">
        <v>0</v>
      </c>
      <c r="AQ60" s="69">
        <v>0</v>
      </c>
      <c r="AR60" s="69">
        <v>0</v>
      </c>
      <c r="AS60" s="69">
        <v>0</v>
      </c>
      <c r="AT60" s="69">
        <v>0</v>
      </c>
      <c r="AU60" s="69">
        <v>0</v>
      </c>
      <c r="AV60" s="69">
        <v>0</v>
      </c>
      <c r="AW60" s="69">
        <v>0</v>
      </c>
      <c r="AX60" s="69">
        <v>0</v>
      </c>
      <c r="AY60" s="69">
        <f>$AE$32</f>
        <v>-1.1506849315068494E-3</v>
      </c>
      <c r="AZ60" s="70">
        <f>$AD$32</f>
        <v>1.0023013698630137</v>
      </c>
      <c r="BA60" s="38"/>
      <c r="BB60" s="84">
        <f>$AC$32*$Q$33</f>
        <v>0</v>
      </c>
      <c r="BC60" s="38"/>
      <c r="BD60" s="96"/>
      <c r="BE60" s="38"/>
      <c r="BF60" s="38"/>
      <c r="BG60" s="38"/>
      <c r="BH60" s="34"/>
    </row>
    <row r="61" spans="1:60" ht="33.6" x14ac:dyDescent="0.6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4"/>
    </row>
    <row r="62" spans="1:60" ht="33.6" x14ac:dyDescent="0.6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4"/>
    </row>
    <row r="63" spans="1:60" ht="34.200000000000003" thickBot="1" x14ac:dyDescent="0.7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4"/>
    </row>
    <row r="64" spans="1:60" ht="33.6" x14ac:dyDescent="0.6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98" t="s">
        <v>25</v>
      </c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100"/>
      <c r="BA64" s="38"/>
      <c r="BB64" s="106"/>
      <c r="BC64" s="38"/>
      <c r="BD64" s="38"/>
      <c r="BE64" s="38"/>
      <c r="BF64" s="38"/>
      <c r="BG64" s="38"/>
      <c r="BH64" s="34"/>
    </row>
    <row r="65" spans="1:60" ht="34.200000000000003" thickBot="1" x14ac:dyDescent="0.7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101"/>
      <c r="AI65" s="102"/>
      <c r="AJ65" s="102"/>
      <c r="AK65" s="102"/>
      <c r="AL65" s="102"/>
      <c r="AM65" s="102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  <c r="AX65" s="102"/>
      <c r="AY65" s="102"/>
      <c r="AZ65" s="103"/>
      <c r="BA65" s="38"/>
      <c r="BB65" s="106"/>
      <c r="BC65" s="38"/>
      <c r="BD65" s="38"/>
      <c r="BE65" s="38"/>
      <c r="BF65" s="38"/>
      <c r="BG65" s="38"/>
      <c r="BH65" s="34"/>
    </row>
    <row r="66" spans="1:60" ht="33.6" x14ac:dyDescent="0.6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85">
        <f t="array" ref="AH66:AZ84">MINVERSE(AH42:AZ60)</f>
        <v>0.90586096476338651</v>
      </c>
      <c r="AI66" s="86">
        <v>2.7162743580668544E-2</v>
      </c>
      <c r="AJ66" s="86">
        <v>7.1367002205499879E-4</v>
      </c>
      <c r="AK66" s="86">
        <v>1.6237205719178363E-5</v>
      </c>
      <c r="AL66" s="86">
        <v>3.1547339649911468E-7</v>
      </c>
      <c r="AM66" s="86">
        <v>5.1471606029735567E-9</v>
      </c>
      <c r="AN66" s="86">
        <v>6.9080614894290371E-11</v>
      </c>
      <c r="AO66" s="86">
        <v>7.4293211056963091E-13</v>
      </c>
      <c r="AP66" s="86">
        <v>6.1847983528508259E-15</v>
      </c>
      <c r="AQ66" s="86">
        <v>3.7976510759617125E-17</v>
      </c>
      <c r="AR66" s="86">
        <v>1.59832084542907E-19</v>
      </c>
      <c r="AS66" s="86">
        <v>4.0553538738811825E-22</v>
      </c>
      <c r="AT66" s="86">
        <v>4.5924520789206652E-25</v>
      </c>
      <c r="AU66" s="86">
        <v>0</v>
      </c>
      <c r="AV66" s="86">
        <v>0</v>
      </c>
      <c r="AW66" s="86">
        <v>0</v>
      </c>
      <c r="AX66" s="86">
        <v>0</v>
      </c>
      <c r="AY66" s="86">
        <v>0</v>
      </c>
      <c r="AZ66" s="87">
        <v>0</v>
      </c>
      <c r="BA66" s="38"/>
      <c r="BB66" s="88"/>
      <c r="BC66" s="38"/>
      <c r="BD66" s="38"/>
      <c r="BE66" s="38"/>
      <c r="BF66" s="38"/>
      <c r="BG66" s="38"/>
      <c r="BH66" s="34"/>
    </row>
    <row r="67" spans="1:60" ht="33.6" x14ac:dyDescent="0.6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89">
        <v>5.3610678119740546E-2</v>
      </c>
      <c r="AI67" s="90">
        <v>0.91595403666675446</v>
      </c>
      <c r="AJ67" s="90">
        <v>2.4065644753740994E-2</v>
      </c>
      <c r="AK67" s="90">
        <v>5.475343121544824E-4</v>
      </c>
      <c r="AL67" s="90">
        <v>1.0638068651871565E-5</v>
      </c>
      <c r="AM67" s="90">
        <v>1.7356724359099804E-7</v>
      </c>
      <c r="AN67" s="90">
        <v>2.3294652795264299E-9</v>
      </c>
      <c r="AO67" s="90">
        <v>2.5052390736033904E-11</v>
      </c>
      <c r="AP67" s="90">
        <v>2.0855739408059374E-13</v>
      </c>
      <c r="AQ67" s="90">
        <v>1.2806047454479413E-15</v>
      </c>
      <c r="AR67" s="90">
        <v>5.3896927823641588E-18</v>
      </c>
      <c r="AS67" s="90">
        <v>1.3675046262768592E-20</v>
      </c>
      <c r="AT67" s="90">
        <v>1.5486193459778923E-23</v>
      </c>
      <c r="AU67" s="90">
        <v>0</v>
      </c>
      <c r="AV67" s="90">
        <v>0</v>
      </c>
      <c r="AW67" s="90">
        <v>0</v>
      </c>
      <c r="AX67" s="90">
        <v>0</v>
      </c>
      <c r="AY67" s="90">
        <v>0</v>
      </c>
      <c r="AZ67" s="91">
        <v>0</v>
      </c>
      <c r="BA67" s="38"/>
      <c r="BB67" s="38"/>
      <c r="BC67" s="38"/>
      <c r="BD67" s="38"/>
      <c r="BE67" s="38"/>
      <c r="BF67" s="38"/>
      <c r="BG67" s="38"/>
      <c r="BH67" s="34"/>
    </row>
    <row r="68" spans="1:60" ht="33.6" x14ac:dyDescent="0.6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89">
        <v>2.9024857356303789E-3</v>
      </c>
      <c r="AI68" s="90">
        <v>4.9589813431951159E-2</v>
      </c>
      <c r="AJ68" s="90">
        <v>0.92385775509963286</v>
      </c>
      <c r="AK68" s="90">
        <v>2.1019333811467009E-2</v>
      </c>
      <c r="AL68" s="90">
        <v>4.0838557719448073E-4</v>
      </c>
      <c r="AM68" s="90">
        <v>6.6630853095213265E-6</v>
      </c>
      <c r="AN68" s="90">
        <v>8.9426008974527234E-8</v>
      </c>
      <c r="AO68" s="90">
        <v>9.6173801708235003E-10</v>
      </c>
      <c r="AP68" s="90">
        <v>8.0063246954883756E-12</v>
      </c>
      <c r="AQ68" s="90">
        <v>4.9161227027402209E-14</v>
      </c>
      <c r="AR68" s="90">
        <v>2.0690530112714369E-16</v>
      </c>
      <c r="AS68" s="90">
        <v>5.2497232758499433E-19</v>
      </c>
      <c r="AT68" s="90">
        <v>5.9450058667411967E-22</v>
      </c>
      <c r="AU68" s="90">
        <v>0</v>
      </c>
      <c r="AV68" s="90">
        <v>0</v>
      </c>
      <c r="AW68" s="90">
        <v>0</v>
      </c>
      <c r="AX68" s="90">
        <v>0</v>
      </c>
      <c r="AY68" s="90">
        <v>0</v>
      </c>
      <c r="AZ68" s="91">
        <v>0</v>
      </c>
      <c r="BA68" s="38"/>
      <c r="BB68" s="38"/>
      <c r="BC68" s="38"/>
      <c r="BD68" s="38"/>
      <c r="BE68" s="38"/>
      <c r="BF68" s="38"/>
      <c r="BG68" s="38"/>
      <c r="BH68" s="34"/>
    </row>
    <row r="69" spans="1:60" ht="33.6" x14ac:dyDescent="0.6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89">
        <v>1.4294956231238371E-4</v>
      </c>
      <c r="AI69" s="90">
        <v>2.4423348711860552E-3</v>
      </c>
      <c r="AJ69" s="90">
        <v>4.5500675544822705E-2</v>
      </c>
      <c r="AK69" s="90">
        <v>0.93149686846829194</v>
      </c>
      <c r="AL69" s="90">
        <v>1.8098094340018696E-2</v>
      </c>
      <c r="AM69" s="90">
        <v>2.9528257916386423E-4</v>
      </c>
      <c r="AN69" s="90">
        <v>3.9630203348283807E-6</v>
      </c>
      <c r="AO69" s="90">
        <v>4.2620568246096519E-8</v>
      </c>
      <c r="AP69" s="90">
        <v>3.5480983596726383E-10</v>
      </c>
      <c r="AQ69" s="90">
        <v>2.1786384590886248E-12</v>
      </c>
      <c r="AR69" s="90">
        <v>9.1692554006768445E-15</v>
      </c>
      <c r="AS69" s="90">
        <v>2.3264775352259506E-17</v>
      </c>
      <c r="AT69" s="90">
        <v>2.6346003149129061E-20</v>
      </c>
      <c r="AU69" s="90">
        <v>0</v>
      </c>
      <c r="AV69" s="90">
        <v>0</v>
      </c>
      <c r="AW69" s="90">
        <v>0</v>
      </c>
      <c r="AX69" s="90">
        <v>0</v>
      </c>
      <c r="AY69" s="90">
        <v>0</v>
      </c>
      <c r="AZ69" s="91">
        <v>0</v>
      </c>
      <c r="BA69" s="38"/>
      <c r="BB69" s="38"/>
      <c r="BC69" s="38"/>
      <c r="BD69" s="38"/>
      <c r="BE69" s="38"/>
      <c r="BF69" s="38"/>
      <c r="BG69" s="38"/>
      <c r="BH69" s="34"/>
    </row>
    <row r="70" spans="1:60" ht="33.6" x14ac:dyDescent="0.6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89">
        <v>6.3648141398944212E-6</v>
      </c>
      <c r="AI70" s="90">
        <v>1.0874470177468715E-4</v>
      </c>
      <c r="AJ70" s="90">
        <v>2.0259127652981104E-3</v>
      </c>
      <c r="AK70" s="90">
        <v>4.1474799529209516E-2</v>
      </c>
      <c r="AL70" s="90">
        <v>0.9388483200998734</v>
      </c>
      <c r="AM70" s="90">
        <v>1.5317941668021242E-2</v>
      </c>
      <c r="AN70" s="90">
        <v>2.0558379871233554E-4</v>
      </c>
      <c r="AO70" s="90">
        <v>2.2109647650067662E-6</v>
      </c>
      <c r="AP70" s="90">
        <v>1.8405949941160112E-8</v>
      </c>
      <c r="AQ70" s="90">
        <v>1.1301803488213108E-10</v>
      </c>
      <c r="AR70" s="90">
        <v>4.7566002628557704E-13</v>
      </c>
      <c r="AS70" s="90">
        <v>1.2068726599945004E-15</v>
      </c>
      <c r="AT70" s="90">
        <v>1.3667129993466616E-18</v>
      </c>
      <c r="AU70" s="90">
        <v>0</v>
      </c>
      <c r="AV70" s="90">
        <v>0</v>
      </c>
      <c r="AW70" s="90">
        <v>0</v>
      </c>
      <c r="AX70" s="90">
        <v>0</v>
      </c>
      <c r="AY70" s="90">
        <v>0</v>
      </c>
      <c r="AZ70" s="91">
        <v>0</v>
      </c>
      <c r="BA70" s="38"/>
      <c r="BB70" s="38"/>
      <c r="BC70" s="38"/>
      <c r="BD70" s="38"/>
      <c r="BE70" s="38"/>
      <c r="BF70" s="38"/>
      <c r="BG70" s="38"/>
      <c r="BH70" s="34"/>
    </row>
    <row r="71" spans="1:60" ht="33.6" x14ac:dyDescent="0.6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89">
        <v>2.5442324559435094E-7</v>
      </c>
      <c r="AI71" s="90">
        <v>4.3468951894901094E-6</v>
      </c>
      <c r="AJ71" s="90">
        <v>8.0982616256995973E-5</v>
      </c>
      <c r="AK71" s="90">
        <v>1.6578886475971128E-3</v>
      </c>
      <c r="AL71" s="90">
        <v>3.7528957086652048E-2</v>
      </c>
      <c r="AM71" s="90">
        <v>0.94588539637725988</v>
      </c>
      <c r="AN71" s="90">
        <v>1.2694833101481598E-2</v>
      </c>
      <c r="AO71" s="90">
        <v>1.3652743485050335E-4</v>
      </c>
      <c r="AP71" s="90">
        <v>1.1365704109019E-6</v>
      </c>
      <c r="AQ71" s="90">
        <v>6.9788820873655313E-9</v>
      </c>
      <c r="AR71" s="90">
        <v>2.9372084203926283E-11</v>
      </c>
      <c r="AS71" s="90">
        <v>7.4524583597219173E-14</v>
      </c>
      <c r="AT71" s="90">
        <v>8.4394750622390087E-17</v>
      </c>
      <c r="AU71" s="90">
        <v>0</v>
      </c>
      <c r="AV71" s="90">
        <v>0</v>
      </c>
      <c r="AW71" s="90">
        <v>0</v>
      </c>
      <c r="AX71" s="90">
        <v>0</v>
      </c>
      <c r="AY71" s="90">
        <v>0</v>
      </c>
      <c r="AZ71" s="91">
        <v>0</v>
      </c>
      <c r="BA71" s="38"/>
      <c r="BB71" s="38"/>
      <c r="BC71" s="38"/>
      <c r="BD71" s="38"/>
      <c r="BE71" s="38"/>
      <c r="BF71" s="38"/>
      <c r="BG71" s="38"/>
      <c r="BH71" s="34"/>
    </row>
    <row r="72" spans="1:60" ht="33.6" x14ac:dyDescent="0.6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89">
        <v>9.0592560760494875E-9</v>
      </c>
      <c r="AI72" s="90">
        <v>1.5478002635075616E-7</v>
      </c>
      <c r="AJ72" s="90">
        <v>2.8835504266394126E-6</v>
      </c>
      <c r="AK72" s="90">
        <v>5.9032490404214423E-5</v>
      </c>
      <c r="AL72" s="90">
        <v>1.3362946916301809E-3</v>
      </c>
      <c r="AM72" s="90">
        <v>3.3680169452910358E-2</v>
      </c>
      <c r="AN72" s="90">
        <v>0.95258139235485673</v>
      </c>
      <c r="AO72" s="90">
        <v>1.0244600535106766E-2</v>
      </c>
      <c r="AP72" s="90">
        <v>8.5284762380996243E-5</v>
      </c>
      <c r="AQ72" s="90">
        <v>5.23673935901304E-7</v>
      </c>
      <c r="AR72" s="90">
        <v>2.2039912335731897E-9</v>
      </c>
      <c r="AS72" s="90">
        <v>5.592096488406745E-12</v>
      </c>
      <c r="AT72" s="90">
        <v>6.3327235901931402E-15</v>
      </c>
      <c r="AU72" s="90">
        <v>0</v>
      </c>
      <c r="AV72" s="90">
        <v>0</v>
      </c>
      <c r="AW72" s="90">
        <v>0</v>
      </c>
      <c r="AX72" s="90">
        <v>0</v>
      </c>
      <c r="AY72" s="90">
        <v>0</v>
      </c>
      <c r="AZ72" s="91">
        <v>0</v>
      </c>
      <c r="BA72" s="38"/>
      <c r="BB72" s="38"/>
      <c r="BC72" s="38"/>
      <c r="BD72" s="38"/>
      <c r="BE72" s="38"/>
      <c r="BF72" s="38"/>
      <c r="BG72" s="38"/>
      <c r="BH72" s="34"/>
    </row>
    <row r="73" spans="1:60" ht="33.6" x14ac:dyDescent="0.6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89">
        <v>2.8479064238502554E-10</v>
      </c>
      <c r="AI73" s="90">
        <v>4.865731000731924E-9</v>
      </c>
      <c r="AJ73" s="90">
        <v>9.0648522512056093E-8</v>
      </c>
      <c r="AK73" s="90">
        <v>1.855770575715454E-6</v>
      </c>
      <c r="AL73" s="90">
        <v>4.200833053512858E-5</v>
      </c>
      <c r="AM73" s="90">
        <v>1.058784188636557E-3</v>
      </c>
      <c r="AN73" s="90">
        <v>2.9945755410312101E-2</v>
      </c>
      <c r="AO73" s="90">
        <v>0.95890984461954454</v>
      </c>
      <c r="AP73" s="90">
        <v>7.9827805840673102E-3</v>
      </c>
      <c r="AQ73" s="90">
        <v>4.9016659145040192E-5</v>
      </c>
      <c r="AR73" s="90">
        <v>2.0629685697222555E-7</v>
      </c>
      <c r="AS73" s="90">
        <v>5.2342854720588943E-10</v>
      </c>
      <c r="AT73" s="90">
        <v>5.9275234530433953E-13</v>
      </c>
      <c r="AU73" s="90">
        <v>0</v>
      </c>
      <c r="AV73" s="90">
        <v>0</v>
      </c>
      <c r="AW73" s="90">
        <v>0</v>
      </c>
      <c r="AX73" s="90">
        <v>0</v>
      </c>
      <c r="AY73" s="90">
        <v>0</v>
      </c>
      <c r="AZ73" s="91">
        <v>0</v>
      </c>
      <c r="BA73" s="38"/>
      <c r="BB73" s="38"/>
      <c r="BC73" s="38"/>
      <c r="BD73" s="38"/>
      <c r="BE73" s="38"/>
      <c r="BF73" s="38"/>
      <c r="BG73" s="38"/>
      <c r="BH73" s="34"/>
    </row>
    <row r="74" spans="1:60" ht="33.6" x14ac:dyDescent="0.6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89">
        <v>7.8237699163563062E-12</v>
      </c>
      <c r="AI74" s="90">
        <v>1.3367138577938873E-10</v>
      </c>
      <c r="AJ74" s="90">
        <v>2.4902966524902311E-9</v>
      </c>
      <c r="AK74" s="90">
        <v>5.0981738305546293E-8</v>
      </c>
      <c r="AL74" s="90">
        <v>1.1540530613107404E-6</v>
      </c>
      <c r="AM74" s="90">
        <v>2.9086924393285387E-5</v>
      </c>
      <c r="AN74" s="90">
        <v>8.2266993865976444E-4</v>
      </c>
      <c r="AO74" s="90">
        <v>2.6343175927422139E-2</v>
      </c>
      <c r="AP74" s="90">
        <v>0.96484477483785913</v>
      </c>
      <c r="AQ74" s="90">
        <v>5.9244353465623973E-3</v>
      </c>
      <c r="AR74" s="90">
        <v>2.4934224662568607E-5</v>
      </c>
      <c r="AS74" s="90">
        <v>6.3264584746391382E-8</v>
      </c>
      <c r="AT74" s="90">
        <v>7.1643457704606259E-11</v>
      </c>
      <c r="AU74" s="90">
        <v>0</v>
      </c>
      <c r="AV74" s="90">
        <v>0</v>
      </c>
      <c r="AW74" s="90">
        <v>0</v>
      </c>
      <c r="AX74" s="90">
        <v>0</v>
      </c>
      <c r="AY74" s="90">
        <v>0</v>
      </c>
      <c r="AZ74" s="91">
        <v>0</v>
      </c>
      <c r="BA74" s="38"/>
      <c r="BB74" s="38"/>
      <c r="BC74" s="38"/>
      <c r="BD74" s="38"/>
      <c r="BE74" s="38"/>
      <c r="BF74" s="38"/>
      <c r="BG74" s="38"/>
      <c r="BH74" s="34"/>
    </row>
    <row r="75" spans="1:60" ht="33.6" x14ac:dyDescent="0.6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89">
        <v>1.8561019633762903E-13</v>
      </c>
      <c r="AI75" s="90">
        <v>3.1712042179775905E-12</v>
      </c>
      <c r="AJ75" s="90">
        <v>5.9079504580180658E-11</v>
      </c>
      <c r="AK75" s="90">
        <v>1.2094847570534209E-9</v>
      </c>
      <c r="AL75" s="90">
        <v>2.7378618950196283E-8</v>
      </c>
      <c r="AM75" s="90">
        <v>6.9005476965889857E-7</v>
      </c>
      <c r="AN75" s="90">
        <v>1.9516924764937083E-5</v>
      </c>
      <c r="AO75" s="90">
        <v>6.249624040992628E-4</v>
      </c>
      <c r="AP75" s="90">
        <v>2.2889863838991085E-2</v>
      </c>
      <c r="AQ75" s="90">
        <v>0.97036094561959352</v>
      </c>
      <c r="AR75" s="90">
        <v>4.083966894144692E-3</v>
      </c>
      <c r="AS75" s="90">
        <v>1.0362081563496168E-5</v>
      </c>
      <c r="AT75" s="90">
        <v>1.1734453884459634E-8</v>
      </c>
      <c r="AU75" s="90">
        <v>0</v>
      </c>
      <c r="AV75" s="90">
        <v>0</v>
      </c>
      <c r="AW75" s="90">
        <v>0</v>
      </c>
      <c r="AX75" s="90">
        <v>0</v>
      </c>
      <c r="AY75" s="90">
        <v>0</v>
      </c>
      <c r="AZ75" s="91">
        <v>0</v>
      </c>
      <c r="BA75" s="38"/>
      <c r="BB75" s="38"/>
      <c r="BC75" s="38"/>
      <c r="BD75" s="38"/>
      <c r="BE75" s="38"/>
      <c r="BF75" s="38"/>
      <c r="BG75" s="38"/>
      <c r="BH75" s="34"/>
    </row>
    <row r="76" spans="1:60" ht="33.6" x14ac:dyDescent="0.6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89">
        <v>3.7496607033766057E-15</v>
      </c>
      <c r="AI76" s="90">
        <v>6.4064044288293444E-14</v>
      </c>
      <c r="AJ76" s="90">
        <v>1.1935125390218171E-12</v>
      </c>
      <c r="AK76" s="90">
        <v>2.4433773328953658E-11</v>
      </c>
      <c r="AL76" s="90">
        <v>5.5309747856486979E-10</v>
      </c>
      <c r="AM76" s="90">
        <v>1.3940350821357355E-8</v>
      </c>
      <c r="AN76" s="90">
        <v>3.9427707790752438E-7</v>
      </c>
      <c r="AO76" s="90">
        <v>1.2625367646700213E-5</v>
      </c>
      <c r="AP76" s="90">
        <v>4.6241653010581802E-4</v>
      </c>
      <c r="AQ76" s="90">
        <v>1.9603041091894525E-2</v>
      </c>
      <c r="AR76" s="90">
        <v>0.97543412473867641</v>
      </c>
      <c r="AS76" s="90">
        <v>2.4749289654749972E-3</v>
      </c>
      <c r="AT76" s="90">
        <v>2.8027129138791482E-6</v>
      </c>
      <c r="AU76" s="90">
        <v>0</v>
      </c>
      <c r="AV76" s="90">
        <v>0</v>
      </c>
      <c r="AW76" s="90">
        <v>0</v>
      </c>
      <c r="AX76" s="90">
        <v>0</v>
      </c>
      <c r="AY76" s="90">
        <v>0</v>
      </c>
      <c r="AZ76" s="91">
        <v>0</v>
      </c>
      <c r="BA76" s="38"/>
      <c r="BB76" s="38"/>
      <c r="BC76" s="38"/>
      <c r="BD76" s="38"/>
      <c r="BE76" s="38"/>
      <c r="BF76" s="38"/>
      <c r="BG76" s="38"/>
      <c r="BH76" s="34"/>
    </row>
    <row r="77" spans="1:60" ht="33.6" x14ac:dyDescent="0.6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89">
        <v>6.3425734587501865E-17</v>
      </c>
      <c r="AI77" s="90">
        <v>1.0836471326518199E-15</v>
      </c>
      <c r="AJ77" s="90">
        <v>2.0188335829608582E-14</v>
      </c>
      <c r="AK77" s="90">
        <v>4.1329873413289103E-13</v>
      </c>
      <c r="AL77" s="90">
        <v>9.3556768602773873E-12</v>
      </c>
      <c r="AM77" s="90">
        <v>2.3580186614107925E-10</v>
      </c>
      <c r="AN77" s="90">
        <v>6.6692203043275665E-9</v>
      </c>
      <c r="AO77" s="90">
        <v>2.1355884726000326E-7</v>
      </c>
      <c r="AP77" s="90">
        <v>7.8218032050084008E-6</v>
      </c>
      <c r="AQ77" s="90">
        <v>3.315866100318778E-4</v>
      </c>
      <c r="AR77" s="90">
        <v>1.64995264365E-2</v>
      </c>
      <c r="AS77" s="90">
        <v>0.98004135312459661</v>
      </c>
      <c r="AT77" s="90">
        <v>1.1098397549404941E-3</v>
      </c>
      <c r="AU77" s="90">
        <v>0</v>
      </c>
      <c r="AV77" s="90">
        <v>0</v>
      </c>
      <c r="AW77" s="90">
        <v>0</v>
      </c>
      <c r="AX77" s="90">
        <v>0</v>
      </c>
      <c r="AY77" s="90">
        <v>0</v>
      </c>
      <c r="AZ77" s="91">
        <v>0</v>
      </c>
      <c r="BA77" s="38"/>
      <c r="BB77" s="38"/>
      <c r="BC77" s="38"/>
      <c r="BD77" s="38"/>
      <c r="BE77" s="38"/>
      <c r="BF77" s="38"/>
      <c r="BG77" s="38"/>
      <c r="BH77" s="34"/>
    </row>
    <row r="78" spans="1:60" ht="33.6" x14ac:dyDescent="0.6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89">
        <v>8.7986789380041305E-19</v>
      </c>
      <c r="AI78" s="90">
        <v>1.5032799011792535E-17</v>
      </c>
      <c r="AJ78" s="90">
        <v>2.8006090337396514E-16</v>
      </c>
      <c r="AK78" s="90">
        <v>5.7334501378174208E-15</v>
      </c>
      <c r="AL78" s="90">
        <v>1.2978579984395806E-13</v>
      </c>
      <c r="AM78" s="90">
        <v>3.271140534123849E-12</v>
      </c>
      <c r="AN78" s="90">
        <v>9.2518168857218872E-11</v>
      </c>
      <c r="AO78" s="90">
        <v>2.9625762218310963E-9</v>
      </c>
      <c r="AP78" s="90">
        <v>1.0850727321443116E-7</v>
      </c>
      <c r="AQ78" s="90">
        <v>4.5999059227081855E-6</v>
      </c>
      <c r="AR78" s="90">
        <v>2.2888822130013084E-4</v>
      </c>
      <c r="AS78" s="90">
        <v>1.359553699802106E-2</v>
      </c>
      <c r="AT78" s="90">
        <v>0.98416121151191549</v>
      </c>
      <c r="AU78" s="90">
        <v>0</v>
      </c>
      <c r="AV78" s="90">
        <v>0</v>
      </c>
      <c r="AW78" s="90">
        <v>0</v>
      </c>
      <c r="AX78" s="90">
        <v>0</v>
      </c>
      <c r="AY78" s="90">
        <v>0</v>
      </c>
      <c r="AZ78" s="91">
        <v>0</v>
      </c>
      <c r="BA78" s="38"/>
      <c r="BB78" s="38"/>
      <c r="BC78" s="38"/>
      <c r="BD78" s="38"/>
      <c r="BE78" s="38"/>
      <c r="BF78" s="38"/>
      <c r="BG78" s="38"/>
      <c r="BH78" s="34"/>
    </row>
    <row r="79" spans="1:60" ht="33.6" x14ac:dyDescent="0.6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89">
        <v>9.7507077111942476E-21</v>
      </c>
      <c r="AI79" s="90">
        <v>1.6659367875328864E-19</v>
      </c>
      <c r="AJ79" s="90">
        <v>3.1036386591371568E-18</v>
      </c>
      <c r="AK79" s="90">
        <v>6.3538170746397794E-17</v>
      </c>
      <c r="AL79" s="90">
        <v>1.4382879614755646E-15</v>
      </c>
      <c r="AM79" s="90">
        <v>3.6250822941968451E-14</v>
      </c>
      <c r="AN79" s="90">
        <v>1.0252875788036077E-12</v>
      </c>
      <c r="AO79" s="90">
        <v>3.2831309125778703E-11</v>
      </c>
      <c r="AP79" s="90">
        <v>1.2024790461244105E-9</v>
      </c>
      <c r="AQ79" s="90">
        <v>5.0976218665722762E-8</v>
      </c>
      <c r="AR79" s="90">
        <v>2.5365423152250872E-6</v>
      </c>
      <c r="AS79" s="90">
        <v>1.5066592198499014E-4</v>
      </c>
      <c r="AT79" s="90">
        <v>1.0906487646342394E-2</v>
      </c>
      <c r="AU79" s="90">
        <v>0.98777408024132662</v>
      </c>
      <c r="AV79" s="90">
        <v>-8.4467924641702587E-4</v>
      </c>
      <c r="AW79" s="90">
        <v>1.2069549101632097E-6</v>
      </c>
      <c r="AX79" s="90">
        <v>-2.0736833797897567E-9</v>
      </c>
      <c r="AY79" s="90">
        <v>3.5679381103384175E-12</v>
      </c>
      <c r="AZ79" s="91">
        <v>-5.1201823418097241E-15</v>
      </c>
      <c r="BA79" s="38"/>
      <c r="BB79" s="38"/>
      <c r="BC79" s="38"/>
      <c r="BD79" s="38"/>
      <c r="BE79" s="38"/>
      <c r="BF79" s="38"/>
      <c r="BG79" s="38"/>
      <c r="BH79" s="34"/>
    </row>
    <row r="80" spans="1:60" ht="33.6" x14ac:dyDescent="0.6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89">
        <v>8.3381621428171243E-23</v>
      </c>
      <c r="AI80" s="90">
        <v>1.4245992665933136E-21</v>
      </c>
      <c r="AJ80" s="90">
        <v>2.6540270859407784E-20</v>
      </c>
      <c r="AK80" s="90">
        <v>5.4333653067380968E-19</v>
      </c>
      <c r="AL80" s="90">
        <v>1.2299290047508079E-17</v>
      </c>
      <c r="AM80" s="90">
        <v>3.0999312916915139E-16</v>
      </c>
      <c r="AN80" s="90">
        <v>8.7675831624675015E-15</v>
      </c>
      <c r="AO80" s="90">
        <v>2.8075170229686403E-13</v>
      </c>
      <c r="AP80" s="90">
        <v>1.0282807727294068E-11</v>
      </c>
      <c r="AQ80" s="90">
        <v>4.3591500150755542E-10</v>
      </c>
      <c r="AR80" s="90">
        <v>2.1690836945283743E-8</v>
      </c>
      <c r="AS80" s="90">
        <v>1.2883955955993034E-6</v>
      </c>
      <c r="AT80" s="90">
        <v>9.3265089158022405E-5</v>
      </c>
      <c r="AU80" s="90">
        <v>8.4467924641702542E-3</v>
      </c>
      <c r="AV80" s="90">
        <v>0.99086238647551439</v>
      </c>
      <c r="AW80" s="90">
        <v>-1.4158347416792316E-3</v>
      </c>
      <c r="AX80" s="90">
        <v>2.4325622669301946E-6</v>
      </c>
      <c r="AY80" s="90">
        <v>-4.185417939179997E-9</v>
      </c>
      <c r="AZ80" s="91">
        <v>6.0062989778851379E-12</v>
      </c>
      <c r="BA80" s="38"/>
      <c r="BB80" s="38"/>
      <c r="BC80" s="38"/>
      <c r="BD80" s="38"/>
      <c r="BE80" s="38"/>
      <c r="BF80" s="38"/>
      <c r="BG80" s="38"/>
      <c r="BH80" s="34"/>
    </row>
    <row r="81" spans="1:60" ht="33.6" x14ac:dyDescent="0.6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89">
        <v>5.2423043947006993E-25</v>
      </c>
      <c r="AI81" s="90">
        <v>8.9566296121777356E-24</v>
      </c>
      <c r="AJ81" s="90">
        <v>1.6686192494190725E-22</v>
      </c>
      <c r="AK81" s="90">
        <v>3.4160231400710179E-21</v>
      </c>
      <c r="AL81" s="90">
        <v>7.7327138958665255E-20</v>
      </c>
      <c r="AM81" s="90">
        <v>1.9489646705543872E-18</v>
      </c>
      <c r="AN81" s="90">
        <v>5.5122866353829913E-17</v>
      </c>
      <c r="AO81" s="90">
        <v>1.7651202477975516E-15</v>
      </c>
      <c r="AP81" s="90">
        <v>6.4649268286408624E-14</v>
      </c>
      <c r="AQ81" s="90">
        <v>2.7406508640367414E-12</v>
      </c>
      <c r="AR81" s="90">
        <v>1.3637294153718541E-10</v>
      </c>
      <c r="AS81" s="90">
        <v>8.1003004945659391E-9</v>
      </c>
      <c r="AT81" s="90">
        <v>5.8636900841084616E-7</v>
      </c>
      <c r="AU81" s="90">
        <v>5.3106016047181165E-5</v>
      </c>
      <c r="AV81" s="90">
        <v>6.229672863388617E-3</v>
      </c>
      <c r="AW81" s="90">
        <v>0.99341083305319733</v>
      </c>
      <c r="AX81" s="90">
        <v>-1.706790797617243E-3</v>
      </c>
      <c r="AY81" s="90">
        <v>2.9366700782502684E-6</v>
      </c>
      <c r="AZ81" s="91">
        <v>-4.2142788953678962E-9</v>
      </c>
      <c r="BA81" s="38"/>
      <c r="BB81" s="38"/>
      <c r="BC81" s="38"/>
      <c r="BD81" s="38"/>
      <c r="BE81" s="38"/>
      <c r="BF81" s="38"/>
      <c r="BG81" s="38"/>
      <c r="BH81" s="34"/>
    </row>
    <row r="82" spans="1:60" ht="33.6" x14ac:dyDescent="0.6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89">
        <v>2.2517161584809399E-27</v>
      </c>
      <c r="AI82" s="90">
        <v>3.8471225828962811E-26</v>
      </c>
      <c r="AJ82" s="90">
        <v>7.1671857324183037E-25</v>
      </c>
      <c r="AK82" s="90">
        <v>1.4672773503992354E-23</v>
      </c>
      <c r="AL82" s="90">
        <v>3.3214165979819755E-22</v>
      </c>
      <c r="AM82" s="90">
        <v>8.3713476184862977E-21</v>
      </c>
      <c r="AN82" s="90">
        <v>2.3676810716328238E-19</v>
      </c>
      <c r="AO82" s="90">
        <v>7.5816844738077204E-18</v>
      </c>
      <c r="AP82" s="90">
        <v>2.7768666424946668E-16</v>
      </c>
      <c r="AQ82" s="90">
        <v>1.1771860942574305E-14</v>
      </c>
      <c r="AR82" s="90">
        <v>5.8575987374801948E-13</v>
      </c>
      <c r="AS82" s="90">
        <v>3.4793053090551476E-11</v>
      </c>
      <c r="AT82" s="90">
        <v>2.5186186677863276E-9</v>
      </c>
      <c r="AU82" s="90">
        <v>2.2810517177687295E-7</v>
      </c>
      <c r="AV82" s="90">
        <v>2.6758184936232124E-5</v>
      </c>
      <c r="AW82" s="90">
        <v>4.2669769940431061E-3</v>
      </c>
      <c r="AX82" s="90">
        <v>0.99540660337361231</v>
      </c>
      <c r="AY82" s="90">
        <v>-1.7126766747869232E-3</v>
      </c>
      <c r="AZ82" s="91">
        <v>2.4577827855432286E-6</v>
      </c>
      <c r="BA82" s="38"/>
      <c r="BB82" s="38"/>
      <c r="BC82" s="38"/>
      <c r="BD82" s="38"/>
      <c r="BE82" s="38"/>
      <c r="BF82" s="38"/>
      <c r="BG82" s="38"/>
      <c r="BH82" s="34"/>
    </row>
    <row r="83" spans="1:60" ht="33.6" x14ac:dyDescent="0.6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89">
        <v>5.8113866179924018E-30</v>
      </c>
      <c r="AI83" s="90">
        <v>9.9289231512654084E-29</v>
      </c>
      <c r="AJ83" s="90">
        <v>1.8497574437686116E-27</v>
      </c>
      <c r="AK83" s="90">
        <v>3.7868520536557863E-26</v>
      </c>
      <c r="AL83" s="90">
        <v>8.572144360909105E-25</v>
      </c>
      <c r="AM83" s="90">
        <v>2.160535969038552E-23</v>
      </c>
      <c r="AN83" s="90">
        <v>6.1106769801054268E-22</v>
      </c>
      <c r="AO83" s="90">
        <v>1.9567341792604501E-20</v>
      </c>
      <c r="AP83" s="90">
        <v>7.1667317327552054E-19</v>
      </c>
      <c r="AQ83" s="90">
        <v>3.0381642416553634E-17</v>
      </c>
      <c r="AR83" s="90">
        <v>1.5117700687251046E-15</v>
      </c>
      <c r="AS83" s="90">
        <v>8.9796345941726537E-14</v>
      </c>
      <c r="AT83" s="90">
        <v>6.5002272896036553E-12</v>
      </c>
      <c r="AU83" s="90">
        <v>5.8870978820583824E-10</v>
      </c>
      <c r="AV83" s="90">
        <v>6.9059395996469914E-8</v>
      </c>
      <c r="AW83" s="90">
        <v>1.1012512793438506E-5</v>
      </c>
      <c r="AX83" s="90">
        <v>2.5690150121803848E-3</v>
      </c>
      <c r="AY83" s="90">
        <v>0.99683953708927298</v>
      </c>
      <c r="AZ83" s="91">
        <v>-1.4305181417337317E-3</v>
      </c>
      <c r="BA83" s="38"/>
      <c r="BB83" s="38"/>
      <c r="BC83" s="38"/>
      <c r="BD83" s="38"/>
      <c r="BE83" s="38"/>
      <c r="BF83" s="38"/>
      <c r="BG83" s="38"/>
      <c r="BH83" s="34"/>
    </row>
    <row r="84" spans="1:60" ht="34.200000000000003" thickBot="1" x14ac:dyDescent="0.7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92">
        <v>6.6717209150361069E-33</v>
      </c>
      <c r="AI84" s="93">
        <v>1.1398829333947825E-31</v>
      </c>
      <c r="AJ84" s="93">
        <v>2.1236008265438908E-30</v>
      </c>
      <c r="AK84" s="93">
        <v>4.3474684630861319E-29</v>
      </c>
      <c r="AL84" s="93">
        <v>9.8411891307178657E-28</v>
      </c>
      <c r="AM84" s="93">
        <v>2.4803878936042863E-26</v>
      </c>
      <c r="AN84" s="93">
        <v>7.0153190784066253E-25</v>
      </c>
      <c r="AO84" s="93">
        <v>2.2464147039399441E-23</v>
      </c>
      <c r="AP84" s="93">
        <v>8.2277151972370056E-22</v>
      </c>
      <c r="AQ84" s="93">
        <v>3.4879427659502865E-20</v>
      </c>
      <c r="AR84" s="93">
        <v>1.7355768337648809E-18</v>
      </c>
      <c r="AS84" s="93">
        <v>1.0309005383644531E-16</v>
      </c>
      <c r="AT84" s="93">
        <v>7.4625395299407826E-15</v>
      </c>
      <c r="AU84" s="93">
        <v>6.7586406911888281E-13</v>
      </c>
      <c r="AV84" s="93">
        <v>7.9283146508083778E-11</v>
      </c>
      <c r="AW84" s="93">
        <v>1.2642836686103687E-8</v>
      </c>
      <c r="AX84" s="93">
        <v>2.9493393426518741E-6</v>
      </c>
      <c r="AY84" s="93">
        <v>1.1444145133869853E-3</v>
      </c>
      <c r="AZ84" s="94">
        <v>0.99770227198332739</v>
      </c>
      <c r="BA84" s="38"/>
      <c r="BB84" s="95"/>
      <c r="BC84" s="38"/>
      <c r="BD84" s="38"/>
      <c r="BE84" s="38"/>
      <c r="BF84" s="38"/>
      <c r="BG84" s="38"/>
      <c r="BH84" s="34"/>
    </row>
    <row r="85" spans="1:60" ht="33.6" x14ac:dyDescent="0.6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4"/>
    </row>
    <row r="86" spans="1:60" ht="33.6" x14ac:dyDescent="0.6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4"/>
    </row>
    <row r="87" spans="1:60" ht="33.6" x14ac:dyDescent="0.6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4"/>
    </row>
    <row r="88" spans="1:60" ht="33.6" x14ac:dyDescent="0.6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4"/>
    </row>
    <row r="89" spans="1:60" ht="28.8" x14ac:dyDescent="0.55000000000000004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</row>
    <row r="90" spans="1:60" ht="28.8" x14ac:dyDescent="0.55000000000000004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</row>
    <row r="91" spans="1:60" ht="28.8" x14ac:dyDescent="0.55000000000000004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</row>
    <row r="92" spans="1:60" ht="28.8" x14ac:dyDescent="0.55000000000000004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</row>
    <row r="93" spans="1:60" ht="28.8" x14ac:dyDescent="0.55000000000000004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</row>
    <row r="94" spans="1:60" ht="28.8" x14ac:dyDescent="0.5500000000000000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</row>
    <row r="95" spans="1:60" ht="28.8" x14ac:dyDescent="0.55000000000000004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</row>
    <row r="96" spans="1:60" ht="28.8" x14ac:dyDescent="0.55000000000000004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</row>
    <row r="97" spans="1:60" ht="28.8" x14ac:dyDescent="0.55000000000000004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</row>
  </sheetData>
  <mergeCells count="9">
    <mergeCell ref="AH64:AZ65"/>
    <mergeCell ref="AH12:BB13"/>
    <mergeCell ref="BB64:BB65"/>
    <mergeCell ref="D13:E34"/>
    <mergeCell ref="BD40:BE41"/>
    <mergeCell ref="AD40:AD41"/>
    <mergeCell ref="G36:R36"/>
    <mergeCell ref="AH40:AZ41"/>
    <mergeCell ref="BB40:BB4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81C5-8E08-4153-A754-7FF580BBD039}">
  <dimension ref="A1:K8"/>
  <sheetViews>
    <sheetView showGridLines="0" tabSelected="1" zoomScale="85" zoomScaleNormal="85" workbookViewId="0">
      <selection activeCell="I12" sqref="I12"/>
    </sheetView>
  </sheetViews>
  <sheetFormatPr defaultColWidth="15.44140625" defaultRowHeight="14.4" x14ac:dyDescent="0.3"/>
  <sheetData>
    <row r="1" spans="1:11" ht="22.8" x14ac:dyDescent="0.4">
      <c r="A1" s="121" t="s">
        <v>26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</row>
    <row r="3" spans="1:11" ht="21" x14ac:dyDescent="0.4">
      <c r="A3" s="1"/>
      <c r="B3" s="1"/>
      <c r="C3" s="123" t="s">
        <v>27</v>
      </c>
      <c r="D3" s="123"/>
      <c r="E3" s="123" t="s">
        <v>28</v>
      </c>
      <c r="F3" s="123"/>
      <c r="G3" s="124" t="s">
        <v>31</v>
      </c>
      <c r="H3" s="124"/>
      <c r="I3" s="1"/>
      <c r="J3" s="124"/>
      <c r="K3" s="1"/>
    </row>
    <row r="4" spans="1:11" ht="21" x14ac:dyDescent="0.4">
      <c r="A4" s="1" t="s">
        <v>29</v>
      </c>
      <c r="B4" s="1"/>
      <c r="C4" s="123">
        <v>22.479758866016766</v>
      </c>
      <c r="D4" s="123"/>
      <c r="E4" s="123">
        <v>21.593280826751506</v>
      </c>
      <c r="F4" s="123"/>
      <c r="G4" s="123">
        <v>21.59</v>
      </c>
      <c r="H4" s="123"/>
      <c r="I4" s="123"/>
      <c r="J4" s="124"/>
      <c r="K4" s="124"/>
    </row>
    <row r="5" spans="1:11" ht="21" x14ac:dyDescent="0.4">
      <c r="A5" s="1" t="s">
        <v>30</v>
      </c>
      <c r="B5" s="1"/>
      <c r="C5" s="125">
        <f>ABS(G4-C4)/G4</f>
        <v>4.1211619546862734E-2</v>
      </c>
      <c r="D5" s="125"/>
      <c r="E5" s="125">
        <f>ABS(G4-E4)/G4</f>
        <v>1.5196047945838527E-4</v>
      </c>
      <c r="F5" s="125"/>
      <c r="G5" s="126"/>
      <c r="H5" s="126"/>
      <c r="I5" s="1"/>
      <c r="J5" s="1"/>
      <c r="K5" s="1"/>
    </row>
    <row r="8" spans="1:11" ht="18" x14ac:dyDescent="0.35">
      <c r="A8" s="122" t="s">
        <v>32</v>
      </c>
      <c r="B8" s="122"/>
      <c r="C8" s="122"/>
      <c r="D8" s="122"/>
      <c r="E8" s="122"/>
      <c r="F8" s="122"/>
      <c r="G8" s="122"/>
      <c r="H8" s="122"/>
    </row>
  </sheetData>
  <mergeCells count="8">
    <mergeCell ref="C5:D5"/>
    <mergeCell ref="E5:F5"/>
    <mergeCell ref="G5:H5"/>
    <mergeCell ref="G4:I4"/>
    <mergeCell ref="C3:D3"/>
    <mergeCell ref="C4:D4"/>
    <mergeCell ref="E4:F4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Explicit Method</vt:lpstr>
      <vt:lpstr>Implicit Method</vt:lpstr>
      <vt:lpstr>Comparision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SHIVAM SHARMA</cp:lastModifiedBy>
  <dcterms:created xsi:type="dcterms:W3CDTF">2015-06-05T18:17:20Z</dcterms:created>
  <dcterms:modified xsi:type="dcterms:W3CDTF">2024-01-21T16:27:49Z</dcterms:modified>
</cp:coreProperties>
</file>