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8010" tabRatio="603" firstSheet="91" activeTab="100"/>
  </bookViews>
  <sheets>
    <sheet name="Year b 15" sheetId="1" r:id="rId1"/>
    <sheet name="2015b" sheetId="2" r:id="rId2"/>
    <sheet name="2014b" sheetId="3" r:id="rId3"/>
    <sheet name="2016b" sheetId="4" r:id="rId4"/>
    <sheet name="2017b" sheetId="5" r:id="rId5"/>
    <sheet name="2018b" sheetId="6" r:id="rId6"/>
    <sheet name="2019b" sheetId="7" r:id="rId7"/>
    <sheet name="2014kh" sheetId="8" r:id="rId8"/>
    <sheet name="2015kh" sheetId="9" r:id="rId9"/>
    <sheet name="2016kh" sheetId="10" r:id="rId10"/>
    <sheet name="2017kh" sheetId="11" r:id="rId11"/>
    <sheet name="2018kh" sheetId="12" r:id="rId12"/>
    <sheet name="2019kh" sheetId="13" r:id="rId13"/>
    <sheet name="2014sh" sheetId="14" r:id="rId14"/>
    <sheet name="2015sh" sheetId="15" r:id="rId15"/>
    <sheet name="2016sh" sheetId="16" r:id="rId16"/>
    <sheet name="2017sh" sheetId="17" r:id="rId17"/>
    <sheet name="2018sh" sheetId="18" r:id="rId18"/>
    <sheet name="2019sh" sheetId="19" r:id="rId19"/>
    <sheet name="2019 bu" sheetId="20" r:id="rId20"/>
    <sheet name="bu2015" sheetId="21" r:id="rId21"/>
    <sheet name="bu2016" sheetId="22" r:id="rId22"/>
    <sheet name="bu2017" sheetId="23" r:id="rId23"/>
    <sheet name="bu2018" sheetId="24" r:id="rId24"/>
    <sheet name="bu2019" sheetId="25" r:id="rId25"/>
    <sheet name="2014ch" sheetId="26" r:id="rId26"/>
    <sheet name="2015ch" sheetId="27" r:id="rId27"/>
    <sheet name="2016ch" sheetId="28" r:id="rId28"/>
    <sheet name="2017ch" sheetId="29" r:id="rId29"/>
    <sheet name="2018ch" sheetId="30" r:id="rId30"/>
    <sheet name="2019ch" sheetId="31" r:id="rId31"/>
    <sheet name="ja2014" sheetId="32" r:id="rId32"/>
    <sheet name="ja2015" sheetId="33" r:id="rId33"/>
    <sheet name="ja2016" sheetId="34" r:id="rId34"/>
    <sheet name="ja2017" sheetId="35" r:id="rId35"/>
    <sheet name="ja2018" sheetId="36" r:id="rId36"/>
    <sheet name="ja2019" sheetId="37" r:id="rId37"/>
    <sheet name="mo2014" sheetId="38" r:id="rId38"/>
    <sheet name="mo2015" sheetId="39" r:id="rId39"/>
    <sheet name="mo2016" sheetId="40" r:id="rId40"/>
    <sheet name="mo2017" sheetId="41" r:id="rId41"/>
    <sheet name="mo2018" sheetId="42" r:id="rId42"/>
    <sheet name="mo2019" sheetId="43" r:id="rId43"/>
    <sheet name="pu2014" sheetId="44" r:id="rId44"/>
    <sheet name="pu2015" sheetId="45" r:id="rId45"/>
    <sheet name="pu2016" sheetId="46" r:id="rId46"/>
    <sheet name="pu2017" sheetId="47" r:id="rId47"/>
    <sheet name="pu2018" sheetId="48" r:id="rId48"/>
    <sheet name="pu2019" sheetId="49" r:id="rId49"/>
    <sheet name="sad2014" sheetId="50" r:id="rId50"/>
    <sheet name="sad2015" sheetId="51" r:id="rId51"/>
    <sheet name="sad2016" sheetId="52" r:id="rId52"/>
    <sheet name="sad2017" sheetId="53" r:id="rId53"/>
    <sheet name="sad2018" sheetId="54" r:id="rId54"/>
    <sheet name="sad2019" sheetId="55" r:id="rId55"/>
    <sheet name="Baghra sheet 14" sheetId="56" r:id="rId56"/>
    <sheet name="Sheet15" sheetId="57" r:id="rId57"/>
    <sheet name="Sheet16" sheetId="58" r:id="rId58"/>
    <sheet name="Sheet17" sheetId="59" r:id="rId59"/>
    <sheet name="Sheet18" sheetId="60" r:id="rId60"/>
    <sheet name="Sheet19" sheetId="61" r:id="rId61"/>
    <sheet name="Sheet7" sheetId="62" r:id="rId62"/>
    <sheet name="Sheet8" sheetId="63" r:id="rId63"/>
    <sheet name="Sheet9" sheetId="64" r:id="rId64"/>
    <sheet name="Sheet10" sheetId="65" r:id="rId65"/>
    <sheet name="Sheet11" sheetId="66" r:id="rId66"/>
    <sheet name="Sheet12" sheetId="67" r:id="rId67"/>
    <sheet name="Sheet13" sheetId="68" r:id="rId68"/>
    <sheet name="Sheet14" sheetId="69" r:id="rId69"/>
    <sheet name="Sheet20" sheetId="70" r:id="rId70"/>
    <sheet name="Sheet21" sheetId="71" r:id="rId71"/>
    <sheet name="Sheet22" sheetId="72" r:id="rId72"/>
    <sheet name="Sheet23" sheetId="73" r:id="rId73"/>
    <sheet name="Sheet24" sheetId="74" r:id="rId74"/>
    <sheet name="Sheet25" sheetId="75" r:id="rId75"/>
    <sheet name="Sheet26" sheetId="76" r:id="rId76"/>
    <sheet name="Sheet27" sheetId="77" r:id="rId77"/>
    <sheet name="Sheet28" sheetId="78" r:id="rId78"/>
    <sheet name="Sheet29" sheetId="79" r:id="rId79"/>
    <sheet name="Sheet30" sheetId="80" r:id="rId80"/>
    <sheet name="Sheet31" sheetId="81" r:id="rId81"/>
    <sheet name="Sheet32" sheetId="82" r:id="rId82"/>
    <sheet name="Sheet33" sheetId="83" r:id="rId83"/>
    <sheet name="Sheet34" sheetId="84" r:id="rId84"/>
    <sheet name="Sheet35" sheetId="85" r:id="rId85"/>
    <sheet name="Sheet36" sheetId="86" r:id="rId86"/>
    <sheet name="Sheet37" sheetId="87" r:id="rId87"/>
    <sheet name="Sheet38" sheetId="88" r:id="rId88"/>
    <sheet name="Sheet39" sheetId="89" r:id="rId89"/>
    <sheet name="Sheet40" sheetId="90" r:id="rId90"/>
    <sheet name="Sheet41" sheetId="91" r:id="rId91"/>
    <sheet name="Sheet42" sheetId="92" r:id="rId92"/>
    <sheet name="Sheet44" sheetId="94" r:id="rId93"/>
    <sheet name="Sheet45" sheetId="95" r:id="rId94"/>
    <sheet name="Sheet46" sheetId="96" r:id="rId95"/>
    <sheet name="Sheet47" sheetId="97" r:id="rId96"/>
    <sheet name="Sheet43" sheetId="93" r:id="rId97"/>
    <sheet name="Sheet48" sheetId="98" r:id="rId98"/>
    <sheet name="Sheet49" sheetId="99" r:id="rId99"/>
    <sheet name="Sheet50" sheetId="100" r:id="rId100"/>
    <sheet name="Sheet1" sheetId="101" r:id="rId101"/>
  </sheets>
  <definedNames>
    <definedName name="_xlnm.Print_Area" localSheetId="1">'2015b'!$A$55:$M$65</definedName>
    <definedName name="_xlnm.Print_Area" localSheetId="6">'2019b'!$A$1:$R$53</definedName>
  </definedNames>
  <calcPr calcId="12451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101"/>
  <c r="H55"/>
  <c r="H56"/>
  <c r="H57"/>
  <c r="H54"/>
  <c r="G58"/>
  <c r="G64" s="1"/>
  <c r="F58"/>
  <c r="F65" s="1"/>
  <c r="C58"/>
  <c r="D58" s="1"/>
  <c r="B58"/>
  <c r="B65" s="1"/>
  <c r="D55"/>
  <c r="D63" s="1"/>
  <c r="D56"/>
  <c r="D57"/>
  <c r="D65" s="1"/>
  <c r="D54"/>
  <c r="D62" s="1"/>
  <c r="C15"/>
  <c r="C38" s="1"/>
  <c r="B15"/>
  <c r="B39" s="1"/>
  <c r="D12"/>
  <c r="D13"/>
  <c r="D14"/>
  <c r="D11"/>
  <c r="D15" s="1"/>
  <c r="K58"/>
  <c r="K64" s="1"/>
  <c r="J58"/>
  <c r="J65" s="1"/>
  <c r="L57"/>
  <c r="L56"/>
  <c r="L55"/>
  <c r="L54"/>
  <c r="L58" s="1"/>
  <c r="C36"/>
  <c r="K24"/>
  <c r="K47" s="1"/>
  <c r="J24"/>
  <c r="J48" s="1"/>
  <c r="G24"/>
  <c r="G48" s="1"/>
  <c r="F24"/>
  <c r="F47" s="1"/>
  <c r="C24"/>
  <c r="C47" s="1"/>
  <c r="B24"/>
  <c r="B48" s="1"/>
  <c r="L23"/>
  <c r="H23"/>
  <c r="D23"/>
  <c r="L22"/>
  <c r="H22"/>
  <c r="D22"/>
  <c r="L21"/>
  <c r="H21"/>
  <c r="D21"/>
  <c r="L20"/>
  <c r="L24" s="1"/>
  <c r="H20"/>
  <c r="D20"/>
  <c r="K15"/>
  <c r="K39" s="1"/>
  <c r="J15"/>
  <c r="J38" s="1"/>
  <c r="G15"/>
  <c r="G38" s="1"/>
  <c r="F15"/>
  <c r="F39" s="1"/>
  <c r="L14"/>
  <c r="H14"/>
  <c r="L13"/>
  <c r="H13"/>
  <c r="L12"/>
  <c r="H12"/>
  <c r="L11"/>
  <c r="H11"/>
  <c r="K7"/>
  <c r="K30" s="1"/>
  <c r="J7"/>
  <c r="J31" s="1"/>
  <c r="G7"/>
  <c r="G31" s="1"/>
  <c r="F7"/>
  <c r="F30" s="1"/>
  <c r="C7"/>
  <c r="C30" s="1"/>
  <c r="B7"/>
  <c r="B31" s="1"/>
  <c r="L6"/>
  <c r="H6"/>
  <c r="D6"/>
  <c r="L5"/>
  <c r="H5"/>
  <c r="D5"/>
  <c r="L4"/>
  <c r="H4"/>
  <c r="D4"/>
  <c r="L3"/>
  <c r="L7" s="1"/>
  <c r="H3"/>
  <c r="D3"/>
  <c r="L82" i="99"/>
  <c r="L81"/>
  <c r="L80"/>
  <c r="L79"/>
  <c r="K82"/>
  <c r="K81"/>
  <c r="K80"/>
  <c r="K79"/>
  <c r="J82"/>
  <c r="J81"/>
  <c r="J80"/>
  <c r="J79"/>
  <c r="L78"/>
  <c r="D81"/>
  <c r="C81"/>
  <c r="B81"/>
  <c r="K74"/>
  <c r="J74"/>
  <c r="J78" s="1"/>
  <c r="L73"/>
  <c r="L72"/>
  <c r="L71"/>
  <c r="L70"/>
  <c r="B44"/>
  <c r="K32"/>
  <c r="K63" s="1"/>
  <c r="J32"/>
  <c r="J64" s="1"/>
  <c r="L29"/>
  <c r="L30"/>
  <c r="L31"/>
  <c r="L28"/>
  <c r="L32" s="1"/>
  <c r="L61" s="1"/>
  <c r="G32"/>
  <c r="G63" s="1"/>
  <c r="F32"/>
  <c r="F63" s="1"/>
  <c r="H29"/>
  <c r="H30"/>
  <c r="H31"/>
  <c r="H28"/>
  <c r="H32" s="1"/>
  <c r="H61" s="1"/>
  <c r="C32"/>
  <c r="C63" s="1"/>
  <c r="B32"/>
  <c r="B64" s="1"/>
  <c r="D29"/>
  <c r="D30"/>
  <c r="D31"/>
  <c r="D28"/>
  <c r="D32" s="1"/>
  <c r="D61" s="1"/>
  <c r="K23"/>
  <c r="K55" s="1"/>
  <c r="J23"/>
  <c r="J54" s="1"/>
  <c r="L20"/>
  <c r="L21"/>
  <c r="L22"/>
  <c r="L19"/>
  <c r="L23" s="1"/>
  <c r="L52" s="1"/>
  <c r="G23"/>
  <c r="G54" s="1"/>
  <c r="F23"/>
  <c r="F52" s="1"/>
  <c r="H20"/>
  <c r="H21"/>
  <c r="H22"/>
  <c r="H19"/>
  <c r="C23"/>
  <c r="C55" s="1"/>
  <c r="B23"/>
  <c r="B54" s="1"/>
  <c r="D20"/>
  <c r="D21"/>
  <c r="D22"/>
  <c r="D19"/>
  <c r="K15"/>
  <c r="K44" s="1"/>
  <c r="J15"/>
  <c r="J44" s="1"/>
  <c r="L12"/>
  <c r="L13"/>
  <c r="L14"/>
  <c r="L11"/>
  <c r="L15" s="1"/>
  <c r="L44" s="1"/>
  <c r="G15"/>
  <c r="G46" s="1"/>
  <c r="G79" s="1"/>
  <c r="F15"/>
  <c r="F46" s="1"/>
  <c r="F79" s="1"/>
  <c r="H14"/>
  <c r="H12"/>
  <c r="H13"/>
  <c r="H11"/>
  <c r="H15" s="1"/>
  <c r="H44" s="1"/>
  <c r="K61"/>
  <c r="J61"/>
  <c r="G61"/>
  <c r="F61"/>
  <c r="C61"/>
  <c r="K52"/>
  <c r="G44"/>
  <c r="F44"/>
  <c r="D45"/>
  <c r="D78" s="1"/>
  <c r="D82" s="1"/>
  <c r="D46"/>
  <c r="D79" s="1"/>
  <c r="D47"/>
  <c r="D80" s="1"/>
  <c r="C45"/>
  <c r="C78" s="1"/>
  <c r="C82" s="1"/>
  <c r="C46"/>
  <c r="C79" s="1"/>
  <c r="C47"/>
  <c r="C80" s="1"/>
  <c r="B45"/>
  <c r="B78" s="1"/>
  <c r="B82" s="1"/>
  <c r="B46"/>
  <c r="B79" s="1"/>
  <c r="B47"/>
  <c r="B80" s="1"/>
  <c r="D44"/>
  <c r="C44"/>
  <c r="L4"/>
  <c r="L5"/>
  <c r="L6"/>
  <c r="K7"/>
  <c r="K39" s="1"/>
  <c r="J7"/>
  <c r="J36" s="1"/>
  <c r="L3"/>
  <c r="H4"/>
  <c r="H5"/>
  <c r="H6"/>
  <c r="G7"/>
  <c r="G38" s="1"/>
  <c r="F7"/>
  <c r="F36" s="1"/>
  <c r="H3"/>
  <c r="C7"/>
  <c r="C38" s="1"/>
  <c r="B7"/>
  <c r="B39" s="1"/>
  <c r="D4"/>
  <c r="D5"/>
  <c r="D6"/>
  <c r="D3"/>
  <c r="K36"/>
  <c r="G36"/>
  <c r="C36"/>
  <c r="B36"/>
  <c r="K39" i="98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97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96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I9"/>
  <c r="J9" s="1"/>
  <c r="H9"/>
  <c r="F9"/>
  <c r="K8"/>
  <c r="L8" s="1"/>
  <c r="G8"/>
  <c r="I8" s="1"/>
  <c r="J8" s="1"/>
  <c r="C8"/>
  <c r="F8" s="1"/>
  <c r="L7"/>
  <c r="I7"/>
  <c r="J7" s="1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95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94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93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L24" s="1"/>
  <c r="L40" s="1"/>
  <c r="G24"/>
  <c r="H24" s="1"/>
  <c r="E24"/>
  <c r="F24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F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H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E15" s="1"/>
  <c r="C5"/>
  <c r="L4"/>
  <c r="I4"/>
  <c r="J4" s="1"/>
  <c r="H4"/>
  <c r="F4"/>
  <c r="L3"/>
  <c r="J3"/>
  <c r="I3"/>
  <c r="H3"/>
  <c r="F3"/>
  <c r="K39" i="92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C15" s="1"/>
  <c r="L7"/>
  <c r="J7"/>
  <c r="I7"/>
  <c r="H7"/>
  <c r="F7"/>
  <c r="L6"/>
  <c r="I6"/>
  <c r="J6" s="1"/>
  <c r="H6"/>
  <c r="F6"/>
  <c r="K5"/>
  <c r="K15" s="1"/>
  <c r="L15" s="1"/>
  <c r="G5"/>
  <c r="G15" s="1"/>
  <c r="H15" s="1"/>
  <c r="E5"/>
  <c r="I5" s="1"/>
  <c r="C5"/>
  <c r="L4"/>
  <c r="I4"/>
  <c r="J4" s="1"/>
  <c r="H4"/>
  <c r="F4"/>
  <c r="L3"/>
  <c r="J3"/>
  <c r="I3"/>
  <c r="H3"/>
  <c r="F3"/>
  <c r="K39" i="91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90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C15" s="1"/>
  <c r="L7"/>
  <c r="J7"/>
  <c r="I7"/>
  <c r="H7"/>
  <c r="F7"/>
  <c r="L6"/>
  <c r="I6"/>
  <c r="J6" s="1"/>
  <c r="H6"/>
  <c r="F6"/>
  <c r="K5"/>
  <c r="K15" s="1"/>
  <c r="L15" s="1"/>
  <c r="G5"/>
  <c r="G15" s="1"/>
  <c r="H15" s="1"/>
  <c r="E5"/>
  <c r="I5" s="1"/>
  <c r="C5"/>
  <c r="L4"/>
  <c r="I4"/>
  <c r="J4" s="1"/>
  <c r="H4"/>
  <c r="F4"/>
  <c r="L3"/>
  <c r="J3"/>
  <c r="I3"/>
  <c r="H3"/>
  <c r="F3"/>
  <c r="K39" i="89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88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L24" s="1"/>
  <c r="L40" s="1"/>
  <c r="G24"/>
  <c r="H24" s="1"/>
  <c r="E24"/>
  <c r="F24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F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H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E15" s="1"/>
  <c r="C5"/>
  <c r="L4"/>
  <c r="I4"/>
  <c r="J4" s="1"/>
  <c r="H4"/>
  <c r="F4"/>
  <c r="L3"/>
  <c r="J3"/>
  <c r="I3"/>
  <c r="H3"/>
  <c r="F3"/>
  <c r="K39" i="87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K8"/>
  <c r="H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86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I9"/>
  <c r="J9" s="1"/>
  <c r="H9"/>
  <c r="F9"/>
  <c r="K8"/>
  <c r="H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85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I22"/>
  <c r="J22" s="1"/>
  <c r="H22"/>
  <c r="F22"/>
  <c r="L21"/>
  <c r="I21"/>
  <c r="J21" s="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I11" s="1"/>
  <c r="J11" s="1"/>
  <c r="C11"/>
  <c r="F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84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K8"/>
  <c r="H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83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82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81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80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K8"/>
  <c r="H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79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K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78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77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76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75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K8"/>
  <c r="H8"/>
  <c r="G8"/>
  <c r="I8" s="1"/>
  <c r="J8" s="1"/>
  <c r="F8"/>
  <c r="C8"/>
  <c r="L8" s="1"/>
  <c r="L7"/>
  <c r="I7"/>
  <c r="J7" s="1"/>
  <c r="H7"/>
  <c r="F7"/>
  <c r="L6"/>
  <c r="J6"/>
  <c r="I6"/>
  <c r="H6"/>
  <c r="F6"/>
  <c r="K5"/>
  <c r="K15" s="1"/>
  <c r="L15" s="1"/>
  <c r="G5"/>
  <c r="G15" s="1"/>
  <c r="E5"/>
  <c r="I5" s="1"/>
  <c r="C5"/>
  <c r="C15" s="1"/>
  <c r="L4"/>
  <c r="J4"/>
  <c r="I4"/>
  <c r="H4"/>
  <c r="F4"/>
  <c r="L3"/>
  <c r="I3"/>
  <c r="J3" s="1"/>
  <c r="H3"/>
  <c r="F3"/>
  <c r="K39" i="74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L11" s="1"/>
  <c r="G11"/>
  <c r="H11" s="1"/>
  <c r="E11"/>
  <c r="F11" s="1"/>
  <c r="C11"/>
  <c r="L10"/>
  <c r="I10"/>
  <c r="J10" s="1"/>
  <c r="H10"/>
  <c r="F10"/>
  <c r="L9"/>
  <c r="I9"/>
  <c r="J9" s="1"/>
  <c r="H9"/>
  <c r="F9"/>
  <c r="K8"/>
  <c r="L8" s="1"/>
  <c r="G8"/>
  <c r="I8" s="1"/>
  <c r="J8" s="1"/>
  <c r="C8"/>
  <c r="F8" s="1"/>
  <c r="L7"/>
  <c r="I7"/>
  <c r="J7" s="1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73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72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71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70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69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39" i="68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67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66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65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L24" s="1"/>
  <c r="L40" s="1"/>
  <c r="G24"/>
  <c r="H24" s="1"/>
  <c r="E24"/>
  <c r="F24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F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H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E15" s="1"/>
  <c r="C5"/>
  <c r="L4"/>
  <c r="I4"/>
  <c r="J4" s="1"/>
  <c r="H4"/>
  <c r="F4"/>
  <c r="L3"/>
  <c r="J3"/>
  <c r="I3"/>
  <c r="H3"/>
  <c r="F3"/>
  <c r="K39" i="64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63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I3"/>
  <c r="J3" s="1"/>
  <c r="H3"/>
  <c r="F3"/>
  <c r="K39" i="62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I22"/>
  <c r="J22" s="1"/>
  <c r="H22"/>
  <c r="F22"/>
  <c r="L21"/>
  <c r="I21"/>
  <c r="J21" s="1"/>
  <c r="H21"/>
  <c r="F21"/>
  <c r="L20"/>
  <c r="I20"/>
  <c r="J20" s="1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I5" s="1"/>
  <c r="C5"/>
  <c r="C15" s="1"/>
  <c r="L4"/>
  <c r="I4"/>
  <c r="J4" s="1"/>
  <c r="H4"/>
  <c r="F4"/>
  <c r="L3"/>
  <c r="J3"/>
  <c r="I3"/>
  <c r="H3"/>
  <c r="F3"/>
  <c r="K39" i="61"/>
  <c r="I39"/>
  <c r="H39"/>
  <c r="G39"/>
  <c r="E39"/>
  <c r="D39"/>
  <c r="L38"/>
  <c r="J38"/>
  <c r="F38"/>
  <c r="L37"/>
  <c r="J37"/>
  <c r="F37"/>
  <c r="L36"/>
  <c r="J36"/>
  <c r="J39" s="1"/>
  <c r="F36"/>
  <c r="L35"/>
  <c r="L39" s="1"/>
  <c r="J35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I29"/>
  <c r="G29"/>
  <c r="E29"/>
  <c r="D29"/>
  <c r="L29" s="1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E11"/>
  <c r="I11" s="1"/>
  <c r="J11" s="1"/>
  <c r="C11"/>
  <c r="L11" s="1"/>
  <c r="L10"/>
  <c r="J10"/>
  <c r="I10"/>
  <c r="H10"/>
  <c r="F10"/>
  <c r="L9"/>
  <c r="I9"/>
  <c r="J9" s="1"/>
  <c r="H9"/>
  <c r="F9"/>
  <c r="K8"/>
  <c r="L8" s="1"/>
  <c r="G8"/>
  <c r="I8" s="1"/>
  <c r="J8" s="1"/>
  <c r="C8"/>
  <c r="C15" s="1"/>
  <c r="L7"/>
  <c r="J7"/>
  <c r="I7"/>
  <c r="H7"/>
  <c r="F7"/>
  <c r="L6"/>
  <c r="I6"/>
  <c r="J6" s="1"/>
  <c r="H6"/>
  <c r="F6"/>
  <c r="K5"/>
  <c r="K15" s="1"/>
  <c r="L15" s="1"/>
  <c r="G5"/>
  <c r="G15" s="1"/>
  <c r="E5"/>
  <c r="I5" s="1"/>
  <c r="C5"/>
  <c r="L4"/>
  <c r="I4"/>
  <c r="J4" s="1"/>
  <c r="H4"/>
  <c r="F4"/>
  <c r="L3"/>
  <c r="J3"/>
  <c r="I3"/>
  <c r="H3"/>
  <c r="F3"/>
  <c r="K39" i="60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K15" s="1"/>
  <c r="G5"/>
  <c r="G15" s="1"/>
  <c r="E5"/>
  <c r="I5" s="1"/>
  <c r="C5"/>
  <c r="C15" s="1"/>
  <c r="L4"/>
  <c r="J4"/>
  <c r="I4"/>
  <c r="H4"/>
  <c r="F4"/>
  <c r="L3"/>
  <c r="I3"/>
  <c r="J3" s="1"/>
  <c r="H3"/>
  <c r="F3"/>
  <c r="K39" i="59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J34" s="1"/>
  <c r="F31"/>
  <c r="L30"/>
  <c r="L34" s="1"/>
  <c r="J30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J23"/>
  <c r="I23"/>
  <c r="H23"/>
  <c r="F23"/>
  <c r="L22"/>
  <c r="I22"/>
  <c r="J22" s="1"/>
  <c r="H22"/>
  <c r="F22"/>
  <c r="L21"/>
  <c r="J21"/>
  <c r="I21"/>
  <c r="H21"/>
  <c r="F21"/>
  <c r="L20"/>
  <c r="I20"/>
  <c r="J20" s="1"/>
  <c r="H20"/>
  <c r="F20"/>
  <c r="K14"/>
  <c r="G14"/>
  <c r="E14"/>
  <c r="I14" s="1"/>
  <c r="J14" s="1"/>
  <c r="C14"/>
  <c r="L14" s="1"/>
  <c r="L13"/>
  <c r="J13"/>
  <c r="I13"/>
  <c r="H13"/>
  <c r="F13"/>
  <c r="L12"/>
  <c r="I12"/>
  <c r="J12" s="1"/>
  <c r="H12"/>
  <c r="F12"/>
  <c r="K11"/>
  <c r="L11" s="1"/>
  <c r="G11"/>
  <c r="H11" s="1"/>
  <c r="E11"/>
  <c r="F11" s="1"/>
  <c r="C11"/>
  <c r="L10"/>
  <c r="I10"/>
  <c r="J10" s="1"/>
  <c r="H10"/>
  <c r="F10"/>
  <c r="L9"/>
  <c r="J9"/>
  <c r="I9"/>
  <c r="H9"/>
  <c r="F9"/>
  <c r="L8"/>
  <c r="K8"/>
  <c r="H8"/>
  <c r="G8"/>
  <c r="I8" s="1"/>
  <c r="J8" s="1"/>
  <c r="F8"/>
  <c r="C8"/>
  <c r="L7"/>
  <c r="I7"/>
  <c r="J7" s="1"/>
  <c r="H7"/>
  <c r="F7"/>
  <c r="L6"/>
  <c r="J6"/>
  <c r="I6"/>
  <c r="H6"/>
  <c r="F6"/>
  <c r="K5"/>
  <c r="G5"/>
  <c r="E5"/>
  <c r="I5" s="1"/>
  <c r="C5"/>
  <c r="C15" s="1"/>
  <c r="L4"/>
  <c r="J4"/>
  <c r="I4"/>
  <c r="H4"/>
  <c r="F4"/>
  <c r="L3"/>
  <c r="I3"/>
  <c r="J3" s="1"/>
  <c r="H3"/>
  <c r="F3"/>
  <c r="K58" i="58"/>
  <c r="I58"/>
  <c r="H58"/>
  <c r="G58"/>
  <c r="E58"/>
  <c r="D58"/>
  <c r="L57"/>
  <c r="J57"/>
  <c r="F57"/>
  <c r="L56"/>
  <c r="J56"/>
  <c r="F56"/>
  <c r="L55"/>
  <c r="J55"/>
  <c r="F55"/>
  <c r="L54"/>
  <c r="L58" s="1"/>
  <c r="J54"/>
  <c r="J58" s="1"/>
  <c r="F54"/>
  <c r="F58" s="1"/>
  <c r="K53"/>
  <c r="I53"/>
  <c r="H53"/>
  <c r="G53"/>
  <c r="E53"/>
  <c r="D53"/>
  <c r="L52"/>
  <c r="J52"/>
  <c r="F52"/>
  <c r="L51"/>
  <c r="J51"/>
  <c r="F51"/>
  <c r="L50"/>
  <c r="J50"/>
  <c r="F50"/>
  <c r="L49"/>
  <c r="L53" s="1"/>
  <c r="J49"/>
  <c r="J53" s="1"/>
  <c r="F49"/>
  <c r="F53" s="1"/>
  <c r="K48"/>
  <c r="L48" s="1"/>
  <c r="I48"/>
  <c r="J48" s="1"/>
  <c r="G48"/>
  <c r="H48" s="1"/>
  <c r="E48"/>
  <c r="F48" s="1"/>
  <c r="D48"/>
  <c r="L47"/>
  <c r="J47"/>
  <c r="H47"/>
  <c r="F47"/>
  <c r="L46"/>
  <c r="J46"/>
  <c r="H46"/>
  <c r="F46"/>
  <c r="L45"/>
  <c r="J45"/>
  <c r="H45"/>
  <c r="F45"/>
  <c r="L44"/>
  <c r="J44"/>
  <c r="H44"/>
  <c r="F44"/>
  <c r="K43"/>
  <c r="K59" s="1"/>
  <c r="G43"/>
  <c r="G59" s="1"/>
  <c r="E43"/>
  <c r="E59" s="1"/>
  <c r="D43"/>
  <c r="D59" s="1"/>
  <c r="L42"/>
  <c r="J42"/>
  <c r="I42"/>
  <c r="H42"/>
  <c r="F42"/>
  <c r="L41"/>
  <c r="I41"/>
  <c r="J41" s="1"/>
  <c r="H41"/>
  <c r="F41"/>
  <c r="L40"/>
  <c r="J40"/>
  <c r="I40"/>
  <c r="H40"/>
  <c r="F40"/>
  <c r="L39"/>
  <c r="I39"/>
  <c r="J39" s="1"/>
  <c r="H39"/>
  <c r="F39"/>
  <c r="K33"/>
  <c r="L33" s="1"/>
  <c r="G33"/>
  <c r="H33" s="1"/>
  <c r="E33"/>
  <c r="I33" s="1"/>
  <c r="J33" s="1"/>
  <c r="C33"/>
  <c r="L32"/>
  <c r="I32"/>
  <c r="J32" s="1"/>
  <c r="H32"/>
  <c r="F32"/>
  <c r="L31"/>
  <c r="I31"/>
  <c r="J31" s="1"/>
  <c r="H31"/>
  <c r="F31"/>
  <c r="K30"/>
  <c r="G30"/>
  <c r="E30"/>
  <c r="I30" s="1"/>
  <c r="J30" s="1"/>
  <c r="C30"/>
  <c r="L30" s="1"/>
  <c r="L29"/>
  <c r="I29"/>
  <c r="J29" s="1"/>
  <c r="H29"/>
  <c r="F29"/>
  <c r="L28"/>
  <c r="I28"/>
  <c r="J28" s="1"/>
  <c r="H28"/>
  <c r="F28"/>
  <c r="K27"/>
  <c r="L27" s="1"/>
  <c r="G27"/>
  <c r="I27" s="1"/>
  <c r="J27" s="1"/>
  <c r="C27"/>
  <c r="F27" s="1"/>
  <c r="L26"/>
  <c r="J26"/>
  <c r="I26"/>
  <c r="H26"/>
  <c r="F26"/>
  <c r="L25"/>
  <c r="I25"/>
  <c r="J25" s="1"/>
  <c r="H25"/>
  <c r="F25"/>
  <c r="K24"/>
  <c r="K34" s="1"/>
  <c r="G24"/>
  <c r="G34" s="1"/>
  <c r="E24"/>
  <c r="I24" s="1"/>
  <c r="C24"/>
  <c r="C34" s="1"/>
  <c r="L23"/>
  <c r="I23"/>
  <c r="J23" s="1"/>
  <c r="H23"/>
  <c r="F23"/>
  <c r="L22"/>
  <c r="I22"/>
  <c r="J22" s="1"/>
  <c r="H22"/>
  <c r="F22"/>
  <c r="K39" i="57"/>
  <c r="I39"/>
  <c r="H39"/>
  <c r="G39"/>
  <c r="E39"/>
  <c r="D39"/>
  <c r="L38"/>
  <c r="J38"/>
  <c r="F38"/>
  <c r="L37"/>
  <c r="J37"/>
  <c r="F37"/>
  <c r="L36"/>
  <c r="J36"/>
  <c r="F36"/>
  <c r="L35"/>
  <c r="L39" s="1"/>
  <c r="J35"/>
  <c r="J39" s="1"/>
  <c r="F35"/>
  <c r="F39" s="1"/>
  <c r="K34"/>
  <c r="I34"/>
  <c r="H34"/>
  <c r="G34"/>
  <c r="E34"/>
  <c r="D34"/>
  <c r="L33"/>
  <c r="J33"/>
  <c r="F33"/>
  <c r="L32"/>
  <c r="J32"/>
  <c r="F32"/>
  <c r="L31"/>
  <c r="J31"/>
  <c r="F31"/>
  <c r="L30"/>
  <c r="L34" s="1"/>
  <c r="J30"/>
  <c r="J34" s="1"/>
  <c r="F30"/>
  <c r="F34" s="1"/>
  <c r="K29"/>
  <c r="L29" s="1"/>
  <c r="I29"/>
  <c r="J29" s="1"/>
  <c r="G29"/>
  <c r="H29" s="1"/>
  <c r="E29"/>
  <c r="F29" s="1"/>
  <c r="D29"/>
  <c r="L28"/>
  <c r="J28"/>
  <c r="H28"/>
  <c r="F28"/>
  <c r="L27"/>
  <c r="J27"/>
  <c r="H27"/>
  <c r="F27"/>
  <c r="L26"/>
  <c r="J26"/>
  <c r="H26"/>
  <c r="F26"/>
  <c r="L25"/>
  <c r="J25"/>
  <c r="H25"/>
  <c r="F25"/>
  <c r="K24"/>
  <c r="K40" s="1"/>
  <c r="G24"/>
  <c r="G40" s="1"/>
  <c r="E24"/>
  <c r="E40" s="1"/>
  <c r="D24"/>
  <c r="D40" s="1"/>
  <c r="L23"/>
  <c r="I23"/>
  <c r="J23" s="1"/>
  <c r="H23"/>
  <c r="F23"/>
  <c r="L22"/>
  <c r="J22"/>
  <c r="I22"/>
  <c r="H22"/>
  <c r="F22"/>
  <c r="L21"/>
  <c r="I21"/>
  <c r="J21" s="1"/>
  <c r="H21"/>
  <c r="F21"/>
  <c r="L20"/>
  <c r="J20"/>
  <c r="I20"/>
  <c r="H20"/>
  <c r="F20"/>
  <c r="K14"/>
  <c r="L14" s="1"/>
  <c r="G14"/>
  <c r="H14" s="1"/>
  <c r="E14"/>
  <c r="I14" s="1"/>
  <c r="J14" s="1"/>
  <c r="C14"/>
  <c r="L13"/>
  <c r="I13"/>
  <c r="J13" s="1"/>
  <c r="H13"/>
  <c r="F13"/>
  <c r="L12"/>
  <c r="J12"/>
  <c r="I12"/>
  <c r="H12"/>
  <c r="F12"/>
  <c r="K11"/>
  <c r="G11"/>
  <c r="H11" s="1"/>
  <c r="E11"/>
  <c r="F11" s="1"/>
  <c r="C11"/>
  <c r="L11" s="1"/>
  <c r="L10"/>
  <c r="I10"/>
  <c r="J10" s="1"/>
  <c r="H10"/>
  <c r="F10"/>
  <c r="L9"/>
  <c r="I9"/>
  <c r="J9" s="1"/>
  <c r="H9"/>
  <c r="F9"/>
  <c r="K8"/>
  <c r="L8" s="1"/>
  <c r="G8"/>
  <c r="I8" s="1"/>
  <c r="J8" s="1"/>
  <c r="C8"/>
  <c r="F8" s="1"/>
  <c r="L7"/>
  <c r="J7"/>
  <c r="I7"/>
  <c r="H7"/>
  <c r="F7"/>
  <c r="L6"/>
  <c r="I6"/>
  <c r="J6" s="1"/>
  <c r="H6"/>
  <c r="F6"/>
  <c r="K5"/>
  <c r="K15" s="1"/>
  <c r="G5"/>
  <c r="G15" s="1"/>
  <c r="E5"/>
  <c r="E15" s="1"/>
  <c r="C5"/>
  <c r="C15" s="1"/>
  <c r="L4"/>
  <c r="I4"/>
  <c r="J4" s="1"/>
  <c r="H4"/>
  <c r="F4"/>
  <c r="L3"/>
  <c r="J3"/>
  <c r="I3"/>
  <c r="H3"/>
  <c r="F3"/>
  <c r="E40" i="56"/>
  <c r="F40"/>
  <c r="G40"/>
  <c r="H40"/>
  <c r="I40"/>
  <c r="J40"/>
  <c r="K40"/>
  <c r="L40"/>
  <c r="D40"/>
  <c r="E39"/>
  <c r="F39"/>
  <c r="G39"/>
  <c r="H39"/>
  <c r="I39"/>
  <c r="J39"/>
  <c r="K39"/>
  <c r="L39"/>
  <c r="D39"/>
  <c r="E34"/>
  <c r="F34"/>
  <c r="G34"/>
  <c r="H34"/>
  <c r="I34"/>
  <c r="J34"/>
  <c r="K34"/>
  <c r="L34"/>
  <c r="D34"/>
  <c r="L25"/>
  <c r="L26"/>
  <c r="L27"/>
  <c r="L28"/>
  <c r="L29"/>
  <c r="L30"/>
  <c r="L31"/>
  <c r="L32"/>
  <c r="L33"/>
  <c r="L35"/>
  <c r="L36"/>
  <c r="L37"/>
  <c r="L38"/>
  <c r="J30"/>
  <c r="J31"/>
  <c r="J32"/>
  <c r="J33"/>
  <c r="J35"/>
  <c r="J36"/>
  <c r="J37"/>
  <c r="J38"/>
  <c r="F30"/>
  <c r="F31"/>
  <c r="F32"/>
  <c r="F33"/>
  <c r="F35"/>
  <c r="F36"/>
  <c r="F37"/>
  <c r="F38"/>
  <c r="J26"/>
  <c r="J27"/>
  <c r="J28"/>
  <c r="J29"/>
  <c r="J25"/>
  <c r="H26"/>
  <c r="H27"/>
  <c r="H28"/>
  <c r="H29"/>
  <c r="H25"/>
  <c r="F29"/>
  <c r="F26"/>
  <c r="F27"/>
  <c r="F28"/>
  <c r="F25"/>
  <c r="E29"/>
  <c r="G29"/>
  <c r="I29"/>
  <c r="K29"/>
  <c r="D29"/>
  <c r="L24"/>
  <c r="L23"/>
  <c r="L22"/>
  <c r="L21"/>
  <c r="L20"/>
  <c r="K24"/>
  <c r="J21"/>
  <c r="J22"/>
  <c r="J23"/>
  <c r="J24"/>
  <c r="J20"/>
  <c r="I24"/>
  <c r="I21"/>
  <c r="I22"/>
  <c r="I23"/>
  <c r="I20"/>
  <c r="H24"/>
  <c r="H23"/>
  <c r="H22"/>
  <c r="H21"/>
  <c r="H20"/>
  <c r="G24"/>
  <c r="F24"/>
  <c r="F23"/>
  <c r="F22"/>
  <c r="F21"/>
  <c r="F20"/>
  <c r="E24"/>
  <c r="D24"/>
  <c r="G15"/>
  <c r="E15"/>
  <c r="E14"/>
  <c r="E11"/>
  <c r="F11" s="1"/>
  <c r="I11"/>
  <c r="J11" s="1"/>
  <c r="F5"/>
  <c r="E5"/>
  <c r="K14"/>
  <c r="L14" s="1"/>
  <c r="G14"/>
  <c r="C14"/>
  <c r="K11"/>
  <c r="G11"/>
  <c r="C11"/>
  <c r="L11" s="1"/>
  <c r="K8"/>
  <c r="G8"/>
  <c r="C8"/>
  <c r="K5"/>
  <c r="L5" s="1"/>
  <c r="G5"/>
  <c r="I5" s="1"/>
  <c r="J5" s="1"/>
  <c r="C5"/>
  <c r="I4"/>
  <c r="I6"/>
  <c r="I7"/>
  <c r="I8"/>
  <c r="I9"/>
  <c r="I10"/>
  <c r="I12"/>
  <c r="I13"/>
  <c r="L4"/>
  <c r="L6"/>
  <c r="L7"/>
  <c r="L9"/>
  <c r="L10"/>
  <c r="L12"/>
  <c r="L13"/>
  <c r="J4"/>
  <c r="J6"/>
  <c r="J7"/>
  <c r="J9"/>
  <c r="J10"/>
  <c r="J12"/>
  <c r="J13"/>
  <c r="H4"/>
  <c r="H5"/>
  <c r="H6"/>
  <c r="H7"/>
  <c r="H9"/>
  <c r="H10"/>
  <c r="H11"/>
  <c r="H12"/>
  <c r="H13"/>
  <c r="F4"/>
  <c r="F6"/>
  <c r="F7"/>
  <c r="F9"/>
  <c r="F10"/>
  <c r="F12"/>
  <c r="F13"/>
  <c r="F14"/>
  <c r="L3"/>
  <c r="I3"/>
  <c r="J3" s="1"/>
  <c r="H3"/>
  <c r="F3"/>
  <c r="B9" i="55"/>
  <c r="D6" i="52"/>
  <c r="D7"/>
  <c r="D8"/>
  <c r="O34" i="50"/>
  <c r="D9"/>
  <c r="D6"/>
  <c r="D7"/>
  <c r="D8"/>
  <c r="A31" i="49"/>
  <c r="D8" i="45"/>
  <c r="D6"/>
  <c r="C9" i="36"/>
  <c r="D9"/>
  <c r="E9"/>
  <c r="F9"/>
  <c r="G9"/>
  <c r="H9"/>
  <c r="I9"/>
  <c r="J9"/>
  <c r="K9"/>
  <c r="L9"/>
  <c r="B9"/>
  <c r="I35" i="34"/>
  <c r="C9"/>
  <c r="E9"/>
  <c r="F9"/>
  <c r="G9"/>
  <c r="H9"/>
  <c r="B9"/>
  <c r="D8" i="29"/>
  <c r="D7" i="28"/>
  <c r="K35" i="13"/>
  <c r="K34"/>
  <c r="J35"/>
  <c r="J34"/>
  <c r="C9"/>
  <c r="D9"/>
  <c r="E9"/>
  <c r="F9"/>
  <c r="G9"/>
  <c r="H9"/>
  <c r="I9"/>
  <c r="J9"/>
  <c r="K9"/>
  <c r="L9"/>
  <c r="B9"/>
  <c r="K35" i="12"/>
  <c r="K34"/>
  <c r="J35"/>
  <c r="J34"/>
  <c r="C9"/>
  <c r="D9"/>
  <c r="E9"/>
  <c r="F9"/>
  <c r="G9"/>
  <c r="H9"/>
  <c r="I9"/>
  <c r="J9"/>
  <c r="K9"/>
  <c r="L9"/>
  <c r="B9"/>
  <c r="B9" i="11"/>
  <c r="K36" i="10"/>
  <c r="K35"/>
  <c r="J36"/>
  <c r="J35"/>
  <c r="C9"/>
  <c r="D9"/>
  <c r="E9"/>
  <c r="F9"/>
  <c r="G9"/>
  <c r="H9"/>
  <c r="I9"/>
  <c r="J9"/>
  <c r="K9"/>
  <c r="L9"/>
  <c r="B9"/>
  <c r="D6"/>
  <c r="C9" i="9"/>
  <c r="D9"/>
  <c r="E9"/>
  <c r="F9"/>
  <c r="G9"/>
  <c r="H9"/>
  <c r="I9"/>
  <c r="J9"/>
  <c r="K35" s="1"/>
  <c r="K9"/>
  <c r="L9"/>
  <c r="B9"/>
  <c r="D7" i="25"/>
  <c r="C9" i="24"/>
  <c r="D9"/>
  <c r="E9"/>
  <c r="F9"/>
  <c r="G9"/>
  <c r="H9"/>
  <c r="I9"/>
  <c r="J9"/>
  <c r="K9"/>
  <c r="L9"/>
  <c r="B9"/>
  <c r="C9" i="22"/>
  <c r="D9"/>
  <c r="E9"/>
  <c r="F9"/>
  <c r="G9"/>
  <c r="H9"/>
  <c r="I9"/>
  <c r="J9"/>
  <c r="K9"/>
  <c r="L9"/>
  <c r="B9"/>
  <c r="C9" i="23"/>
  <c r="E9"/>
  <c r="F9"/>
  <c r="G9"/>
  <c r="H9"/>
  <c r="B9"/>
  <c r="K36" i="21"/>
  <c r="K35"/>
  <c r="J36"/>
  <c r="J35"/>
  <c r="C9"/>
  <c r="D9"/>
  <c r="E9"/>
  <c r="F9"/>
  <c r="G9"/>
  <c r="H9"/>
  <c r="I9"/>
  <c r="J9"/>
  <c r="K9"/>
  <c r="L9"/>
  <c r="B9"/>
  <c r="C9" i="20"/>
  <c r="D9"/>
  <c r="E9"/>
  <c r="F9"/>
  <c r="G9"/>
  <c r="H9"/>
  <c r="I9"/>
  <c r="J9"/>
  <c r="K9"/>
  <c r="L9"/>
  <c r="B9"/>
  <c r="K35" i="19"/>
  <c r="K34"/>
  <c r="J35"/>
  <c r="J34"/>
  <c r="C9"/>
  <c r="D9"/>
  <c r="E9"/>
  <c r="F9"/>
  <c r="G9"/>
  <c r="H9"/>
  <c r="I9"/>
  <c r="J9"/>
  <c r="K9"/>
  <c r="L9"/>
  <c r="B9"/>
  <c r="J36" i="18"/>
  <c r="J35"/>
  <c r="C9"/>
  <c r="D9"/>
  <c r="E9"/>
  <c r="F9"/>
  <c r="G9"/>
  <c r="H9"/>
  <c r="I9"/>
  <c r="J9"/>
  <c r="K9"/>
  <c r="L9"/>
  <c r="B9"/>
  <c r="J35" i="17"/>
  <c r="J34"/>
  <c r="K35"/>
  <c r="K34"/>
  <c r="C9"/>
  <c r="D9"/>
  <c r="E9"/>
  <c r="F9"/>
  <c r="G9"/>
  <c r="H9"/>
  <c r="I9"/>
  <c r="J9"/>
  <c r="K9"/>
  <c r="L9"/>
  <c r="B9"/>
  <c r="K34" i="16"/>
  <c r="K35"/>
  <c r="J35"/>
  <c r="J34"/>
  <c r="C9"/>
  <c r="D9"/>
  <c r="E9"/>
  <c r="F9"/>
  <c r="G9"/>
  <c r="H9"/>
  <c r="I9"/>
  <c r="J9"/>
  <c r="K9"/>
  <c r="L9"/>
  <c r="B9"/>
  <c r="K35" i="15"/>
  <c r="K34"/>
  <c r="J35"/>
  <c r="J34"/>
  <c r="K35" i="14"/>
  <c r="K34"/>
  <c r="J35"/>
  <c r="J34"/>
  <c r="C9"/>
  <c r="D9"/>
  <c r="E9"/>
  <c r="F9"/>
  <c r="G9"/>
  <c r="H9"/>
  <c r="I9"/>
  <c r="J9"/>
  <c r="K9"/>
  <c r="L9"/>
  <c r="C9" i="15"/>
  <c r="D9"/>
  <c r="E9"/>
  <c r="F9"/>
  <c r="G9"/>
  <c r="H9"/>
  <c r="I9"/>
  <c r="J9"/>
  <c r="K9"/>
  <c r="L9"/>
  <c r="B9"/>
  <c r="B9" i="14"/>
  <c r="K36" i="20"/>
  <c r="J36"/>
  <c r="K35"/>
  <c r="J35"/>
  <c r="K36" i="18"/>
  <c r="K35"/>
  <c r="K36" i="11"/>
  <c r="K35"/>
  <c r="J36"/>
  <c r="J35"/>
  <c r="C9"/>
  <c r="D9"/>
  <c r="E9"/>
  <c r="F9"/>
  <c r="G9"/>
  <c r="H9"/>
  <c r="I9"/>
  <c r="J9"/>
  <c r="K9"/>
  <c r="L9"/>
  <c r="B9" i="8"/>
  <c r="J34" s="1"/>
  <c r="C9"/>
  <c r="J35" s="1"/>
  <c r="E9"/>
  <c r="F9"/>
  <c r="G9"/>
  <c r="H9"/>
  <c r="P33" i="7"/>
  <c r="K35"/>
  <c r="J35"/>
  <c r="L35" s="1"/>
  <c r="K34"/>
  <c r="J34"/>
  <c r="J35" i="9"/>
  <c r="K34"/>
  <c r="J34"/>
  <c r="C9" i="7"/>
  <c r="B9"/>
  <c r="H12"/>
  <c r="H22"/>
  <c r="P33" i="6"/>
  <c r="H9" i="7"/>
  <c r="G9"/>
  <c r="F9"/>
  <c r="E9"/>
  <c r="D9"/>
  <c r="L9" i="6"/>
  <c r="K9"/>
  <c r="J9"/>
  <c r="I9"/>
  <c r="H9"/>
  <c r="G9"/>
  <c r="F9"/>
  <c r="E9"/>
  <c r="D9"/>
  <c r="C9"/>
  <c r="B9"/>
  <c r="J35"/>
  <c r="J34"/>
  <c r="K9" i="5"/>
  <c r="J9"/>
  <c r="I9"/>
  <c r="H9"/>
  <c r="G9"/>
  <c r="F9"/>
  <c r="E9"/>
  <c r="D9"/>
  <c r="C9"/>
  <c r="B9"/>
  <c r="J35"/>
  <c r="J34"/>
  <c r="L9" i="4"/>
  <c r="K9"/>
  <c r="J9"/>
  <c r="I9"/>
  <c r="H9"/>
  <c r="G9"/>
  <c r="F9"/>
  <c r="E9"/>
  <c r="D9"/>
  <c r="C9"/>
  <c r="B9"/>
  <c r="J35"/>
  <c r="J34"/>
  <c r="B9" i="3"/>
  <c r="J35" s="1"/>
  <c r="H9"/>
  <c r="G9"/>
  <c r="F9"/>
  <c r="E9"/>
  <c r="D9"/>
  <c r="C9"/>
  <c r="J36" s="1"/>
  <c r="B9" i="2"/>
  <c r="K35"/>
  <c r="K34"/>
  <c r="J35"/>
  <c r="J34"/>
  <c r="F49" i="55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I35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54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53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52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J7"/>
  <c r="M14" s="1"/>
  <c r="I7"/>
  <c r="M13" s="1"/>
  <c r="J6"/>
  <c r="C24" s="1"/>
  <c r="I6"/>
  <c r="C23" s="1"/>
  <c r="J5"/>
  <c r="C14" s="1"/>
  <c r="I5"/>
  <c r="C13" s="1"/>
  <c r="D5"/>
  <c r="F49" i="51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50" s="1"/>
  <c r="B23"/>
  <c r="B39" s="1"/>
  <c r="L14"/>
  <c r="B46" s="1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C46" s="1"/>
  <c r="I7"/>
  <c r="M13" s="1"/>
  <c r="D7"/>
  <c r="J6"/>
  <c r="C24" s="1"/>
  <c r="I6"/>
  <c r="C23" s="1"/>
  <c r="C39" s="1"/>
  <c r="D6"/>
  <c r="J5"/>
  <c r="I5"/>
  <c r="D5"/>
  <c r="F49" i="50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J7"/>
  <c r="M14" s="1"/>
  <c r="I7"/>
  <c r="M13" s="1"/>
  <c r="J6"/>
  <c r="C24" s="1"/>
  <c r="I6"/>
  <c r="C23" s="1"/>
  <c r="J5"/>
  <c r="C14" s="1"/>
  <c r="I5"/>
  <c r="C13" s="1"/>
  <c r="D5"/>
  <c r="F49" i="49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8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7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6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5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L25" s="1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J7"/>
  <c r="M14" s="1"/>
  <c r="I7"/>
  <c r="M13" s="1"/>
  <c r="D7"/>
  <c r="J6"/>
  <c r="C24" s="1"/>
  <c r="I6"/>
  <c r="C23" s="1"/>
  <c r="J5"/>
  <c r="C14" s="1"/>
  <c r="I5"/>
  <c r="C13" s="1"/>
  <c r="D5"/>
  <c r="F49" i="44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3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2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1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40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9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8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N14" s="1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7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6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I36"/>
  <c r="I35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5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4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I36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D9" s="1"/>
  <c r="F49" i="33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K8" s="1"/>
  <c r="D8"/>
  <c r="J7"/>
  <c r="M14" s="1"/>
  <c r="I7"/>
  <c r="M13" s="1"/>
  <c r="D7"/>
  <c r="J6"/>
  <c r="C24" s="1"/>
  <c r="I6"/>
  <c r="C23" s="1"/>
  <c r="D6"/>
  <c r="J5"/>
  <c r="C14" s="1"/>
  <c r="I5"/>
  <c r="C13" s="1"/>
  <c r="D5"/>
  <c r="D9" s="1"/>
  <c r="F49" i="32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K8" s="1"/>
  <c r="D8"/>
  <c r="L8" s="1"/>
  <c r="J7"/>
  <c r="M14" s="1"/>
  <c r="I7"/>
  <c r="M13" s="1"/>
  <c r="D7"/>
  <c r="J6"/>
  <c r="C24" s="1"/>
  <c r="I6"/>
  <c r="C23" s="1"/>
  <c r="D6"/>
  <c r="J5"/>
  <c r="C14" s="1"/>
  <c r="I5"/>
  <c r="C13" s="1"/>
  <c r="D5"/>
  <c r="D9" s="1"/>
  <c r="F49" i="31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30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29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46" s="1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J7"/>
  <c r="M14" s="1"/>
  <c r="I7"/>
  <c r="M13" s="1"/>
  <c r="D7"/>
  <c r="J6"/>
  <c r="C24" s="1"/>
  <c r="I6"/>
  <c r="C23" s="1"/>
  <c r="D6"/>
  <c r="J5"/>
  <c r="C14" s="1"/>
  <c r="I5"/>
  <c r="D5"/>
  <c r="F49" i="28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J6"/>
  <c r="C24" s="1"/>
  <c r="I6"/>
  <c r="C23" s="1"/>
  <c r="D6"/>
  <c r="J5"/>
  <c r="C14" s="1"/>
  <c r="I5"/>
  <c r="C13" s="1"/>
  <c r="D5"/>
  <c r="F49" i="27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26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5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25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H9"/>
  <c r="G9"/>
  <c r="F9"/>
  <c r="E9"/>
  <c r="C9"/>
  <c r="I36" s="1"/>
  <c r="B9"/>
  <c r="I35" s="1"/>
  <c r="J8"/>
  <c r="M24" s="1"/>
  <c r="I8"/>
  <c r="D8"/>
  <c r="J7"/>
  <c r="M14" s="1"/>
  <c r="I7"/>
  <c r="M13" s="1"/>
  <c r="J6"/>
  <c r="C24" s="1"/>
  <c r="I6"/>
  <c r="C23" s="1"/>
  <c r="D6"/>
  <c r="J5"/>
  <c r="C14" s="1"/>
  <c r="I5"/>
  <c r="C13" s="1"/>
  <c r="D5"/>
  <c r="F49" i="24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I36"/>
  <c r="I35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23"/>
  <c r="E49"/>
  <c r="D49"/>
  <c r="C49"/>
  <c r="B49"/>
  <c r="A48"/>
  <c r="E44"/>
  <c r="C44"/>
  <c r="B44"/>
  <c r="A43"/>
  <c r="F38"/>
  <c r="F44" s="1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14"/>
  <c r="B34" s="1"/>
  <c r="L13"/>
  <c r="B45" s="1"/>
  <c r="B13"/>
  <c r="B33" s="1"/>
  <c r="I36"/>
  <c r="I35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I36" i="22"/>
  <c r="I35"/>
  <c r="D8" i="14"/>
  <c r="D7" i="13"/>
  <c r="D64" i="101" l="1"/>
  <c r="L46"/>
  <c r="D39"/>
  <c r="D37"/>
  <c r="D38"/>
  <c r="B64"/>
  <c r="C62"/>
  <c r="C64"/>
  <c r="F62"/>
  <c r="F64"/>
  <c r="G63"/>
  <c r="G65"/>
  <c r="B36"/>
  <c r="B38"/>
  <c r="C37"/>
  <c r="C40" s="1"/>
  <c r="C39"/>
  <c r="L29"/>
  <c r="D36"/>
  <c r="H58"/>
  <c r="H65" s="1"/>
  <c r="B63"/>
  <c r="C63"/>
  <c r="C65"/>
  <c r="F63"/>
  <c r="G62"/>
  <c r="G28"/>
  <c r="B37"/>
  <c r="D7"/>
  <c r="D29" s="1"/>
  <c r="D66"/>
  <c r="D24"/>
  <c r="D46" s="1"/>
  <c r="L30"/>
  <c r="L47"/>
  <c r="L64"/>
  <c r="L31"/>
  <c r="L48"/>
  <c r="L63"/>
  <c r="L65"/>
  <c r="H7"/>
  <c r="H31" s="1"/>
  <c r="H15"/>
  <c r="H37" s="1"/>
  <c r="H24"/>
  <c r="H48" s="1"/>
  <c r="B28"/>
  <c r="J28"/>
  <c r="L28"/>
  <c r="C29"/>
  <c r="F29"/>
  <c r="K29"/>
  <c r="B30"/>
  <c r="G30"/>
  <c r="J30"/>
  <c r="C31"/>
  <c r="F31"/>
  <c r="K31"/>
  <c r="F36"/>
  <c r="K36"/>
  <c r="G37"/>
  <c r="G66" s="1"/>
  <c r="J37"/>
  <c r="F38"/>
  <c r="K38"/>
  <c r="G39"/>
  <c r="J39"/>
  <c r="B45"/>
  <c r="D45"/>
  <c r="G45"/>
  <c r="J45"/>
  <c r="L45"/>
  <c r="C46"/>
  <c r="F46"/>
  <c r="K46"/>
  <c r="B47"/>
  <c r="G47"/>
  <c r="J47"/>
  <c r="C48"/>
  <c r="F48"/>
  <c r="K48"/>
  <c r="J62"/>
  <c r="L62"/>
  <c r="L66" s="1"/>
  <c r="K63"/>
  <c r="J64"/>
  <c r="K65"/>
  <c r="L15"/>
  <c r="L36" s="1"/>
  <c r="C28"/>
  <c r="F28"/>
  <c r="F32" s="1"/>
  <c r="K28"/>
  <c r="B29"/>
  <c r="G29"/>
  <c r="J29"/>
  <c r="G36"/>
  <c r="G40" s="1"/>
  <c r="J36"/>
  <c r="J40" s="1"/>
  <c r="F37"/>
  <c r="K37"/>
  <c r="C45"/>
  <c r="F45"/>
  <c r="F49" s="1"/>
  <c r="K45"/>
  <c r="B46"/>
  <c r="G46"/>
  <c r="J46"/>
  <c r="K62"/>
  <c r="K66" s="1"/>
  <c r="J63"/>
  <c r="H46" i="99"/>
  <c r="H79" s="1"/>
  <c r="H47"/>
  <c r="H80" s="1"/>
  <c r="L47"/>
  <c r="L45"/>
  <c r="L55"/>
  <c r="L53"/>
  <c r="D64"/>
  <c r="D62"/>
  <c r="H64"/>
  <c r="H62"/>
  <c r="L64"/>
  <c r="L62"/>
  <c r="H45"/>
  <c r="H78" s="1"/>
  <c r="H82" s="1"/>
  <c r="L46"/>
  <c r="D54"/>
  <c r="L56"/>
  <c r="L54"/>
  <c r="D65"/>
  <c r="D63"/>
  <c r="H65"/>
  <c r="H63"/>
  <c r="L65"/>
  <c r="L63"/>
  <c r="H7"/>
  <c r="H36" s="1"/>
  <c r="B38"/>
  <c r="C37"/>
  <c r="C40" s="1"/>
  <c r="C39"/>
  <c r="F37"/>
  <c r="F40" s="1"/>
  <c r="F39"/>
  <c r="G37"/>
  <c r="G40" s="1"/>
  <c r="G39"/>
  <c r="J37"/>
  <c r="J40" s="1"/>
  <c r="J39"/>
  <c r="K38"/>
  <c r="D52"/>
  <c r="D23"/>
  <c r="D53" s="1"/>
  <c r="F45"/>
  <c r="F78" s="1"/>
  <c r="F82" s="1"/>
  <c r="F47"/>
  <c r="F80" s="1"/>
  <c r="G47"/>
  <c r="G80" s="1"/>
  <c r="J45"/>
  <c r="J48" s="1"/>
  <c r="J47"/>
  <c r="K46"/>
  <c r="C52"/>
  <c r="B53"/>
  <c r="B55"/>
  <c r="C54"/>
  <c r="F55"/>
  <c r="F53"/>
  <c r="F56" s="1"/>
  <c r="G53"/>
  <c r="G55"/>
  <c r="J53"/>
  <c r="J55"/>
  <c r="K54"/>
  <c r="B61"/>
  <c r="B63"/>
  <c r="C62"/>
  <c r="C65" s="1"/>
  <c r="C64"/>
  <c r="F62"/>
  <c r="F65" s="1"/>
  <c r="F64"/>
  <c r="G62"/>
  <c r="G65" s="1"/>
  <c r="J63"/>
  <c r="K62"/>
  <c r="K65" s="1"/>
  <c r="K64"/>
  <c r="K78"/>
  <c r="B37"/>
  <c r="B40" s="1"/>
  <c r="F38"/>
  <c r="H37"/>
  <c r="J38"/>
  <c r="K37"/>
  <c r="K40" s="1"/>
  <c r="H23"/>
  <c r="H53" s="1"/>
  <c r="G45"/>
  <c r="G78" s="1"/>
  <c r="G82" s="1"/>
  <c r="J46"/>
  <c r="K45"/>
  <c r="K48" s="1"/>
  <c r="K47"/>
  <c r="B52"/>
  <c r="B56" s="1"/>
  <c r="C53"/>
  <c r="F54"/>
  <c r="G52"/>
  <c r="G56" s="1"/>
  <c r="J52"/>
  <c r="J56" s="1"/>
  <c r="K53"/>
  <c r="K56" s="1"/>
  <c r="B62"/>
  <c r="G64"/>
  <c r="J62"/>
  <c r="J65" s="1"/>
  <c r="L74"/>
  <c r="L7"/>
  <c r="L36" s="1"/>
  <c r="D7"/>
  <c r="D36" s="1"/>
  <c r="J5" i="98"/>
  <c r="L15"/>
  <c r="H15"/>
  <c r="F5"/>
  <c r="H5"/>
  <c r="L5"/>
  <c r="I11"/>
  <c r="J11" s="1"/>
  <c r="F14"/>
  <c r="H14"/>
  <c r="E15"/>
  <c r="F15" s="1"/>
  <c r="F24"/>
  <c r="F40" s="1"/>
  <c r="H24"/>
  <c r="H40" s="1"/>
  <c r="L24"/>
  <c r="L40" s="1"/>
  <c r="I24"/>
  <c r="J5" i="97"/>
  <c r="H15"/>
  <c r="L15"/>
  <c r="F5"/>
  <c r="H5"/>
  <c r="L5"/>
  <c r="I11"/>
  <c r="J11" s="1"/>
  <c r="F14"/>
  <c r="H14"/>
  <c r="E15"/>
  <c r="F15" s="1"/>
  <c r="F24"/>
  <c r="F40" s="1"/>
  <c r="H24"/>
  <c r="H40" s="1"/>
  <c r="L24"/>
  <c r="L40" s="1"/>
  <c r="I24"/>
  <c r="J5" i="96"/>
  <c r="L15"/>
  <c r="H15"/>
  <c r="F5"/>
  <c r="H5"/>
  <c r="L5"/>
  <c r="H8"/>
  <c r="I11"/>
  <c r="J11" s="1"/>
  <c r="F14"/>
  <c r="E15"/>
  <c r="F15" s="1"/>
  <c r="F24"/>
  <c r="F40" s="1"/>
  <c r="H24"/>
  <c r="H40" s="1"/>
  <c r="L24"/>
  <c r="L40" s="1"/>
  <c r="I24"/>
  <c r="H15" i="95"/>
  <c r="I15"/>
  <c r="J15" s="1"/>
  <c r="J5"/>
  <c r="L15"/>
  <c r="F5"/>
  <c r="H5"/>
  <c r="L5"/>
  <c r="H8"/>
  <c r="F14"/>
  <c r="H14"/>
  <c r="E15"/>
  <c r="F15" s="1"/>
  <c r="F24"/>
  <c r="F40" s="1"/>
  <c r="H24"/>
  <c r="H40" s="1"/>
  <c r="L24"/>
  <c r="L40" s="1"/>
  <c r="F11"/>
  <c r="H11"/>
  <c r="I24"/>
  <c r="I15" i="94"/>
  <c r="J15" s="1"/>
  <c r="J5"/>
  <c r="L5"/>
  <c r="F5"/>
  <c r="H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I5" i="93"/>
  <c r="I8"/>
  <c r="J8" s="1"/>
  <c r="F11"/>
  <c r="H11"/>
  <c r="I14"/>
  <c r="J14" s="1"/>
  <c r="C15"/>
  <c r="L15" s="1"/>
  <c r="I24"/>
  <c r="F29"/>
  <c r="F40" s="1"/>
  <c r="H29"/>
  <c r="H40" s="1"/>
  <c r="J29"/>
  <c r="E40"/>
  <c r="G40"/>
  <c r="K40"/>
  <c r="F5"/>
  <c r="H5"/>
  <c r="L5"/>
  <c r="I15" i="92"/>
  <c r="J15" s="1"/>
  <c r="J5"/>
  <c r="F5"/>
  <c r="H5"/>
  <c r="L5"/>
  <c r="F8"/>
  <c r="H8"/>
  <c r="F14"/>
  <c r="E15"/>
  <c r="F15" s="1"/>
  <c r="F24"/>
  <c r="H24"/>
  <c r="L24"/>
  <c r="L40" s="1"/>
  <c r="F11"/>
  <c r="H11"/>
  <c r="I24"/>
  <c r="F29"/>
  <c r="H29"/>
  <c r="J29"/>
  <c r="J5" i="91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I15" i="90"/>
  <c r="J15" s="1"/>
  <c r="J5"/>
  <c r="F5"/>
  <c r="H5"/>
  <c r="L5"/>
  <c r="F8"/>
  <c r="H8"/>
  <c r="F14"/>
  <c r="E15"/>
  <c r="F15" s="1"/>
  <c r="F24"/>
  <c r="H24"/>
  <c r="L24"/>
  <c r="L40" s="1"/>
  <c r="F11"/>
  <c r="H11"/>
  <c r="I24"/>
  <c r="F29"/>
  <c r="H29"/>
  <c r="J29"/>
  <c r="H15" i="89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H40" i="88"/>
  <c r="I5"/>
  <c r="I8"/>
  <c r="J8" s="1"/>
  <c r="F11"/>
  <c r="H11"/>
  <c r="I14"/>
  <c r="J14" s="1"/>
  <c r="C15"/>
  <c r="L15" s="1"/>
  <c r="I24"/>
  <c r="F29"/>
  <c r="F40" s="1"/>
  <c r="H29"/>
  <c r="J29"/>
  <c r="E40"/>
  <c r="G40"/>
  <c r="K40"/>
  <c r="F5"/>
  <c r="H5"/>
  <c r="L5"/>
  <c r="J5" i="87"/>
  <c r="L15"/>
  <c r="H15"/>
  <c r="F5"/>
  <c r="H5"/>
  <c r="L5"/>
  <c r="I11"/>
  <c r="J11" s="1"/>
  <c r="F14"/>
  <c r="E15"/>
  <c r="F15" s="1"/>
  <c r="F24"/>
  <c r="F40" s="1"/>
  <c r="H24"/>
  <c r="H40" s="1"/>
  <c r="L24"/>
  <c r="L40" s="1"/>
  <c r="I24"/>
  <c r="H15" i="86"/>
  <c r="J5"/>
  <c r="L15"/>
  <c r="F5"/>
  <c r="H5"/>
  <c r="L5"/>
  <c r="I11"/>
  <c r="J11" s="1"/>
  <c r="F14"/>
  <c r="E15"/>
  <c r="F15" s="1"/>
  <c r="F24"/>
  <c r="F40" s="1"/>
  <c r="H24"/>
  <c r="H40" s="1"/>
  <c r="L24"/>
  <c r="L40" s="1"/>
  <c r="I24"/>
  <c r="I15" i="85"/>
  <c r="J15" s="1"/>
  <c r="J5"/>
  <c r="L15"/>
  <c r="H15"/>
  <c r="F5"/>
  <c r="H5"/>
  <c r="L5"/>
  <c r="H8"/>
  <c r="F14"/>
  <c r="E15"/>
  <c r="F15" s="1"/>
  <c r="F24"/>
  <c r="F40" s="1"/>
  <c r="H24"/>
  <c r="H40" s="1"/>
  <c r="L24"/>
  <c r="L40" s="1"/>
  <c r="I24"/>
  <c r="J5" i="84"/>
  <c r="H15"/>
  <c r="L15"/>
  <c r="F5"/>
  <c r="H5"/>
  <c r="L5"/>
  <c r="I11"/>
  <c r="J11" s="1"/>
  <c r="F14"/>
  <c r="E15"/>
  <c r="F15" s="1"/>
  <c r="F24"/>
  <c r="F40" s="1"/>
  <c r="H24"/>
  <c r="H40" s="1"/>
  <c r="L24"/>
  <c r="L40" s="1"/>
  <c r="I24"/>
  <c r="I15" i="83"/>
  <c r="J15" s="1"/>
  <c r="J5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I15" i="82"/>
  <c r="J15" s="1"/>
  <c r="J5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I15" i="81"/>
  <c r="J15" s="1"/>
  <c r="J5"/>
  <c r="L15"/>
  <c r="H15"/>
  <c r="F5"/>
  <c r="H5"/>
  <c r="L5"/>
  <c r="I11"/>
  <c r="J11" s="1"/>
  <c r="F14"/>
  <c r="H14"/>
  <c r="E15"/>
  <c r="F15" s="1"/>
  <c r="F24"/>
  <c r="F40" s="1"/>
  <c r="H24"/>
  <c r="H40" s="1"/>
  <c r="L24"/>
  <c r="L40" s="1"/>
  <c r="I24"/>
  <c r="I15" i="80"/>
  <c r="J15" s="1"/>
  <c r="J5"/>
  <c r="L15"/>
  <c r="H15"/>
  <c r="F5"/>
  <c r="H5"/>
  <c r="L5"/>
  <c r="I11"/>
  <c r="J11" s="1"/>
  <c r="F14"/>
  <c r="E15"/>
  <c r="F15" s="1"/>
  <c r="F24"/>
  <c r="F40" s="1"/>
  <c r="H24"/>
  <c r="H40" s="1"/>
  <c r="L24"/>
  <c r="L40" s="1"/>
  <c r="I24"/>
  <c r="J5" i="79"/>
  <c r="L15"/>
  <c r="H15"/>
  <c r="F5"/>
  <c r="H5"/>
  <c r="L5"/>
  <c r="H8"/>
  <c r="I11"/>
  <c r="J11" s="1"/>
  <c r="F14"/>
  <c r="E15"/>
  <c r="F15" s="1"/>
  <c r="F24"/>
  <c r="F40" s="1"/>
  <c r="H24"/>
  <c r="H40" s="1"/>
  <c r="L24"/>
  <c r="L40" s="1"/>
  <c r="I24"/>
  <c r="H15" i="78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I15" i="77"/>
  <c r="J15" s="1"/>
  <c r="J5"/>
  <c r="L15"/>
  <c r="H15"/>
  <c r="F5"/>
  <c r="H5"/>
  <c r="L5"/>
  <c r="H8"/>
  <c r="F14"/>
  <c r="E15"/>
  <c r="F15" s="1"/>
  <c r="F24"/>
  <c r="F40" s="1"/>
  <c r="H24"/>
  <c r="H40" s="1"/>
  <c r="L24"/>
  <c r="L40" s="1"/>
  <c r="F11"/>
  <c r="H11"/>
  <c r="I24"/>
  <c r="J5" i="76"/>
  <c r="L15"/>
  <c r="H15"/>
  <c r="F5"/>
  <c r="H5"/>
  <c r="L5"/>
  <c r="I11"/>
  <c r="J11" s="1"/>
  <c r="F14"/>
  <c r="H14"/>
  <c r="E15"/>
  <c r="F15" s="1"/>
  <c r="F24"/>
  <c r="F40" s="1"/>
  <c r="H24"/>
  <c r="H40" s="1"/>
  <c r="L24"/>
  <c r="L40" s="1"/>
  <c r="I24"/>
  <c r="J5" i="75"/>
  <c r="H15"/>
  <c r="F5"/>
  <c r="H5"/>
  <c r="L5"/>
  <c r="I11"/>
  <c r="J11" s="1"/>
  <c r="F14"/>
  <c r="E15"/>
  <c r="F15" s="1"/>
  <c r="F24"/>
  <c r="F40" s="1"/>
  <c r="H24"/>
  <c r="H40" s="1"/>
  <c r="L24"/>
  <c r="L40" s="1"/>
  <c r="I24"/>
  <c r="H15" i="74"/>
  <c r="I15"/>
  <c r="J15" s="1"/>
  <c r="J5"/>
  <c r="L15"/>
  <c r="F5"/>
  <c r="H5"/>
  <c r="L5"/>
  <c r="H8"/>
  <c r="I11"/>
  <c r="J11" s="1"/>
  <c r="F14"/>
  <c r="E15"/>
  <c r="F15" s="1"/>
  <c r="F24"/>
  <c r="H24"/>
  <c r="L24"/>
  <c r="L40" s="1"/>
  <c r="I24"/>
  <c r="F29"/>
  <c r="H29"/>
  <c r="J29"/>
  <c r="H15" i="73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I15" i="72"/>
  <c r="J15" s="1"/>
  <c r="J5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H15" i="71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J5" i="70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I15" i="69"/>
  <c r="J15" s="1"/>
  <c r="J5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H15" i="68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H15" i="67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H15" i="66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I5" i="65"/>
  <c r="I8"/>
  <c r="J8" s="1"/>
  <c r="F11"/>
  <c r="H11"/>
  <c r="I14"/>
  <c r="J14" s="1"/>
  <c r="C15"/>
  <c r="L15" s="1"/>
  <c r="I24"/>
  <c r="F29"/>
  <c r="F40" s="1"/>
  <c r="H29"/>
  <c r="H40" s="1"/>
  <c r="J29"/>
  <c r="E40"/>
  <c r="G40"/>
  <c r="K40"/>
  <c r="F5"/>
  <c r="H5"/>
  <c r="L5"/>
  <c r="H15" i="64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I15" i="63"/>
  <c r="J15" s="1"/>
  <c r="J5"/>
  <c r="L15"/>
  <c r="H15"/>
  <c r="F5"/>
  <c r="H5"/>
  <c r="L5"/>
  <c r="H8"/>
  <c r="F14"/>
  <c r="E15"/>
  <c r="F15" s="1"/>
  <c r="F24"/>
  <c r="F40" s="1"/>
  <c r="H24"/>
  <c r="H40" s="1"/>
  <c r="L24"/>
  <c r="L40" s="1"/>
  <c r="F11"/>
  <c r="H11"/>
  <c r="I24"/>
  <c r="H15" i="62"/>
  <c r="I15"/>
  <c r="J15" s="1"/>
  <c r="J5"/>
  <c r="L15"/>
  <c r="F5"/>
  <c r="H5"/>
  <c r="L5"/>
  <c r="H8"/>
  <c r="F14"/>
  <c r="E15"/>
  <c r="F15" s="1"/>
  <c r="F24"/>
  <c r="F40" s="1"/>
  <c r="H24"/>
  <c r="H40" s="1"/>
  <c r="L24"/>
  <c r="L40" s="1"/>
  <c r="F11"/>
  <c r="H11"/>
  <c r="I24"/>
  <c r="H15" i="61"/>
  <c r="I15"/>
  <c r="J15" s="1"/>
  <c r="J5"/>
  <c r="F5"/>
  <c r="H5"/>
  <c r="L5"/>
  <c r="F8"/>
  <c r="H8"/>
  <c r="F14"/>
  <c r="E15"/>
  <c r="F15" s="1"/>
  <c r="F24"/>
  <c r="H24"/>
  <c r="L24"/>
  <c r="L40" s="1"/>
  <c r="F11"/>
  <c r="H11"/>
  <c r="I24"/>
  <c r="F29"/>
  <c r="H29"/>
  <c r="J29"/>
  <c r="I15" i="60"/>
  <c r="J15" s="1"/>
  <c r="J5"/>
  <c r="L15"/>
  <c r="H15"/>
  <c r="F5"/>
  <c r="H5"/>
  <c r="L5"/>
  <c r="I11"/>
  <c r="J11" s="1"/>
  <c r="F14"/>
  <c r="H14"/>
  <c r="E15"/>
  <c r="F15" s="1"/>
  <c r="F24"/>
  <c r="F40" s="1"/>
  <c r="H24"/>
  <c r="H40" s="1"/>
  <c r="L24"/>
  <c r="L40" s="1"/>
  <c r="I24"/>
  <c r="I15" i="59"/>
  <c r="J15" s="1"/>
  <c r="J5"/>
  <c r="F5"/>
  <c r="H5"/>
  <c r="L5"/>
  <c r="I11"/>
  <c r="J11" s="1"/>
  <c r="F14"/>
  <c r="H14"/>
  <c r="E15"/>
  <c r="F15" s="1"/>
  <c r="G15"/>
  <c r="H15" s="1"/>
  <c r="K15"/>
  <c r="L15" s="1"/>
  <c r="F24"/>
  <c r="F40" s="1"/>
  <c r="H24"/>
  <c r="H40" s="1"/>
  <c r="L24"/>
  <c r="L40" s="1"/>
  <c r="I24"/>
  <c r="H34" i="58"/>
  <c r="I34"/>
  <c r="J34" s="1"/>
  <c r="J24"/>
  <c r="L34"/>
  <c r="F24"/>
  <c r="H24"/>
  <c r="L24"/>
  <c r="H27"/>
  <c r="F33"/>
  <c r="E34"/>
  <c r="F34" s="1"/>
  <c r="F43"/>
  <c r="F59" s="1"/>
  <c r="H43"/>
  <c r="H59" s="1"/>
  <c r="L43"/>
  <c r="L59" s="1"/>
  <c r="F30"/>
  <c r="H30"/>
  <c r="I43"/>
  <c r="H15" i="57"/>
  <c r="F15"/>
  <c r="L15"/>
  <c r="I5"/>
  <c r="F5"/>
  <c r="H5"/>
  <c r="L5"/>
  <c r="H8"/>
  <c r="I11"/>
  <c r="J11" s="1"/>
  <c r="F14"/>
  <c r="F24"/>
  <c r="F40" s="1"/>
  <c r="H24"/>
  <c r="H40" s="1"/>
  <c r="L24"/>
  <c r="L40" s="1"/>
  <c r="I24"/>
  <c r="K15" i="56"/>
  <c r="I14"/>
  <c r="J14" s="1"/>
  <c r="C15"/>
  <c r="H14"/>
  <c r="K8" i="55"/>
  <c r="L8" s="1"/>
  <c r="D9"/>
  <c r="K8" i="54"/>
  <c r="L8" s="1"/>
  <c r="D9"/>
  <c r="K8" i="53"/>
  <c r="D9"/>
  <c r="K8" i="52"/>
  <c r="L8" s="1"/>
  <c r="L25"/>
  <c r="N14"/>
  <c r="D9"/>
  <c r="J9" i="51"/>
  <c r="J36" s="1"/>
  <c r="K8"/>
  <c r="M23"/>
  <c r="C50" s="1"/>
  <c r="L25"/>
  <c r="L8"/>
  <c r="K7"/>
  <c r="L7" s="1"/>
  <c r="B47"/>
  <c r="L15"/>
  <c r="K6"/>
  <c r="I9"/>
  <c r="J35" s="1"/>
  <c r="D9"/>
  <c r="D24"/>
  <c r="D23"/>
  <c r="B25"/>
  <c r="L6"/>
  <c r="C14"/>
  <c r="D14" s="1"/>
  <c r="C13"/>
  <c r="C33" s="1"/>
  <c r="K5"/>
  <c r="L5" s="1"/>
  <c r="I37"/>
  <c r="B35"/>
  <c r="D13"/>
  <c r="B15"/>
  <c r="K8" i="50"/>
  <c r="K8" i="49"/>
  <c r="D9"/>
  <c r="K8" i="48"/>
  <c r="L8" s="1"/>
  <c r="D9"/>
  <c r="K8" i="47"/>
  <c r="D9"/>
  <c r="K8" i="46"/>
  <c r="L8" s="1"/>
  <c r="L25"/>
  <c r="D9"/>
  <c r="K8" i="45"/>
  <c r="L8" s="1"/>
  <c r="D9"/>
  <c r="K8" i="44"/>
  <c r="L8" s="1"/>
  <c r="D9"/>
  <c r="K8" i="43"/>
  <c r="L8" s="1"/>
  <c r="D9"/>
  <c r="K8" i="42"/>
  <c r="L8" s="1"/>
  <c r="D9"/>
  <c r="N14"/>
  <c r="K8" i="41"/>
  <c r="L8" s="1"/>
  <c r="D9"/>
  <c r="K8" i="40"/>
  <c r="L8" s="1"/>
  <c r="L15"/>
  <c r="D9"/>
  <c r="K8" i="39"/>
  <c r="L8" s="1"/>
  <c r="D9"/>
  <c r="K8" i="38"/>
  <c r="L8" s="1"/>
  <c r="D9"/>
  <c r="K8" i="37"/>
  <c r="L8" s="1"/>
  <c r="D9"/>
  <c r="N14"/>
  <c r="K8" i="36"/>
  <c r="L8" s="1"/>
  <c r="K8" i="35"/>
  <c r="L8" s="1"/>
  <c r="D9"/>
  <c r="K8" i="34"/>
  <c r="L8" s="1"/>
  <c r="J9"/>
  <c r="I9"/>
  <c r="K8" i="31"/>
  <c r="L8" s="1"/>
  <c r="D9"/>
  <c r="K8" i="30"/>
  <c r="L8" s="1"/>
  <c r="D9"/>
  <c r="K8" i="29"/>
  <c r="L8" s="1"/>
  <c r="P8" s="1"/>
  <c r="I9"/>
  <c r="J35" s="1"/>
  <c r="C13"/>
  <c r="C33" s="1"/>
  <c r="K8" i="28"/>
  <c r="L8" s="1"/>
  <c r="D9"/>
  <c r="K8" i="27"/>
  <c r="L8" s="1"/>
  <c r="D9"/>
  <c r="K8" i="26"/>
  <c r="L8" s="1"/>
  <c r="N14"/>
  <c r="D9"/>
  <c r="K8" i="25"/>
  <c r="L8" s="1"/>
  <c r="D9"/>
  <c r="K8" i="24"/>
  <c r="K8" i="23"/>
  <c r="D9"/>
  <c r="J9"/>
  <c r="I9"/>
  <c r="L36" i="20"/>
  <c r="K37"/>
  <c r="L35"/>
  <c r="L37" s="1"/>
  <c r="J37"/>
  <c r="L36" i="18"/>
  <c r="K37"/>
  <c r="L35"/>
  <c r="L37" s="1"/>
  <c r="J37"/>
  <c r="L34" i="19"/>
  <c r="J36"/>
  <c r="L35"/>
  <c r="K36"/>
  <c r="L35" i="17"/>
  <c r="K36"/>
  <c r="L34"/>
  <c r="L36" s="1"/>
  <c r="J36"/>
  <c r="L35" i="16"/>
  <c r="K36"/>
  <c r="L34"/>
  <c r="L36" s="1"/>
  <c r="J36"/>
  <c r="L35" i="15"/>
  <c r="K36"/>
  <c r="L34"/>
  <c r="L36" s="1"/>
  <c r="J36"/>
  <c r="L35" i="14"/>
  <c r="K36"/>
  <c r="L34"/>
  <c r="L36" s="1"/>
  <c r="J36"/>
  <c r="J36" i="13"/>
  <c r="L35" i="12"/>
  <c r="K36"/>
  <c r="L34"/>
  <c r="L36" s="1"/>
  <c r="J36"/>
  <c r="K36" i="7"/>
  <c r="L34"/>
  <c r="L36" s="1"/>
  <c r="J36"/>
  <c r="L36" i="10"/>
  <c r="K37"/>
  <c r="L35"/>
  <c r="L37" s="1"/>
  <c r="J37"/>
  <c r="L35" i="9"/>
  <c r="K36"/>
  <c r="L34"/>
  <c r="L36" s="1"/>
  <c r="J36"/>
  <c r="J36" i="8"/>
  <c r="L36" i="21"/>
  <c r="K37"/>
  <c r="L35"/>
  <c r="L37" s="1"/>
  <c r="J37"/>
  <c r="L36" i="11"/>
  <c r="K37"/>
  <c r="L35"/>
  <c r="L37" s="1"/>
  <c r="J37"/>
  <c r="J36" i="6"/>
  <c r="J36" i="5"/>
  <c r="J36" i="4"/>
  <c r="J37" i="3"/>
  <c r="L35" i="2"/>
  <c r="K36"/>
  <c r="L34"/>
  <c r="L36" s="1"/>
  <c r="J36"/>
  <c r="C34" i="55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K36" s="1"/>
  <c r="N13"/>
  <c r="N15" s="1"/>
  <c r="N24"/>
  <c r="C34" i="54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24"/>
  <c r="C34" i="53"/>
  <c r="C39"/>
  <c r="C25"/>
  <c r="C46"/>
  <c r="I37"/>
  <c r="B35"/>
  <c r="D34"/>
  <c r="B41"/>
  <c r="D39"/>
  <c r="E40" s="1"/>
  <c r="C33"/>
  <c r="C15"/>
  <c r="C40"/>
  <c r="M15"/>
  <c r="C45"/>
  <c r="C51"/>
  <c r="D45"/>
  <c r="D51"/>
  <c r="L8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N13"/>
  <c r="N15" s="1"/>
  <c r="N24"/>
  <c r="O8" i="51"/>
  <c r="M8"/>
  <c r="P8"/>
  <c r="N8"/>
  <c r="J37"/>
  <c r="C33" i="52"/>
  <c r="C15"/>
  <c r="C40"/>
  <c r="M15"/>
  <c r="C45"/>
  <c r="C51"/>
  <c r="D45"/>
  <c r="D51"/>
  <c r="O6" i="51"/>
  <c r="M6"/>
  <c r="P6"/>
  <c r="N6"/>
  <c r="C34" i="52"/>
  <c r="C39"/>
  <c r="C25"/>
  <c r="C46"/>
  <c r="I37"/>
  <c r="B35"/>
  <c r="D33"/>
  <c r="D34"/>
  <c r="E34"/>
  <c r="B41"/>
  <c r="D39"/>
  <c r="D40"/>
  <c r="E40"/>
  <c r="K9" i="51"/>
  <c r="D25"/>
  <c r="F24" s="1"/>
  <c r="B29" s="1"/>
  <c r="E29" s="1"/>
  <c r="G29" s="1"/>
  <c r="D33"/>
  <c r="C34"/>
  <c r="K35"/>
  <c r="D39"/>
  <c r="C40"/>
  <c r="B41"/>
  <c r="D44"/>
  <c r="C45"/>
  <c r="D46"/>
  <c r="D50"/>
  <c r="C51"/>
  <c r="E51"/>
  <c r="B52"/>
  <c r="K5" i="52"/>
  <c r="K7"/>
  <c r="L7" s="1"/>
  <c r="I9"/>
  <c r="J35" s="1"/>
  <c r="K35" s="1"/>
  <c r="D13"/>
  <c r="D14"/>
  <c r="B15"/>
  <c r="L15"/>
  <c r="D23"/>
  <c r="M23"/>
  <c r="D24"/>
  <c r="D44" s="1"/>
  <c r="B25"/>
  <c r="B46"/>
  <c r="B50"/>
  <c r="N13" i="51"/>
  <c r="N14"/>
  <c r="C15"/>
  <c r="M15"/>
  <c r="N23"/>
  <c r="N24"/>
  <c r="C25"/>
  <c r="M25"/>
  <c r="K36"/>
  <c r="D45"/>
  <c r="L5" i="52"/>
  <c r="K6"/>
  <c r="L6" s="1"/>
  <c r="J9"/>
  <c r="J36" s="1"/>
  <c r="N13"/>
  <c r="N15" s="1"/>
  <c r="N24"/>
  <c r="C34" i="50"/>
  <c r="C39"/>
  <c r="C25"/>
  <c r="C46"/>
  <c r="I37"/>
  <c r="B35"/>
  <c r="D34"/>
  <c r="B41"/>
  <c r="D39"/>
  <c r="E40" s="1"/>
  <c r="C33"/>
  <c r="C15"/>
  <c r="C40"/>
  <c r="M15"/>
  <c r="C45"/>
  <c r="C51"/>
  <c r="D45"/>
  <c r="D51"/>
  <c r="L8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N13"/>
  <c r="N15" s="1"/>
  <c r="N24"/>
  <c r="C34" i="49"/>
  <c r="C39"/>
  <c r="C25"/>
  <c r="C46"/>
  <c r="I37"/>
  <c r="B35"/>
  <c r="D34"/>
  <c r="B41"/>
  <c r="D39"/>
  <c r="E40" s="1"/>
  <c r="C33"/>
  <c r="C15"/>
  <c r="C40"/>
  <c r="M15"/>
  <c r="C45"/>
  <c r="C51"/>
  <c r="D45"/>
  <c r="D51"/>
  <c r="L8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N13"/>
  <c r="N15" s="1"/>
  <c r="N24"/>
  <c r="C34" i="48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15" s="1"/>
  <c r="N24"/>
  <c r="C34" i="47"/>
  <c r="C39"/>
  <c r="C25"/>
  <c r="C46"/>
  <c r="I37"/>
  <c r="B35"/>
  <c r="D34"/>
  <c r="B41"/>
  <c r="D39"/>
  <c r="E40" s="1"/>
  <c r="C33"/>
  <c r="C15"/>
  <c r="C40"/>
  <c r="M15"/>
  <c r="C45"/>
  <c r="C51"/>
  <c r="D45"/>
  <c r="D51"/>
  <c r="L8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N13"/>
  <c r="N15" s="1"/>
  <c r="N24"/>
  <c r="C33" i="46"/>
  <c r="C15"/>
  <c r="C40"/>
  <c r="M15"/>
  <c r="C45"/>
  <c r="C51"/>
  <c r="D45"/>
  <c r="D51"/>
  <c r="N14"/>
  <c r="C34"/>
  <c r="D34" s="1"/>
  <c r="C39"/>
  <c r="C25"/>
  <c r="C46"/>
  <c r="I37"/>
  <c r="B35"/>
  <c r="D33"/>
  <c r="E34" s="1"/>
  <c r="B41"/>
  <c r="D39"/>
  <c r="D40"/>
  <c r="E40"/>
  <c r="K5"/>
  <c r="K7"/>
  <c r="L7" s="1"/>
  <c r="I9"/>
  <c r="J35" s="1"/>
  <c r="D13"/>
  <c r="D14"/>
  <c r="B15"/>
  <c r="L15"/>
  <c r="D23"/>
  <c r="M23"/>
  <c r="N23" s="1"/>
  <c r="D24"/>
  <c r="D44" s="1"/>
  <c r="B25"/>
  <c r="B46"/>
  <c r="B50"/>
  <c r="L5"/>
  <c r="K6"/>
  <c r="L6" s="1"/>
  <c r="J9"/>
  <c r="J36" s="1"/>
  <c r="N13"/>
  <c r="N15" s="1"/>
  <c r="N24"/>
  <c r="C33" i="45"/>
  <c r="C15"/>
  <c r="C40"/>
  <c r="M15"/>
  <c r="C45"/>
  <c r="O8"/>
  <c r="M8"/>
  <c r="P8"/>
  <c r="N8"/>
  <c r="C51"/>
  <c r="D45"/>
  <c r="D51"/>
  <c r="N14"/>
  <c r="C34"/>
  <c r="D34" s="1"/>
  <c r="C39"/>
  <c r="C25"/>
  <c r="C46"/>
  <c r="I37"/>
  <c r="B35"/>
  <c r="D33"/>
  <c r="E34" s="1"/>
  <c r="B41"/>
  <c r="D39"/>
  <c r="D40"/>
  <c r="E40"/>
  <c r="K5"/>
  <c r="K7"/>
  <c r="L7" s="1"/>
  <c r="I9"/>
  <c r="J35" s="1"/>
  <c r="D13"/>
  <c r="D14"/>
  <c r="B15"/>
  <c r="L15"/>
  <c r="D23"/>
  <c r="M23"/>
  <c r="N23" s="1"/>
  <c r="D24"/>
  <c r="D44" s="1"/>
  <c r="B25"/>
  <c r="B46"/>
  <c r="B50"/>
  <c r="L5"/>
  <c r="K6"/>
  <c r="L6" s="1"/>
  <c r="J9"/>
  <c r="J36" s="1"/>
  <c r="N13"/>
  <c r="N15" s="1"/>
  <c r="N24"/>
  <c r="C33" i="44"/>
  <c r="C15"/>
  <c r="C40"/>
  <c r="M15"/>
  <c r="C45"/>
  <c r="C51"/>
  <c r="D45"/>
  <c r="D51"/>
  <c r="N14"/>
  <c r="C34"/>
  <c r="D34" s="1"/>
  <c r="C39"/>
  <c r="C25"/>
  <c r="C46"/>
  <c r="I37"/>
  <c r="B35"/>
  <c r="D33"/>
  <c r="E34" s="1"/>
  <c r="B41"/>
  <c r="D39"/>
  <c r="D40"/>
  <c r="E40"/>
  <c r="K5"/>
  <c r="K7"/>
  <c r="L7" s="1"/>
  <c r="I9"/>
  <c r="J35" s="1"/>
  <c r="D13"/>
  <c r="D15" s="1"/>
  <c r="D14"/>
  <c r="B15"/>
  <c r="L15"/>
  <c r="D23"/>
  <c r="M23"/>
  <c r="N23" s="1"/>
  <c r="D24"/>
  <c r="D44" s="1"/>
  <c r="B25"/>
  <c r="B46"/>
  <c r="B50"/>
  <c r="L5"/>
  <c r="K6"/>
  <c r="L6" s="1"/>
  <c r="J9"/>
  <c r="J36" s="1"/>
  <c r="N13"/>
  <c r="N15" s="1"/>
  <c r="N24"/>
  <c r="C34" i="43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24"/>
  <c r="C33" i="42"/>
  <c r="C15"/>
  <c r="C40"/>
  <c r="M15"/>
  <c r="C45"/>
  <c r="C51"/>
  <c r="D45"/>
  <c r="C34"/>
  <c r="C39"/>
  <c r="C25"/>
  <c r="C46"/>
  <c r="I37"/>
  <c r="B35"/>
  <c r="D33"/>
  <c r="E34" s="1"/>
  <c r="B41"/>
  <c r="D39"/>
  <c r="D40"/>
  <c r="E40"/>
  <c r="K5"/>
  <c r="L5" s="1"/>
  <c r="K7"/>
  <c r="L7" s="1"/>
  <c r="I9"/>
  <c r="J35" s="1"/>
  <c r="K35" s="1"/>
  <c r="D13"/>
  <c r="D14"/>
  <c r="B15"/>
  <c r="L15"/>
  <c r="D23"/>
  <c r="M23"/>
  <c r="D24"/>
  <c r="D44" s="1"/>
  <c r="B25"/>
  <c r="B46"/>
  <c r="B47" s="1"/>
  <c r="B50"/>
  <c r="K6"/>
  <c r="L6" s="1"/>
  <c r="J9"/>
  <c r="J36" s="1"/>
  <c r="N13"/>
  <c r="N15" s="1"/>
  <c r="N24"/>
  <c r="C34" i="41"/>
  <c r="C39"/>
  <c r="D39" s="1"/>
  <c r="E40" s="1"/>
  <c r="C25"/>
  <c r="C46"/>
  <c r="I37"/>
  <c r="B35"/>
  <c r="D34"/>
  <c r="B4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15" s="1"/>
  <c r="N24"/>
  <c r="C33" i="40"/>
  <c r="C15"/>
  <c r="C40"/>
  <c r="M15"/>
  <c r="C45"/>
  <c r="C51"/>
  <c r="D45"/>
  <c r="B41"/>
  <c r="D40"/>
  <c r="N14"/>
  <c r="C34"/>
  <c r="C39"/>
  <c r="C25"/>
  <c r="C46"/>
  <c r="I37"/>
  <c r="B35"/>
  <c r="D33"/>
  <c r="D34"/>
  <c r="E34"/>
  <c r="D51"/>
  <c r="K5"/>
  <c r="K7"/>
  <c r="L7" s="1"/>
  <c r="I9"/>
  <c r="J35" s="1"/>
  <c r="D13"/>
  <c r="D14"/>
  <c r="B15"/>
  <c r="D23"/>
  <c r="M23"/>
  <c r="D24"/>
  <c r="D44" s="1"/>
  <c r="B25"/>
  <c r="L25"/>
  <c r="B46"/>
  <c r="B47" s="1"/>
  <c r="B50"/>
  <c r="L5"/>
  <c r="K6"/>
  <c r="L6" s="1"/>
  <c r="J9"/>
  <c r="J36" s="1"/>
  <c r="N13"/>
  <c r="N24"/>
  <c r="C34" i="39"/>
  <c r="C39"/>
  <c r="C25"/>
  <c r="C46"/>
  <c r="I37"/>
  <c r="B35"/>
  <c r="D34"/>
  <c r="B41"/>
  <c r="D39"/>
  <c r="E40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K36" s="1"/>
  <c r="N13"/>
  <c r="N15" s="1"/>
  <c r="N24"/>
  <c r="C33" i="38"/>
  <c r="C15"/>
  <c r="C40"/>
  <c r="M15"/>
  <c r="C45"/>
  <c r="C51"/>
  <c r="D45"/>
  <c r="D51"/>
  <c r="C34"/>
  <c r="C39"/>
  <c r="C25"/>
  <c r="C46"/>
  <c r="I37"/>
  <c r="B35"/>
  <c r="D33"/>
  <c r="D34"/>
  <c r="E34"/>
  <c r="B41"/>
  <c r="D39"/>
  <c r="D40"/>
  <c r="E40"/>
  <c r="K5"/>
  <c r="L5" s="1"/>
  <c r="K7"/>
  <c r="L7" s="1"/>
  <c r="I9"/>
  <c r="J35" s="1"/>
  <c r="D13"/>
  <c r="D14"/>
  <c r="B15"/>
  <c r="L15"/>
  <c r="D23"/>
  <c r="M23"/>
  <c r="D24"/>
  <c r="D44" s="1"/>
  <c r="B25"/>
  <c r="B46"/>
  <c r="B50"/>
  <c r="K6"/>
  <c r="L6" s="1"/>
  <c r="J9"/>
  <c r="J36" s="1"/>
  <c r="N13"/>
  <c r="N15" s="1"/>
  <c r="N24"/>
  <c r="C33" i="37"/>
  <c r="C15"/>
  <c r="C40"/>
  <c r="M15"/>
  <c r="C45"/>
  <c r="C51"/>
  <c r="D45"/>
  <c r="D51"/>
  <c r="C34"/>
  <c r="C39"/>
  <c r="C25"/>
  <c r="C46"/>
  <c r="I37"/>
  <c r="B35"/>
  <c r="D33"/>
  <c r="D34"/>
  <c r="E34"/>
  <c r="B41"/>
  <c r="D39"/>
  <c r="D40"/>
  <c r="E40"/>
  <c r="K5"/>
  <c r="L5" s="1"/>
  <c r="K7"/>
  <c r="L7" s="1"/>
  <c r="I9"/>
  <c r="J35" s="1"/>
  <c r="D13"/>
  <c r="D14"/>
  <c r="B15"/>
  <c r="L15"/>
  <c r="D23"/>
  <c r="M23"/>
  <c r="D24"/>
  <c r="D44" s="1"/>
  <c r="B25"/>
  <c r="B46"/>
  <c r="B47" s="1"/>
  <c r="B50"/>
  <c r="K6"/>
  <c r="L6" s="1"/>
  <c r="J9"/>
  <c r="J36" s="1"/>
  <c r="N13"/>
  <c r="N15" s="1"/>
  <c r="N24"/>
  <c r="C33" i="36"/>
  <c r="C15"/>
  <c r="C40"/>
  <c r="M15"/>
  <c r="C45"/>
  <c r="C51"/>
  <c r="D45"/>
  <c r="D51"/>
  <c r="N14"/>
  <c r="C34"/>
  <c r="D34" s="1"/>
  <c r="C39"/>
  <c r="C25"/>
  <c r="C46"/>
  <c r="I37"/>
  <c r="B35"/>
  <c r="D33"/>
  <c r="E34" s="1"/>
  <c r="B41"/>
  <c r="D39"/>
  <c r="D41" s="1"/>
  <c r="E39" s="1"/>
  <c r="D40"/>
  <c r="E40"/>
  <c r="K5"/>
  <c r="K7"/>
  <c r="L7" s="1"/>
  <c r="J35"/>
  <c r="D13"/>
  <c r="D14"/>
  <c r="B15"/>
  <c r="L15"/>
  <c r="D23"/>
  <c r="M23"/>
  <c r="N23" s="1"/>
  <c r="D24"/>
  <c r="D44" s="1"/>
  <c r="B25"/>
  <c r="B46"/>
  <c r="B50"/>
  <c r="L5"/>
  <c r="K6"/>
  <c r="L6" s="1"/>
  <c r="J36"/>
  <c r="N13"/>
  <c r="N15" s="1"/>
  <c r="N24"/>
  <c r="C34" i="35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K36" s="1"/>
  <c r="N13"/>
  <c r="N15" s="1"/>
  <c r="N24"/>
  <c r="C33" i="34"/>
  <c r="C15"/>
  <c r="C40"/>
  <c r="M15"/>
  <c r="C45"/>
  <c r="C51"/>
  <c r="D45"/>
  <c r="D51"/>
  <c r="N14"/>
  <c r="C34"/>
  <c r="D34" s="1"/>
  <c r="C39"/>
  <c r="C25"/>
  <c r="C46"/>
  <c r="I37"/>
  <c r="B35"/>
  <c r="D33"/>
  <c r="E34"/>
  <c r="B41"/>
  <c r="D39"/>
  <c r="D40"/>
  <c r="E40"/>
  <c r="K5"/>
  <c r="K7"/>
  <c r="L7" s="1"/>
  <c r="J35"/>
  <c r="D13"/>
  <c r="D14"/>
  <c r="B15"/>
  <c r="L15"/>
  <c r="D23"/>
  <c r="M23"/>
  <c r="N23" s="1"/>
  <c r="D24"/>
  <c r="D44" s="1"/>
  <c r="B25"/>
  <c r="B46"/>
  <c r="B50"/>
  <c r="K6"/>
  <c r="L6" s="1"/>
  <c r="J36"/>
  <c r="N13"/>
  <c r="N15" s="1"/>
  <c r="N24"/>
  <c r="C34" i="33"/>
  <c r="C39"/>
  <c r="C25"/>
  <c r="C46"/>
  <c r="I37"/>
  <c r="B35"/>
  <c r="D34"/>
  <c r="B41"/>
  <c r="D39"/>
  <c r="E40"/>
  <c r="C33"/>
  <c r="C15"/>
  <c r="C40"/>
  <c r="M15"/>
  <c r="C45"/>
  <c r="C51"/>
  <c r="D45"/>
  <c r="D51"/>
  <c r="L8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N13"/>
  <c r="N15" s="1"/>
  <c r="N24"/>
  <c r="C34" i="32"/>
  <c r="C39"/>
  <c r="C25"/>
  <c r="C46"/>
  <c r="I37"/>
  <c r="B35"/>
  <c r="D34"/>
  <c r="B41"/>
  <c r="D39"/>
  <c r="E40"/>
  <c r="C33"/>
  <c r="C15"/>
  <c r="C40"/>
  <c r="M15"/>
  <c r="C45"/>
  <c r="O8"/>
  <c r="M8"/>
  <c r="P8"/>
  <c r="N8"/>
  <c r="C51"/>
  <c r="D45"/>
  <c r="D51"/>
  <c r="N14"/>
  <c r="K5"/>
  <c r="K7"/>
  <c r="L7" s="1"/>
  <c r="I9"/>
  <c r="J35" s="1"/>
  <c r="D13"/>
  <c r="D15" s="1"/>
  <c r="D14"/>
  <c r="B15"/>
  <c r="L15"/>
  <c r="D23"/>
  <c r="M23"/>
  <c r="D24"/>
  <c r="D44" s="1"/>
  <c r="B25"/>
  <c r="L25"/>
  <c r="B46"/>
  <c r="B50"/>
  <c r="L5"/>
  <c r="K6"/>
  <c r="L6" s="1"/>
  <c r="J9"/>
  <c r="J36" s="1"/>
  <c r="K36" s="1"/>
  <c r="N13"/>
  <c r="N15" s="1"/>
  <c r="N24"/>
  <c r="C33" i="31"/>
  <c r="C15"/>
  <c r="C40"/>
  <c r="M15"/>
  <c r="C45"/>
  <c r="C51"/>
  <c r="D45"/>
  <c r="D51"/>
  <c r="N14"/>
  <c r="C34"/>
  <c r="D34" s="1"/>
  <c r="C39"/>
  <c r="C25"/>
  <c r="C46"/>
  <c r="I37"/>
  <c r="B35"/>
  <c r="D33"/>
  <c r="E34" s="1"/>
  <c r="B41"/>
  <c r="D39"/>
  <c r="D40"/>
  <c r="E40"/>
  <c r="K5"/>
  <c r="K7"/>
  <c r="L7" s="1"/>
  <c r="I9"/>
  <c r="J35" s="1"/>
  <c r="D13"/>
  <c r="D14"/>
  <c r="B15"/>
  <c r="L15"/>
  <c r="D23"/>
  <c r="M23"/>
  <c r="N23" s="1"/>
  <c r="D24"/>
  <c r="D44" s="1"/>
  <c r="B25"/>
  <c r="B46"/>
  <c r="B50"/>
  <c r="L5"/>
  <c r="K6"/>
  <c r="L6" s="1"/>
  <c r="J9"/>
  <c r="J36" s="1"/>
  <c r="N13"/>
  <c r="N15" s="1"/>
  <c r="N24"/>
  <c r="C34" i="30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24"/>
  <c r="C40" i="29"/>
  <c r="C45"/>
  <c r="M15"/>
  <c r="N8"/>
  <c r="M8"/>
  <c r="C51"/>
  <c r="B41"/>
  <c r="D40"/>
  <c r="C34"/>
  <c r="C39"/>
  <c r="C25"/>
  <c r="C46"/>
  <c r="I37"/>
  <c r="K35"/>
  <c r="B35"/>
  <c r="D33"/>
  <c r="E34" s="1"/>
  <c r="B47"/>
  <c r="D45"/>
  <c r="E46"/>
  <c r="D46"/>
  <c r="D51"/>
  <c r="D9"/>
  <c r="J9"/>
  <c r="J36" s="1"/>
  <c r="N13"/>
  <c r="N14"/>
  <c r="C15"/>
  <c r="K5"/>
  <c r="K7"/>
  <c r="L7" s="1"/>
  <c r="D13"/>
  <c r="D14"/>
  <c r="B15"/>
  <c r="L15"/>
  <c r="D23"/>
  <c r="M23"/>
  <c r="N23" s="1"/>
  <c r="D24"/>
  <c r="D44" s="1"/>
  <c r="B25"/>
  <c r="B50"/>
  <c r="K6"/>
  <c r="L6" s="1"/>
  <c r="N24"/>
  <c r="C34" i="28"/>
  <c r="C39"/>
  <c r="D39" s="1"/>
  <c r="E40" s="1"/>
  <c r="C25"/>
  <c r="C46"/>
  <c r="I37"/>
  <c r="B35"/>
  <c r="D34"/>
  <c r="B4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K6"/>
  <c r="L6" s="1"/>
  <c r="J9"/>
  <c r="J36" s="1"/>
  <c r="K36" s="1"/>
  <c r="N13"/>
  <c r="N15" s="1"/>
  <c r="N24"/>
  <c r="C33" i="27"/>
  <c r="D33" s="1"/>
  <c r="E34" s="1"/>
  <c r="C15"/>
  <c r="C40"/>
  <c r="M15"/>
  <c r="C45"/>
  <c r="C51"/>
  <c r="D45"/>
  <c r="D51"/>
  <c r="N14"/>
  <c r="C34"/>
  <c r="C39"/>
  <c r="C25"/>
  <c r="C46"/>
  <c r="I37"/>
  <c r="B35"/>
  <c r="D34"/>
  <c r="B41"/>
  <c r="D39"/>
  <c r="D41" s="1"/>
  <c r="E39" s="1"/>
  <c r="D40"/>
  <c r="E40"/>
  <c r="K5"/>
  <c r="L5" s="1"/>
  <c r="K7"/>
  <c r="L7" s="1"/>
  <c r="I9"/>
  <c r="J35" s="1"/>
  <c r="D13"/>
  <c r="D14"/>
  <c r="B15"/>
  <c r="L15"/>
  <c r="D23"/>
  <c r="M23"/>
  <c r="N23" s="1"/>
  <c r="D24"/>
  <c r="D44" s="1"/>
  <c r="B25"/>
  <c r="B46"/>
  <c r="B50"/>
  <c r="K6"/>
  <c r="L6" s="1"/>
  <c r="J9"/>
  <c r="J36" s="1"/>
  <c r="N13"/>
  <c r="N15" s="1"/>
  <c r="N24"/>
  <c r="C33" i="26"/>
  <c r="C15"/>
  <c r="C40"/>
  <c r="M15"/>
  <c r="C45"/>
  <c r="C51"/>
  <c r="D45"/>
  <c r="D51"/>
  <c r="C34"/>
  <c r="C39"/>
  <c r="C25"/>
  <c r="C46"/>
  <c r="I37"/>
  <c r="B35"/>
  <c r="D33"/>
  <c r="D34"/>
  <c r="E34"/>
  <c r="B41"/>
  <c r="D39"/>
  <c r="D40"/>
  <c r="E40"/>
  <c r="K5"/>
  <c r="L5" s="1"/>
  <c r="K7"/>
  <c r="L7" s="1"/>
  <c r="I9"/>
  <c r="J35" s="1"/>
  <c r="D13"/>
  <c r="D14"/>
  <c r="B15"/>
  <c r="L15"/>
  <c r="D23"/>
  <c r="M23"/>
  <c r="D24"/>
  <c r="D44" s="1"/>
  <c r="B25"/>
  <c r="B46"/>
  <c r="B47" s="1"/>
  <c r="B50"/>
  <c r="K6"/>
  <c r="L6" s="1"/>
  <c r="J9"/>
  <c r="J36" s="1"/>
  <c r="N13"/>
  <c r="N15" s="1"/>
  <c r="N24"/>
  <c r="C34" i="25"/>
  <c r="C39"/>
  <c r="C25"/>
  <c r="C46"/>
  <c r="I37"/>
  <c r="B35"/>
  <c r="D34"/>
  <c r="B41"/>
  <c r="D39"/>
  <c r="E40" s="1"/>
  <c r="C33"/>
  <c r="C15"/>
  <c r="C40"/>
  <c r="M15"/>
  <c r="C45"/>
  <c r="C51"/>
  <c r="D45"/>
  <c r="D51"/>
  <c r="N14"/>
  <c r="K5"/>
  <c r="K7"/>
  <c r="L7" s="1"/>
  <c r="I9"/>
  <c r="J35" s="1"/>
  <c r="D13"/>
  <c r="D14"/>
  <c r="B15"/>
  <c r="L15"/>
  <c r="D23"/>
  <c r="M23"/>
  <c r="D24"/>
  <c r="D44" s="1"/>
  <c r="B25"/>
  <c r="L25"/>
  <c r="B46"/>
  <c r="B50"/>
  <c r="L5"/>
  <c r="K6"/>
  <c r="L6" s="1"/>
  <c r="J9"/>
  <c r="J36" s="1"/>
  <c r="K36" s="1"/>
  <c r="N13"/>
  <c r="N15" s="1"/>
  <c r="N24"/>
  <c r="C34" i="24"/>
  <c r="C39"/>
  <c r="C25"/>
  <c r="C46"/>
  <c r="I37"/>
  <c r="B35"/>
  <c r="D34"/>
  <c r="B41"/>
  <c r="D39"/>
  <c r="E40" s="1"/>
  <c r="C33"/>
  <c r="C15"/>
  <c r="C40"/>
  <c r="M15"/>
  <c r="C45"/>
  <c r="C51"/>
  <c r="D45"/>
  <c r="D51"/>
  <c r="L8"/>
  <c r="N14"/>
  <c r="K5"/>
  <c r="K7"/>
  <c r="L7" s="1"/>
  <c r="J35"/>
  <c r="D13"/>
  <c r="D14"/>
  <c r="B15"/>
  <c r="L15"/>
  <c r="D23"/>
  <c r="M23"/>
  <c r="D24"/>
  <c r="D44" s="1"/>
  <c r="B25"/>
  <c r="L25"/>
  <c r="B46"/>
  <c r="B50"/>
  <c r="L5"/>
  <c r="K6"/>
  <c r="L6" s="1"/>
  <c r="J36"/>
  <c r="N13"/>
  <c r="N15" s="1"/>
  <c r="N24"/>
  <c r="I37" i="23"/>
  <c r="B35"/>
  <c r="B41"/>
  <c r="C34"/>
  <c r="C39"/>
  <c r="C25"/>
  <c r="C46"/>
  <c r="C33"/>
  <c r="D33" s="1"/>
  <c r="C15"/>
  <c r="C40"/>
  <c r="D40" s="1"/>
  <c r="M15"/>
  <c r="C45"/>
  <c r="C51"/>
  <c r="D45"/>
  <c r="D51"/>
  <c r="L8"/>
  <c r="N14"/>
  <c r="K5"/>
  <c r="K7"/>
  <c r="L7" s="1"/>
  <c r="J35"/>
  <c r="K35" s="1"/>
  <c r="D13"/>
  <c r="D14"/>
  <c r="B15"/>
  <c r="L15"/>
  <c r="D23"/>
  <c r="M23"/>
  <c r="D24"/>
  <c r="D44" s="1"/>
  <c r="B25"/>
  <c r="L25"/>
  <c r="B46"/>
  <c r="B50"/>
  <c r="L5"/>
  <c r="K6"/>
  <c r="L6" s="1"/>
  <c r="J36"/>
  <c r="N13"/>
  <c r="N15" s="1"/>
  <c r="N24"/>
  <c r="I37" i="22"/>
  <c r="F49" i="11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24"/>
  <c r="B25" s="1"/>
  <c r="L23"/>
  <c r="B23"/>
  <c r="B39" s="1"/>
  <c r="L14"/>
  <c r="B46" s="1"/>
  <c r="B14"/>
  <c r="B34" s="1"/>
  <c r="L13"/>
  <c r="L15" s="1"/>
  <c r="B13"/>
  <c r="B1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10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24"/>
  <c r="B40" s="1"/>
  <c r="L23"/>
  <c r="B23"/>
  <c r="L14"/>
  <c r="B46" s="1"/>
  <c r="B14"/>
  <c r="B34" s="1"/>
  <c r="L13"/>
  <c r="L15" s="1"/>
  <c r="B13"/>
  <c r="B33" s="1"/>
  <c r="B35" s="1"/>
  <c r="J8"/>
  <c r="M24" s="1"/>
  <c r="I8"/>
  <c r="D8"/>
  <c r="J7"/>
  <c r="M14" s="1"/>
  <c r="I7"/>
  <c r="M13" s="1"/>
  <c r="D7"/>
  <c r="J6"/>
  <c r="C24" s="1"/>
  <c r="I6"/>
  <c r="C23" s="1"/>
  <c r="J5"/>
  <c r="C14" s="1"/>
  <c r="I5"/>
  <c r="C13" s="1"/>
  <c r="D5"/>
  <c r="F49" i="9"/>
  <c r="E49"/>
  <c r="D49"/>
  <c r="C49"/>
  <c r="B49"/>
  <c r="A48"/>
  <c r="B46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23"/>
  <c r="L14"/>
  <c r="B14"/>
  <c r="B34" s="1"/>
  <c r="L13"/>
  <c r="L15" s="1"/>
  <c r="B13"/>
  <c r="B33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8"/>
  <c r="E49"/>
  <c r="D49"/>
  <c r="C49"/>
  <c r="B49"/>
  <c r="A48"/>
  <c r="F44"/>
  <c r="E44"/>
  <c r="C44"/>
  <c r="B44"/>
  <c r="A43"/>
  <c r="B39"/>
  <c r="F38"/>
  <c r="E38"/>
  <c r="D38"/>
  <c r="C38"/>
  <c r="B38"/>
  <c r="A37"/>
  <c r="D32"/>
  <c r="C32"/>
  <c r="B32"/>
  <c r="A31"/>
  <c r="L24"/>
  <c r="B24"/>
  <c r="B40" s="1"/>
  <c r="L23"/>
  <c r="B23"/>
  <c r="L14"/>
  <c r="B46" s="1"/>
  <c r="B14"/>
  <c r="B34" s="1"/>
  <c r="L13"/>
  <c r="L15" s="1"/>
  <c r="B13"/>
  <c r="B15" s="1"/>
  <c r="J8"/>
  <c r="M24" s="1"/>
  <c r="I8"/>
  <c r="D8"/>
  <c r="J7"/>
  <c r="M14" s="1"/>
  <c r="I7"/>
  <c r="M13" s="1"/>
  <c r="D7"/>
  <c r="J6"/>
  <c r="C24" s="1"/>
  <c r="I6"/>
  <c r="C23" s="1"/>
  <c r="D6"/>
  <c r="J5"/>
  <c r="I5"/>
  <c r="D5"/>
  <c r="F49" i="7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L23"/>
  <c r="B23"/>
  <c r="B39" s="1"/>
  <c r="L14"/>
  <c r="B46" s="1"/>
  <c r="B14"/>
  <c r="B34" s="1"/>
  <c r="L13"/>
  <c r="B45" s="1"/>
  <c r="B13"/>
  <c r="J9"/>
  <c r="I9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D5"/>
  <c r="F49" i="6"/>
  <c r="E49"/>
  <c r="D49"/>
  <c r="C49"/>
  <c r="B49"/>
  <c r="A48"/>
  <c r="B46"/>
  <c r="F44"/>
  <c r="E44"/>
  <c r="C44"/>
  <c r="B44"/>
  <c r="A43"/>
  <c r="F38"/>
  <c r="E38"/>
  <c r="D38"/>
  <c r="C38"/>
  <c r="A37"/>
  <c r="D32"/>
  <c r="C32"/>
  <c r="B32"/>
  <c r="B38" s="1"/>
  <c r="A31"/>
  <c r="B25"/>
  <c r="L24"/>
  <c r="B24"/>
  <c r="B40" s="1"/>
  <c r="L23"/>
  <c r="B23"/>
  <c r="B39" s="1"/>
  <c r="L14"/>
  <c r="B14"/>
  <c r="B34" s="1"/>
  <c r="L13"/>
  <c r="B13"/>
  <c r="B33" s="1"/>
  <c r="K35"/>
  <c r="L35" s="1"/>
  <c r="K34"/>
  <c r="J8"/>
  <c r="M24" s="1"/>
  <c r="I8"/>
  <c r="D8"/>
  <c r="J7"/>
  <c r="M14" s="1"/>
  <c r="I7"/>
  <c r="M13" s="1"/>
  <c r="D7"/>
  <c r="J6"/>
  <c r="C24" s="1"/>
  <c r="D24" s="1"/>
  <c r="I6"/>
  <c r="C23" s="1"/>
  <c r="D6"/>
  <c r="J5"/>
  <c r="C14" s="1"/>
  <c r="I5"/>
  <c r="C13" s="1"/>
  <c r="D5"/>
  <c r="F49" i="5"/>
  <c r="E49"/>
  <c r="D49"/>
  <c r="C49"/>
  <c r="B49"/>
  <c r="A48"/>
  <c r="B46"/>
  <c r="F44"/>
  <c r="E44"/>
  <c r="C44"/>
  <c r="B44"/>
  <c r="A43"/>
  <c r="B39"/>
  <c r="F38"/>
  <c r="E38"/>
  <c r="D38"/>
  <c r="C38"/>
  <c r="A37"/>
  <c r="D32"/>
  <c r="C32"/>
  <c r="B32"/>
  <c r="B38" s="1"/>
  <c r="A31"/>
  <c r="L24"/>
  <c r="B24"/>
  <c r="B40" s="1"/>
  <c r="L23"/>
  <c r="B23"/>
  <c r="L14"/>
  <c r="B14"/>
  <c r="B34" s="1"/>
  <c r="L13"/>
  <c r="B13"/>
  <c r="B33" s="1"/>
  <c r="K35"/>
  <c r="L35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K5" s="1"/>
  <c r="D5"/>
  <c r="F49" i="4"/>
  <c r="E49"/>
  <c r="D49"/>
  <c r="C49"/>
  <c r="B49"/>
  <c r="A48"/>
  <c r="F44"/>
  <c r="E44"/>
  <c r="C44"/>
  <c r="B44"/>
  <c r="A43"/>
  <c r="B39"/>
  <c r="F38"/>
  <c r="E38"/>
  <c r="D38"/>
  <c r="C38"/>
  <c r="A37"/>
  <c r="D32"/>
  <c r="C32"/>
  <c r="B32"/>
  <c r="B38" s="1"/>
  <c r="A31"/>
  <c r="B25"/>
  <c r="L24"/>
  <c r="B51" s="1"/>
  <c r="B24"/>
  <c r="B40" s="1"/>
  <c r="L23"/>
  <c r="B23"/>
  <c r="B15"/>
  <c r="L14"/>
  <c r="B46" s="1"/>
  <c r="B14"/>
  <c r="B34" s="1"/>
  <c r="L13"/>
  <c r="B13"/>
  <c r="B33" s="1"/>
  <c r="K35"/>
  <c r="L35" s="1"/>
  <c r="K34"/>
  <c r="J8"/>
  <c r="M24" s="1"/>
  <c r="I8"/>
  <c r="M23" s="1"/>
  <c r="D8"/>
  <c r="J7"/>
  <c r="M14" s="1"/>
  <c r="I7"/>
  <c r="M13" s="1"/>
  <c r="D7"/>
  <c r="J6"/>
  <c r="C24" s="1"/>
  <c r="I6"/>
  <c r="C23" s="1"/>
  <c r="D6"/>
  <c r="J5"/>
  <c r="C14" s="1"/>
  <c r="I5"/>
  <c r="C13" s="1"/>
  <c r="D5"/>
  <c r="R22" i="3"/>
  <c r="M24"/>
  <c r="M23"/>
  <c r="L24"/>
  <c r="L23"/>
  <c r="M14"/>
  <c r="M13"/>
  <c r="L14"/>
  <c r="L13"/>
  <c r="C24"/>
  <c r="C23"/>
  <c r="B24"/>
  <c r="B23"/>
  <c r="C14"/>
  <c r="C13"/>
  <c r="B14"/>
  <c r="B13"/>
  <c r="F49" i="22"/>
  <c r="E49"/>
  <c r="D49"/>
  <c r="C49"/>
  <c r="B49"/>
  <c r="A48"/>
  <c r="E44"/>
  <c r="C44"/>
  <c r="B44"/>
  <c r="A43"/>
  <c r="F38"/>
  <c r="F44" s="1"/>
  <c r="E38"/>
  <c r="D38"/>
  <c r="C38"/>
  <c r="B38"/>
  <c r="A37"/>
  <c r="D32"/>
  <c r="C32"/>
  <c r="B32"/>
  <c r="A31"/>
  <c r="L24"/>
  <c r="B24"/>
  <c r="L23"/>
  <c r="B50" s="1"/>
  <c r="B23"/>
  <c r="L14"/>
  <c r="B46" s="1"/>
  <c r="B14"/>
  <c r="B34" s="1"/>
  <c r="L13"/>
  <c r="B45" s="1"/>
  <c r="B13"/>
  <c r="B33" s="1"/>
  <c r="J36"/>
  <c r="K36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21"/>
  <c r="E49"/>
  <c r="D49"/>
  <c r="C49"/>
  <c r="B49"/>
  <c r="A48"/>
  <c r="B46"/>
  <c r="E44"/>
  <c r="C44"/>
  <c r="B44"/>
  <c r="A43"/>
  <c r="F38"/>
  <c r="F44" s="1"/>
  <c r="E38"/>
  <c r="D38"/>
  <c r="C38"/>
  <c r="B38"/>
  <c r="A37"/>
  <c r="D32"/>
  <c r="C32"/>
  <c r="B32"/>
  <c r="A31"/>
  <c r="L24"/>
  <c r="B24"/>
  <c r="B25" s="1"/>
  <c r="L23"/>
  <c r="B50" s="1"/>
  <c r="B23"/>
  <c r="B39" s="1"/>
  <c r="L14"/>
  <c r="B14"/>
  <c r="B34" s="1"/>
  <c r="L13"/>
  <c r="B13"/>
  <c r="B33" s="1"/>
  <c r="J8"/>
  <c r="M24" s="1"/>
  <c r="I8"/>
  <c r="K8" s="1"/>
  <c r="D8"/>
  <c r="J7"/>
  <c r="M14" s="1"/>
  <c r="C46" s="1"/>
  <c r="I7"/>
  <c r="M13" s="1"/>
  <c r="D7"/>
  <c r="J6"/>
  <c r="C24" s="1"/>
  <c r="I6"/>
  <c r="C23" s="1"/>
  <c r="D6"/>
  <c r="J5"/>
  <c r="C14" s="1"/>
  <c r="I5"/>
  <c r="C13" s="1"/>
  <c r="D5"/>
  <c r="B51" i="20"/>
  <c r="F49"/>
  <c r="E49"/>
  <c r="D49"/>
  <c r="C49"/>
  <c r="B49"/>
  <c r="A48"/>
  <c r="E44"/>
  <c r="C44"/>
  <c r="B44"/>
  <c r="A43"/>
  <c r="F38"/>
  <c r="F44" s="1"/>
  <c r="E38"/>
  <c r="D38"/>
  <c r="C38"/>
  <c r="B38"/>
  <c r="A37"/>
  <c r="D32"/>
  <c r="C32"/>
  <c r="B32"/>
  <c r="A31"/>
  <c r="L24"/>
  <c r="B24"/>
  <c r="B40" s="1"/>
  <c r="L23"/>
  <c r="B23"/>
  <c r="L14"/>
  <c r="B46" s="1"/>
  <c r="B14"/>
  <c r="B34" s="1"/>
  <c r="L13"/>
  <c r="L15" s="1"/>
  <c r="B13"/>
  <c r="B33" s="1"/>
  <c r="J8"/>
  <c r="M24" s="1"/>
  <c r="I8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19"/>
  <c r="E49"/>
  <c r="D49"/>
  <c r="C49"/>
  <c r="B49"/>
  <c r="A48"/>
  <c r="B45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23"/>
  <c r="L14"/>
  <c r="B46" s="1"/>
  <c r="B14"/>
  <c r="B34" s="1"/>
  <c r="L13"/>
  <c r="L15" s="1"/>
  <c r="B13"/>
  <c r="B33" s="1"/>
  <c r="J8"/>
  <c r="M24" s="1"/>
  <c r="I8"/>
  <c r="D8"/>
  <c r="J7"/>
  <c r="M14" s="1"/>
  <c r="I7"/>
  <c r="M13" s="1"/>
  <c r="D7"/>
  <c r="J6"/>
  <c r="C24" s="1"/>
  <c r="C40" s="1"/>
  <c r="I6"/>
  <c r="C23" s="1"/>
  <c r="D6"/>
  <c r="J5"/>
  <c r="C14" s="1"/>
  <c r="I5"/>
  <c r="C13" s="1"/>
  <c r="D5"/>
  <c r="F49" i="18"/>
  <c r="E49"/>
  <c r="D49"/>
  <c r="C49"/>
  <c r="B49"/>
  <c r="A48"/>
  <c r="F44"/>
  <c r="E44"/>
  <c r="C44"/>
  <c r="B44"/>
  <c r="A43"/>
  <c r="F38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46" s="1"/>
  <c r="B14"/>
  <c r="B34" s="1"/>
  <c r="L13"/>
  <c r="L15" s="1"/>
  <c r="B13"/>
  <c r="B33" s="1"/>
  <c r="J8"/>
  <c r="M24" s="1"/>
  <c r="I8"/>
  <c r="M23" s="1"/>
  <c r="C50" s="1"/>
  <c r="D8"/>
  <c r="J7"/>
  <c r="M14" s="1"/>
  <c r="I7"/>
  <c r="M13" s="1"/>
  <c r="D7"/>
  <c r="J6"/>
  <c r="C24" s="1"/>
  <c r="C40" s="1"/>
  <c r="I6"/>
  <c r="C23" s="1"/>
  <c r="D6"/>
  <c r="J5"/>
  <c r="C14" s="1"/>
  <c r="I5"/>
  <c r="D5"/>
  <c r="F49" i="17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23"/>
  <c r="L14"/>
  <c r="B46" s="1"/>
  <c r="B14"/>
  <c r="B34" s="1"/>
  <c r="L13"/>
  <c r="L15" s="1"/>
  <c r="B13"/>
  <c r="B33" s="1"/>
  <c r="J8"/>
  <c r="M24" s="1"/>
  <c r="I8"/>
  <c r="M23" s="1"/>
  <c r="C50" s="1"/>
  <c r="D8"/>
  <c r="J7"/>
  <c r="M14" s="1"/>
  <c r="I7"/>
  <c r="M13" s="1"/>
  <c r="D7"/>
  <c r="J6"/>
  <c r="C24" s="1"/>
  <c r="C40" s="1"/>
  <c r="I6"/>
  <c r="C23" s="1"/>
  <c r="D6"/>
  <c r="J5"/>
  <c r="C14" s="1"/>
  <c r="I5"/>
  <c r="D5"/>
  <c r="F49" i="16"/>
  <c r="E49"/>
  <c r="D49"/>
  <c r="C49"/>
  <c r="B49"/>
  <c r="A48"/>
  <c r="F44"/>
  <c r="E44"/>
  <c r="C44"/>
  <c r="B44"/>
  <c r="A43"/>
  <c r="F38"/>
  <c r="E38"/>
  <c r="D38"/>
  <c r="C38"/>
  <c r="A37"/>
  <c r="D32"/>
  <c r="C32"/>
  <c r="B32"/>
  <c r="B38" s="1"/>
  <c r="A31"/>
  <c r="L24"/>
  <c r="B51" s="1"/>
  <c r="B24"/>
  <c r="B40" s="1"/>
  <c r="L23"/>
  <c r="B23"/>
  <c r="B39" s="1"/>
  <c r="L14"/>
  <c r="B46" s="1"/>
  <c r="B14"/>
  <c r="B34" s="1"/>
  <c r="L13"/>
  <c r="L15" s="1"/>
  <c r="B13"/>
  <c r="B33" s="1"/>
  <c r="J8"/>
  <c r="M24" s="1"/>
  <c r="I8"/>
  <c r="D8"/>
  <c r="J7"/>
  <c r="M14" s="1"/>
  <c r="I7"/>
  <c r="M13" s="1"/>
  <c r="D7"/>
  <c r="J6"/>
  <c r="C24" s="1"/>
  <c r="C40" s="1"/>
  <c r="I6"/>
  <c r="C23" s="1"/>
  <c r="D6"/>
  <c r="J5"/>
  <c r="C14" s="1"/>
  <c r="I5"/>
  <c r="D5"/>
  <c r="F49" i="15"/>
  <c r="E49"/>
  <c r="D49"/>
  <c r="C49"/>
  <c r="B49"/>
  <c r="A48"/>
  <c r="F44"/>
  <c r="E44"/>
  <c r="C44"/>
  <c r="B44"/>
  <c r="A43"/>
  <c r="F38"/>
  <c r="E38"/>
  <c r="D38"/>
  <c r="C38"/>
  <c r="A37"/>
  <c r="D32"/>
  <c r="C32"/>
  <c r="B32"/>
  <c r="B38" s="1"/>
  <c r="A31"/>
  <c r="L24"/>
  <c r="B51" s="1"/>
  <c r="B24"/>
  <c r="B40" s="1"/>
  <c r="L23"/>
  <c r="B50" s="1"/>
  <c r="B23"/>
  <c r="B39" s="1"/>
  <c r="L14"/>
  <c r="B46" s="1"/>
  <c r="B14"/>
  <c r="L13"/>
  <c r="B13"/>
  <c r="B33" s="1"/>
  <c r="J8"/>
  <c r="I8"/>
  <c r="M23" s="1"/>
  <c r="D8"/>
  <c r="J7"/>
  <c r="M14" s="1"/>
  <c r="I7"/>
  <c r="M13" s="1"/>
  <c r="D7"/>
  <c r="J6"/>
  <c r="C24" s="1"/>
  <c r="I6"/>
  <c r="C23" s="1"/>
  <c r="D6"/>
  <c r="J5"/>
  <c r="C14" s="1"/>
  <c r="I5"/>
  <c r="C13" s="1"/>
  <c r="D5"/>
  <c r="F49" i="14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23"/>
  <c r="B39" s="1"/>
  <c r="L14"/>
  <c r="B46" s="1"/>
  <c r="B14"/>
  <c r="B34" s="1"/>
  <c r="L13"/>
  <c r="L15" s="1"/>
  <c r="B13"/>
  <c r="B33" s="1"/>
  <c r="J8"/>
  <c r="M24" s="1"/>
  <c r="I8"/>
  <c r="J7"/>
  <c r="M14" s="1"/>
  <c r="I7"/>
  <c r="M13" s="1"/>
  <c r="D7"/>
  <c r="J6"/>
  <c r="C24" s="1"/>
  <c r="I6"/>
  <c r="C23" s="1"/>
  <c r="D6"/>
  <c r="J5"/>
  <c r="C14" s="1"/>
  <c r="I5"/>
  <c r="D5"/>
  <c r="F49" i="13"/>
  <c r="E49"/>
  <c r="D49"/>
  <c r="C49"/>
  <c r="B49"/>
  <c r="A48"/>
  <c r="F44"/>
  <c r="E44"/>
  <c r="C44"/>
  <c r="B44"/>
  <c r="A43"/>
  <c r="F38"/>
  <c r="E38"/>
  <c r="D38"/>
  <c r="C38"/>
  <c r="B38"/>
  <c r="A37"/>
  <c r="D32"/>
  <c r="C32"/>
  <c r="B32"/>
  <c r="A31"/>
  <c r="L24"/>
  <c r="B51" s="1"/>
  <c r="B24"/>
  <c r="B40" s="1"/>
  <c r="L23"/>
  <c r="B23"/>
  <c r="B39" s="1"/>
  <c r="L14"/>
  <c r="B46" s="1"/>
  <c r="B14"/>
  <c r="B34" s="1"/>
  <c r="L13"/>
  <c r="B45" s="1"/>
  <c r="B13"/>
  <c r="B33" s="1"/>
  <c r="J8"/>
  <c r="I8"/>
  <c r="L34" s="1"/>
  <c r="D8"/>
  <c r="J7"/>
  <c r="M14" s="1"/>
  <c r="I7"/>
  <c r="M13" s="1"/>
  <c r="J6"/>
  <c r="C24" s="1"/>
  <c r="I6"/>
  <c r="C23" s="1"/>
  <c r="D6"/>
  <c r="J5"/>
  <c r="C14" s="1"/>
  <c r="I5"/>
  <c r="C13" s="1"/>
  <c r="D13" s="1"/>
  <c r="D5"/>
  <c r="F49" i="12"/>
  <c r="E49"/>
  <c r="D49"/>
  <c r="C49"/>
  <c r="B49"/>
  <c r="A48"/>
  <c r="E44"/>
  <c r="C44"/>
  <c r="B44"/>
  <c r="A43"/>
  <c r="F38"/>
  <c r="F44" s="1"/>
  <c r="E38"/>
  <c r="D38"/>
  <c r="C38"/>
  <c r="B38"/>
  <c r="A37"/>
  <c r="D32"/>
  <c r="C32"/>
  <c r="B32"/>
  <c r="A31"/>
  <c r="L24"/>
  <c r="B24"/>
  <c r="L23"/>
  <c r="B50" s="1"/>
  <c r="B23"/>
  <c r="L14"/>
  <c r="B46" s="1"/>
  <c r="B14"/>
  <c r="B34" s="1"/>
  <c r="L13"/>
  <c r="B45" s="1"/>
  <c r="B13"/>
  <c r="J8"/>
  <c r="M24" s="1"/>
  <c r="I8"/>
  <c r="D8"/>
  <c r="J7"/>
  <c r="M14" s="1"/>
  <c r="I7"/>
  <c r="D7"/>
  <c r="J6"/>
  <c r="C24" s="1"/>
  <c r="I6"/>
  <c r="C23" s="1"/>
  <c r="D6"/>
  <c r="J5"/>
  <c r="C14" s="1"/>
  <c r="I5"/>
  <c r="C13" s="1"/>
  <c r="D5"/>
  <c r="B40" i="101" l="1"/>
  <c r="K49"/>
  <c r="K32"/>
  <c r="C32"/>
  <c r="L49"/>
  <c r="L32"/>
  <c r="D40"/>
  <c r="F66"/>
  <c r="C66"/>
  <c r="B66"/>
  <c r="H62"/>
  <c r="H63"/>
  <c r="H64"/>
  <c r="D28"/>
  <c r="D31"/>
  <c r="D30"/>
  <c r="C49"/>
  <c r="D48"/>
  <c r="D47"/>
  <c r="D49" s="1"/>
  <c r="J66"/>
  <c r="G49"/>
  <c r="B49"/>
  <c r="K40"/>
  <c r="J32"/>
  <c r="H45"/>
  <c r="L39"/>
  <c r="L37"/>
  <c r="H30"/>
  <c r="H46"/>
  <c r="H38"/>
  <c r="H36"/>
  <c r="H29"/>
  <c r="J49"/>
  <c r="F40"/>
  <c r="G32"/>
  <c r="B32"/>
  <c r="H47"/>
  <c r="L38"/>
  <c r="H28"/>
  <c r="H32" s="1"/>
  <c r="H39"/>
  <c r="C56" i="99"/>
  <c r="D56"/>
  <c r="H54"/>
  <c r="L37"/>
  <c r="D39"/>
  <c r="H55"/>
  <c r="D55"/>
  <c r="L38"/>
  <c r="D38"/>
  <c r="B65"/>
  <c r="H52"/>
  <c r="L48"/>
  <c r="H48"/>
  <c r="H81" s="1"/>
  <c r="F48"/>
  <c r="F81" s="1"/>
  <c r="L39"/>
  <c r="L40" s="1"/>
  <c r="H39"/>
  <c r="D37"/>
  <c r="D40" s="1"/>
  <c r="G48"/>
  <c r="G81" s="1"/>
  <c r="H38"/>
  <c r="H40" s="1"/>
  <c r="I40" i="98"/>
  <c r="J24"/>
  <c r="J40" s="1"/>
  <c r="I15"/>
  <c r="J15" s="1"/>
  <c r="I40" i="97"/>
  <c r="J24"/>
  <c r="J40" s="1"/>
  <c r="I15"/>
  <c r="J15" s="1"/>
  <c r="I40" i="96"/>
  <c r="J24"/>
  <c r="J40" s="1"/>
  <c r="I15"/>
  <c r="J15" s="1"/>
  <c r="I40" i="95"/>
  <c r="J24"/>
  <c r="J40" s="1"/>
  <c r="I40" i="94"/>
  <c r="J24"/>
  <c r="J40" s="1"/>
  <c r="F15" i="93"/>
  <c r="H15"/>
  <c r="J24"/>
  <c r="J40" s="1"/>
  <c r="I40"/>
  <c r="I15"/>
  <c r="J15" s="1"/>
  <c r="J5"/>
  <c r="I40" i="92"/>
  <c r="J24"/>
  <c r="J40" s="1"/>
  <c r="H40"/>
  <c r="F40"/>
  <c r="I40" i="91"/>
  <c r="J24"/>
  <c r="J40" s="1"/>
  <c r="I15"/>
  <c r="J15" s="1"/>
  <c r="I40" i="90"/>
  <c r="J24"/>
  <c r="J40" s="1"/>
  <c r="H40"/>
  <c r="F40"/>
  <c r="I40" i="89"/>
  <c r="J24"/>
  <c r="J40" s="1"/>
  <c r="F15" i="88"/>
  <c r="J24"/>
  <c r="J40" s="1"/>
  <c r="I40"/>
  <c r="I15"/>
  <c r="J15" s="1"/>
  <c r="J5"/>
  <c r="H15"/>
  <c r="I15" i="87"/>
  <c r="J15" s="1"/>
  <c r="I40"/>
  <c r="J24"/>
  <c r="J40" s="1"/>
  <c r="I40" i="86"/>
  <c r="J24"/>
  <c r="J40" s="1"/>
  <c r="I15"/>
  <c r="J15" s="1"/>
  <c r="I40" i="85"/>
  <c r="J24"/>
  <c r="J40" s="1"/>
  <c r="I15" i="84"/>
  <c r="J15" s="1"/>
  <c r="I40"/>
  <c r="J24"/>
  <c r="J40" s="1"/>
  <c r="I40" i="83"/>
  <c r="J24"/>
  <c r="J40" s="1"/>
  <c r="I40" i="82"/>
  <c r="J24"/>
  <c r="J40" s="1"/>
  <c r="I40" i="81"/>
  <c r="J24"/>
  <c r="J40" s="1"/>
  <c r="I40" i="80"/>
  <c r="J24"/>
  <c r="J40" s="1"/>
  <c r="I40" i="79"/>
  <c r="J24"/>
  <c r="J40" s="1"/>
  <c r="I15"/>
  <c r="J15" s="1"/>
  <c r="I40" i="78"/>
  <c r="J24"/>
  <c r="J40" s="1"/>
  <c r="I40" i="77"/>
  <c r="J24"/>
  <c r="J40" s="1"/>
  <c r="I40" i="76"/>
  <c r="J24"/>
  <c r="J40" s="1"/>
  <c r="I15"/>
  <c r="J15" s="1"/>
  <c r="I40" i="75"/>
  <c r="J24"/>
  <c r="J40" s="1"/>
  <c r="I15"/>
  <c r="J15" s="1"/>
  <c r="I40" i="74"/>
  <c r="J24"/>
  <c r="J40" s="1"/>
  <c r="F40"/>
  <c r="H40"/>
  <c r="I40" i="73"/>
  <c r="J24"/>
  <c r="J40" s="1"/>
  <c r="I40" i="72"/>
  <c r="J24"/>
  <c r="J40" s="1"/>
  <c r="I40" i="71"/>
  <c r="J24"/>
  <c r="J40" s="1"/>
  <c r="I40" i="70"/>
  <c r="J24"/>
  <c r="J40" s="1"/>
  <c r="I15"/>
  <c r="J15" s="1"/>
  <c r="I40" i="69"/>
  <c r="J24"/>
  <c r="J40" s="1"/>
  <c r="I40" i="68"/>
  <c r="J24"/>
  <c r="J40" s="1"/>
  <c r="I40" i="67"/>
  <c r="J24"/>
  <c r="J40" s="1"/>
  <c r="I40" i="66"/>
  <c r="J24"/>
  <c r="J40" s="1"/>
  <c r="F15" i="65"/>
  <c r="H15"/>
  <c r="J24"/>
  <c r="J40" s="1"/>
  <c r="I40"/>
  <c r="I15"/>
  <c r="J15" s="1"/>
  <c r="J5"/>
  <c r="I40" i="64"/>
  <c r="J24"/>
  <c r="J40" s="1"/>
  <c r="I40" i="63"/>
  <c r="J24"/>
  <c r="J40" s="1"/>
  <c r="I40" i="62"/>
  <c r="J24"/>
  <c r="J40" s="1"/>
  <c r="F40" i="61"/>
  <c r="I40"/>
  <c r="J24"/>
  <c r="J40" s="1"/>
  <c r="H40"/>
  <c r="I40" i="60"/>
  <c r="J24"/>
  <c r="J40" s="1"/>
  <c r="I40" i="59"/>
  <c r="J24"/>
  <c r="J40" s="1"/>
  <c r="I59" i="58"/>
  <c r="J43"/>
  <c r="J59" s="1"/>
  <c r="I40" i="57"/>
  <c r="J24"/>
  <c r="J40" s="1"/>
  <c r="I15"/>
  <c r="J15" s="1"/>
  <c r="J5"/>
  <c r="I15" i="56"/>
  <c r="J15" s="1"/>
  <c r="H15"/>
  <c r="L15"/>
  <c r="F15"/>
  <c r="M8" i="55"/>
  <c r="N8"/>
  <c r="O8"/>
  <c r="P8"/>
  <c r="D15"/>
  <c r="O8" i="54"/>
  <c r="N8"/>
  <c r="M8"/>
  <c r="P8"/>
  <c r="D15"/>
  <c r="O8" i="52"/>
  <c r="P8"/>
  <c r="M8"/>
  <c r="N8"/>
  <c r="D41"/>
  <c r="E39" s="1"/>
  <c r="D15"/>
  <c r="D47" i="51"/>
  <c r="E45" s="1"/>
  <c r="P7"/>
  <c r="O7"/>
  <c r="M7"/>
  <c r="N7"/>
  <c r="L9"/>
  <c r="N5"/>
  <c r="M5"/>
  <c r="P5"/>
  <c r="O5"/>
  <c r="D15"/>
  <c r="F13" s="1"/>
  <c r="O8" i="48"/>
  <c r="P8"/>
  <c r="M8"/>
  <c r="N8"/>
  <c r="D15"/>
  <c r="M8" i="46"/>
  <c r="N8"/>
  <c r="O8"/>
  <c r="P8"/>
  <c r="D41"/>
  <c r="E39" s="1"/>
  <c r="D41" i="45"/>
  <c r="E39" s="1"/>
  <c r="O8" i="44"/>
  <c r="P8"/>
  <c r="M8"/>
  <c r="N8"/>
  <c r="D35"/>
  <c r="E33" s="1"/>
  <c r="M8" i="43"/>
  <c r="N8"/>
  <c r="O8"/>
  <c r="P8"/>
  <c r="D15"/>
  <c r="O8" i="42"/>
  <c r="P8"/>
  <c r="M8"/>
  <c r="N8"/>
  <c r="O8" i="41"/>
  <c r="P8"/>
  <c r="M8"/>
  <c r="N8"/>
  <c r="D15"/>
  <c r="M8" i="40"/>
  <c r="N8"/>
  <c r="O8"/>
  <c r="P8"/>
  <c r="O8" i="39"/>
  <c r="P8"/>
  <c r="M8"/>
  <c r="N8"/>
  <c r="D15"/>
  <c r="O8" i="38"/>
  <c r="P8"/>
  <c r="M8"/>
  <c r="N8"/>
  <c r="D41"/>
  <c r="E39" s="1"/>
  <c r="M8" i="37"/>
  <c r="N8"/>
  <c r="O8"/>
  <c r="P8"/>
  <c r="D41"/>
  <c r="E39" s="1"/>
  <c r="O8" i="36"/>
  <c r="P8"/>
  <c r="M8"/>
  <c r="N8"/>
  <c r="M8" i="35"/>
  <c r="N8"/>
  <c r="O8"/>
  <c r="P8"/>
  <c r="D15"/>
  <c r="O8" i="34"/>
  <c r="P8"/>
  <c r="M8"/>
  <c r="N8"/>
  <c r="K9"/>
  <c r="L5"/>
  <c r="L9" s="1"/>
  <c r="D15"/>
  <c r="D35"/>
  <c r="E33" s="1"/>
  <c r="O8" i="31"/>
  <c r="P8"/>
  <c r="M8"/>
  <c r="N8"/>
  <c r="D41"/>
  <c r="E39" s="1"/>
  <c r="M8" i="30"/>
  <c r="N8"/>
  <c r="O8"/>
  <c r="P8"/>
  <c r="D15"/>
  <c r="O8" i="29"/>
  <c r="D15"/>
  <c r="M8" i="28"/>
  <c r="N8"/>
  <c r="O8"/>
  <c r="P8"/>
  <c r="D15"/>
  <c r="O8" i="27"/>
  <c r="P8"/>
  <c r="M8"/>
  <c r="N8"/>
  <c r="O8" i="26"/>
  <c r="P8"/>
  <c r="M8"/>
  <c r="N8"/>
  <c r="D41"/>
  <c r="E39" s="1"/>
  <c r="M24" i="13"/>
  <c r="L35"/>
  <c r="L36" s="1"/>
  <c r="K36"/>
  <c r="N24" i="10"/>
  <c r="K8"/>
  <c r="M23"/>
  <c r="B51"/>
  <c r="B45"/>
  <c r="B25"/>
  <c r="B39"/>
  <c r="B41" s="1"/>
  <c r="K5"/>
  <c r="B15"/>
  <c r="K8" i="9"/>
  <c r="L8" s="1"/>
  <c r="M23"/>
  <c r="B45"/>
  <c r="D23"/>
  <c r="B39"/>
  <c r="B41" s="1"/>
  <c r="B25"/>
  <c r="K5"/>
  <c r="B15"/>
  <c r="N24" i="8"/>
  <c r="K8"/>
  <c r="M23"/>
  <c r="B51"/>
  <c r="D9"/>
  <c r="B45"/>
  <c r="B25"/>
  <c r="B41"/>
  <c r="C14"/>
  <c r="J9"/>
  <c r="K35" s="1"/>
  <c r="L35" s="1"/>
  <c r="C13"/>
  <c r="I9"/>
  <c r="K34" s="1"/>
  <c r="M8" i="25"/>
  <c r="N8"/>
  <c r="O8"/>
  <c r="P8"/>
  <c r="D15"/>
  <c r="K9" i="23"/>
  <c r="L9"/>
  <c r="D15"/>
  <c r="N36" i="20"/>
  <c r="J41" s="1"/>
  <c r="M41" s="1"/>
  <c r="O41" s="1"/>
  <c r="N35"/>
  <c r="O35"/>
  <c r="K40" s="1"/>
  <c r="N40" s="1"/>
  <c r="P40" s="1"/>
  <c r="O36"/>
  <c r="K41" s="1"/>
  <c r="N41" s="1"/>
  <c r="P41" s="1"/>
  <c r="N36" i="18"/>
  <c r="J41" s="1"/>
  <c r="M41" s="1"/>
  <c r="O41" s="1"/>
  <c r="N35"/>
  <c r="O35"/>
  <c r="K40" s="1"/>
  <c r="N40" s="1"/>
  <c r="P40" s="1"/>
  <c r="O36"/>
  <c r="K41" s="1"/>
  <c r="N41" s="1"/>
  <c r="P41" s="1"/>
  <c r="L36" i="19"/>
  <c r="O35" s="1"/>
  <c r="K40" s="1"/>
  <c r="N40" s="1"/>
  <c r="P40" s="1"/>
  <c r="N35" i="17"/>
  <c r="J40" s="1"/>
  <c r="M40" s="1"/>
  <c r="O40" s="1"/>
  <c r="N34"/>
  <c r="O34"/>
  <c r="K39" s="1"/>
  <c r="N39" s="1"/>
  <c r="P39" s="1"/>
  <c r="O35"/>
  <c r="K40" s="1"/>
  <c r="N40" s="1"/>
  <c r="P40" s="1"/>
  <c r="N35" i="16"/>
  <c r="J40" s="1"/>
  <c r="M40" s="1"/>
  <c r="O40" s="1"/>
  <c r="N34"/>
  <c r="O34"/>
  <c r="K39" s="1"/>
  <c r="N39" s="1"/>
  <c r="P39" s="1"/>
  <c r="O35"/>
  <c r="K40" s="1"/>
  <c r="N40" s="1"/>
  <c r="P40" s="1"/>
  <c r="N35" i="15"/>
  <c r="J40" s="1"/>
  <c r="M40" s="1"/>
  <c r="O40" s="1"/>
  <c r="N34"/>
  <c r="O34"/>
  <c r="K39" s="1"/>
  <c r="N39" s="1"/>
  <c r="P39" s="1"/>
  <c r="O35"/>
  <c r="K40" s="1"/>
  <c r="N40" s="1"/>
  <c r="P40" s="1"/>
  <c r="N35" i="14"/>
  <c r="J40" s="1"/>
  <c r="M40" s="1"/>
  <c r="O40" s="1"/>
  <c r="N34"/>
  <c r="O34"/>
  <c r="K39" s="1"/>
  <c r="N39" s="1"/>
  <c r="P39" s="1"/>
  <c r="O35"/>
  <c r="K40" s="1"/>
  <c r="N40" s="1"/>
  <c r="P40" s="1"/>
  <c r="N35" i="12"/>
  <c r="J40" s="1"/>
  <c r="M40" s="1"/>
  <c r="O40" s="1"/>
  <c r="N34"/>
  <c r="O34"/>
  <c r="K39" s="1"/>
  <c r="N39" s="1"/>
  <c r="P39" s="1"/>
  <c r="O35"/>
  <c r="K40" s="1"/>
  <c r="N40" s="1"/>
  <c r="P40" s="1"/>
  <c r="N35" i="7"/>
  <c r="J40" s="1"/>
  <c r="M40" s="1"/>
  <c r="O40" s="1"/>
  <c r="N34"/>
  <c r="O34"/>
  <c r="K39" s="1"/>
  <c r="N39" s="1"/>
  <c r="P39" s="1"/>
  <c r="O35"/>
  <c r="K40" s="1"/>
  <c r="N40" s="1"/>
  <c r="P40" s="1"/>
  <c r="N36" i="10"/>
  <c r="J41" s="1"/>
  <c r="M41" s="1"/>
  <c r="O41" s="1"/>
  <c r="N35"/>
  <c r="O35"/>
  <c r="K40" s="1"/>
  <c r="N40" s="1"/>
  <c r="P40" s="1"/>
  <c r="O36"/>
  <c r="K41" s="1"/>
  <c r="N41" s="1"/>
  <c r="P41" s="1"/>
  <c r="N35" i="9"/>
  <c r="J40" s="1"/>
  <c r="M40" s="1"/>
  <c r="O40" s="1"/>
  <c r="N34"/>
  <c r="O34"/>
  <c r="K39" s="1"/>
  <c r="N39" s="1"/>
  <c r="P39" s="1"/>
  <c r="O35"/>
  <c r="K40" s="1"/>
  <c r="N40" s="1"/>
  <c r="P40" s="1"/>
  <c r="K9" i="7"/>
  <c r="K36" i="6"/>
  <c r="L34"/>
  <c r="L36" s="1"/>
  <c r="K34" i="5"/>
  <c r="K36" i="4"/>
  <c r="L34"/>
  <c r="L36" s="1"/>
  <c r="N36" i="21"/>
  <c r="J41" s="1"/>
  <c r="M41" s="1"/>
  <c r="O41" s="1"/>
  <c r="N35"/>
  <c r="O35"/>
  <c r="K40" s="1"/>
  <c r="N40" s="1"/>
  <c r="P40" s="1"/>
  <c r="O36"/>
  <c r="K41" s="1"/>
  <c r="N41" s="1"/>
  <c r="P41" s="1"/>
  <c r="N36" i="11"/>
  <c r="J41" s="1"/>
  <c r="M41" s="1"/>
  <c r="O41" s="1"/>
  <c r="N35"/>
  <c r="O35"/>
  <c r="K40" s="1"/>
  <c r="N40" s="1"/>
  <c r="P40" s="1"/>
  <c r="O36"/>
  <c r="K41" s="1"/>
  <c r="N41" s="1"/>
  <c r="P41" s="1"/>
  <c r="N35" i="6"/>
  <c r="J40" s="1"/>
  <c r="M40" s="1"/>
  <c r="O40" s="1"/>
  <c r="N34"/>
  <c r="O34"/>
  <c r="K39" s="1"/>
  <c r="N39" s="1"/>
  <c r="P39" s="1"/>
  <c r="O35"/>
  <c r="K40" s="1"/>
  <c r="N40" s="1"/>
  <c r="P40" s="1"/>
  <c r="N35" i="4"/>
  <c r="J40" s="1"/>
  <c r="M40" s="1"/>
  <c r="O40" s="1"/>
  <c r="N34"/>
  <c r="O34"/>
  <c r="K39" s="1"/>
  <c r="N39" s="1"/>
  <c r="P39" s="1"/>
  <c r="O35"/>
  <c r="K40" s="1"/>
  <c r="N40" s="1"/>
  <c r="P40" s="1"/>
  <c r="N35" i="2"/>
  <c r="J40" s="1"/>
  <c r="M40" s="1"/>
  <c r="O40" s="1"/>
  <c r="N34"/>
  <c r="O34"/>
  <c r="K39" s="1"/>
  <c r="N39" s="1"/>
  <c r="P39" s="1"/>
  <c r="O35"/>
  <c r="K40" s="1"/>
  <c r="N40" s="1"/>
  <c r="P40" s="1"/>
  <c r="O6" i="55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L9"/>
  <c r="P5"/>
  <c r="N5"/>
  <c r="O5"/>
  <c r="M5"/>
  <c r="E46"/>
  <c r="D46"/>
  <c r="D47" s="1"/>
  <c r="F23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54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4"/>
  <c r="B29" s="1"/>
  <c r="E29" s="1"/>
  <c r="G29" s="1"/>
  <c r="F23"/>
  <c r="C50"/>
  <c r="M25"/>
  <c r="G14"/>
  <c r="C19" s="1"/>
  <c r="F19" s="1"/>
  <c r="H19" s="1"/>
  <c r="G13"/>
  <c r="C18" s="1"/>
  <c r="F18" s="1"/>
  <c r="H18" s="1"/>
  <c r="C35"/>
  <c r="N15"/>
  <c r="P14" s="1"/>
  <c r="L19" s="1"/>
  <c r="O19" s="1"/>
  <c r="Q19" s="1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53"/>
  <c r="M6"/>
  <c r="P6"/>
  <c r="N6"/>
  <c r="P7"/>
  <c r="N7"/>
  <c r="O7"/>
  <c r="M7"/>
  <c r="L9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P24" s="1"/>
  <c r="L29" s="1"/>
  <c r="O29" s="1"/>
  <c r="Q29" s="1"/>
  <c r="D47"/>
  <c r="E45" s="1"/>
  <c r="K36"/>
  <c r="B52"/>
  <c r="D50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B47"/>
  <c r="D40"/>
  <c r="D41" s="1"/>
  <c r="D33"/>
  <c r="K35"/>
  <c r="K37" s="1"/>
  <c r="M36" s="1"/>
  <c r="I41" s="1"/>
  <c r="L41" s="1"/>
  <c r="N41" s="1"/>
  <c r="F46"/>
  <c r="O6" i="52"/>
  <c r="M6"/>
  <c r="P6"/>
  <c r="N6"/>
  <c r="P7"/>
  <c r="N7"/>
  <c r="O7"/>
  <c r="M7"/>
  <c r="B18" i="51"/>
  <c r="E18" s="1"/>
  <c r="G18" s="1"/>
  <c r="L9" i="52"/>
  <c r="P5"/>
  <c r="N5"/>
  <c r="O5"/>
  <c r="M5"/>
  <c r="E46"/>
  <c r="D46"/>
  <c r="C50"/>
  <c r="M25"/>
  <c r="P14"/>
  <c r="L19" s="1"/>
  <c r="O19" s="1"/>
  <c r="Q19" s="1"/>
  <c r="P13"/>
  <c r="F45" i="51"/>
  <c r="C47"/>
  <c r="E34"/>
  <c r="P9"/>
  <c r="N9"/>
  <c r="O9"/>
  <c r="M9"/>
  <c r="Q14" i="52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K37" i="51"/>
  <c r="M36" s="1"/>
  <c r="I41" s="1"/>
  <c r="L41" s="1"/>
  <c r="N41" s="1"/>
  <c r="F46"/>
  <c r="D35" i="52"/>
  <c r="E33" s="1"/>
  <c r="D51" i="51"/>
  <c r="F23"/>
  <c r="B47" i="52"/>
  <c r="F40"/>
  <c r="C52" i="51"/>
  <c r="G24"/>
  <c r="C29" s="1"/>
  <c r="F29" s="1"/>
  <c r="H29" s="1"/>
  <c r="G23"/>
  <c r="C28" s="1"/>
  <c r="F28" s="1"/>
  <c r="H28" s="1"/>
  <c r="N25"/>
  <c r="Q24" s="1"/>
  <c r="M29" s="1"/>
  <c r="P29" s="1"/>
  <c r="R29" s="1"/>
  <c r="G14"/>
  <c r="C19" s="1"/>
  <c r="F19" s="1"/>
  <c r="H19" s="1"/>
  <c r="G13"/>
  <c r="C18" s="1"/>
  <c r="F18" s="1"/>
  <c r="H18" s="1"/>
  <c r="N15"/>
  <c r="Q14" s="1"/>
  <c r="M19" s="1"/>
  <c r="P19" s="1"/>
  <c r="R19" s="1"/>
  <c r="B52" i="52"/>
  <c r="D50"/>
  <c r="F14"/>
  <c r="B19" s="1"/>
  <c r="E19" s="1"/>
  <c r="G19" s="1"/>
  <c r="F13"/>
  <c r="J37"/>
  <c r="E40" i="51"/>
  <c r="C41" i="52"/>
  <c r="F39"/>
  <c r="C47"/>
  <c r="N35" i="51"/>
  <c r="J40" s="1"/>
  <c r="M40" s="1"/>
  <c r="O40" s="1"/>
  <c r="D25" i="52"/>
  <c r="F24" s="1"/>
  <c r="B29" s="1"/>
  <c r="E29" s="1"/>
  <c r="G29" s="1"/>
  <c r="K9"/>
  <c r="D52" i="51"/>
  <c r="D40"/>
  <c r="D41" s="1"/>
  <c r="F40" s="1"/>
  <c r="D34"/>
  <c r="D35" s="1"/>
  <c r="F14"/>
  <c r="B19" s="1"/>
  <c r="E19" s="1"/>
  <c r="G19" s="1"/>
  <c r="C41"/>
  <c r="C35"/>
  <c r="N23" i="52"/>
  <c r="E46" i="51"/>
  <c r="D47" i="52"/>
  <c r="E45" s="1"/>
  <c r="K36"/>
  <c r="K37" s="1"/>
  <c r="M35" s="1"/>
  <c r="O6" i="50"/>
  <c r="M6"/>
  <c r="P6"/>
  <c r="N6"/>
  <c r="P7"/>
  <c r="N7"/>
  <c r="O7"/>
  <c r="M7"/>
  <c r="L9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P24" s="1"/>
  <c r="L29" s="1"/>
  <c r="O29" s="1"/>
  <c r="Q29" s="1"/>
  <c r="D47"/>
  <c r="E45" s="1"/>
  <c r="K36"/>
  <c r="B52"/>
  <c r="D50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B47"/>
  <c r="D40"/>
  <c r="D41" s="1"/>
  <c r="D33"/>
  <c r="K35"/>
  <c r="K37" s="1"/>
  <c r="M36" s="1"/>
  <c r="I41" s="1"/>
  <c r="L41" s="1"/>
  <c r="N41" s="1"/>
  <c r="F46"/>
  <c r="P7" i="49"/>
  <c r="N7"/>
  <c r="O7"/>
  <c r="M7"/>
  <c r="L9"/>
  <c r="P5"/>
  <c r="N5"/>
  <c r="O5"/>
  <c r="M5"/>
  <c r="E46"/>
  <c r="D46"/>
  <c r="C50"/>
  <c r="M25"/>
  <c r="P14"/>
  <c r="L19" s="1"/>
  <c r="O19" s="1"/>
  <c r="Q19" s="1"/>
  <c r="P13"/>
  <c r="O6"/>
  <c r="M6"/>
  <c r="P6"/>
  <c r="N6"/>
  <c r="C47"/>
  <c r="C41"/>
  <c r="N23"/>
  <c r="N25" s="1"/>
  <c r="P24" s="1"/>
  <c r="L29" s="1"/>
  <c r="O29" s="1"/>
  <c r="Q29" s="1"/>
  <c r="D47"/>
  <c r="E45" s="1"/>
  <c r="K36"/>
  <c r="B52"/>
  <c r="D50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B47"/>
  <c r="D40"/>
  <c r="D41" s="1"/>
  <c r="D33"/>
  <c r="K35"/>
  <c r="K37" s="1"/>
  <c r="M36" s="1"/>
  <c r="I41" s="1"/>
  <c r="L41" s="1"/>
  <c r="N41" s="1"/>
  <c r="F46"/>
  <c r="P7" i="48"/>
  <c r="N7"/>
  <c r="O7"/>
  <c r="M7"/>
  <c r="O6"/>
  <c r="M6"/>
  <c r="P6"/>
  <c r="N6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4"/>
  <c r="B29" s="1"/>
  <c r="E29" s="1"/>
  <c r="G29" s="1"/>
  <c r="C50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47"/>
  <c r="M6"/>
  <c r="P6"/>
  <c r="N6"/>
  <c r="P7"/>
  <c r="N7"/>
  <c r="O7"/>
  <c r="M7"/>
  <c r="L9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D47"/>
  <c r="E45" s="1"/>
  <c r="K36"/>
  <c r="B52"/>
  <c r="D50"/>
  <c r="P24"/>
  <c r="L29" s="1"/>
  <c r="O29" s="1"/>
  <c r="Q29" s="1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B47"/>
  <c r="D40"/>
  <c r="D41" s="1"/>
  <c r="D33"/>
  <c r="K35"/>
  <c r="K37" s="1"/>
  <c r="M36" s="1"/>
  <c r="I41" s="1"/>
  <c r="L41" s="1"/>
  <c r="N41" s="1"/>
  <c r="F46"/>
  <c r="O6" i="46"/>
  <c r="M6"/>
  <c r="P6"/>
  <c r="N6"/>
  <c r="N25"/>
  <c r="P23" s="1"/>
  <c r="P7"/>
  <c r="N7"/>
  <c r="O7"/>
  <c r="M7"/>
  <c r="L9"/>
  <c r="P5"/>
  <c r="N5"/>
  <c r="O5"/>
  <c r="M5"/>
  <c r="E46"/>
  <c r="D46"/>
  <c r="J37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D35"/>
  <c r="E33" s="1"/>
  <c r="K35"/>
  <c r="F34"/>
  <c r="B47"/>
  <c r="F40"/>
  <c r="B52"/>
  <c r="F23"/>
  <c r="C50"/>
  <c r="M25"/>
  <c r="P14"/>
  <c r="L19" s="1"/>
  <c r="O19" s="1"/>
  <c r="Q19" s="1"/>
  <c r="P13"/>
  <c r="G23"/>
  <c r="C28" s="1"/>
  <c r="F28" s="1"/>
  <c r="H28" s="1"/>
  <c r="C41"/>
  <c r="F39"/>
  <c r="C47"/>
  <c r="P24"/>
  <c r="L29" s="1"/>
  <c r="O29" s="1"/>
  <c r="Q29" s="1"/>
  <c r="D47"/>
  <c r="E45" s="1"/>
  <c r="K36"/>
  <c r="O6" i="45"/>
  <c r="M6"/>
  <c r="P6"/>
  <c r="N6"/>
  <c r="N25"/>
  <c r="P23" s="1"/>
  <c r="P7"/>
  <c r="N7"/>
  <c r="O7"/>
  <c r="M7"/>
  <c r="L9"/>
  <c r="P5"/>
  <c r="N5"/>
  <c r="O5"/>
  <c r="M5"/>
  <c r="E46"/>
  <c r="D46"/>
  <c r="J37"/>
  <c r="Q14"/>
  <c r="M19" s="1"/>
  <c r="P19" s="1"/>
  <c r="R19" s="1"/>
  <c r="Q13"/>
  <c r="M18" s="1"/>
  <c r="P18" s="1"/>
  <c r="R18" s="1"/>
  <c r="C35"/>
  <c r="D25"/>
  <c r="D15"/>
  <c r="F14" s="1"/>
  <c r="B19" s="1"/>
  <c r="E19" s="1"/>
  <c r="G19" s="1"/>
  <c r="K9"/>
  <c r="D35"/>
  <c r="E33" s="1"/>
  <c r="K35"/>
  <c r="F34"/>
  <c r="B47"/>
  <c r="F40"/>
  <c r="B52"/>
  <c r="F24"/>
  <c r="B29" s="1"/>
  <c r="E29" s="1"/>
  <c r="G29" s="1"/>
  <c r="F23"/>
  <c r="C50"/>
  <c r="M25"/>
  <c r="P14"/>
  <c r="L19" s="1"/>
  <c r="O19" s="1"/>
  <c r="Q19" s="1"/>
  <c r="P13"/>
  <c r="G24"/>
  <c r="C29" s="1"/>
  <c r="F29" s="1"/>
  <c r="H29" s="1"/>
  <c r="G23"/>
  <c r="C28" s="1"/>
  <c r="F28" s="1"/>
  <c r="H28" s="1"/>
  <c r="C41"/>
  <c r="F39"/>
  <c r="C47"/>
  <c r="P24"/>
  <c r="L29" s="1"/>
  <c r="O29" s="1"/>
  <c r="Q29" s="1"/>
  <c r="D47"/>
  <c r="E45" s="1"/>
  <c r="K36"/>
  <c r="O6" i="44"/>
  <c r="M6"/>
  <c r="P6"/>
  <c r="N6"/>
  <c r="N25"/>
  <c r="P23" s="1"/>
  <c r="P7"/>
  <c r="N7"/>
  <c r="O7"/>
  <c r="M7"/>
  <c r="L9"/>
  <c r="P5"/>
  <c r="N5"/>
  <c r="O5"/>
  <c r="M5"/>
  <c r="E46"/>
  <c r="D46"/>
  <c r="F14"/>
  <c r="B19" s="1"/>
  <c r="E19" s="1"/>
  <c r="G19" s="1"/>
  <c r="F13"/>
  <c r="J37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F33"/>
  <c r="D25"/>
  <c r="K9"/>
  <c r="K35"/>
  <c r="F34"/>
  <c r="B47"/>
  <c r="B52"/>
  <c r="F24"/>
  <c r="B29" s="1"/>
  <c r="E29" s="1"/>
  <c r="G29" s="1"/>
  <c r="F23"/>
  <c r="C50"/>
  <c r="M25"/>
  <c r="P14"/>
  <c r="L19" s="1"/>
  <c r="O19" s="1"/>
  <c r="Q19" s="1"/>
  <c r="P13"/>
  <c r="G24"/>
  <c r="C29" s="1"/>
  <c r="F29" s="1"/>
  <c r="H29" s="1"/>
  <c r="G23"/>
  <c r="C28" s="1"/>
  <c r="F28" s="1"/>
  <c r="H28" s="1"/>
  <c r="C41"/>
  <c r="C47"/>
  <c r="P24"/>
  <c r="L29" s="1"/>
  <c r="O29" s="1"/>
  <c r="Q29" s="1"/>
  <c r="D41"/>
  <c r="E39" s="1"/>
  <c r="D47"/>
  <c r="E45" s="1"/>
  <c r="K36"/>
  <c r="O6" i="43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4"/>
  <c r="B29" s="1"/>
  <c r="E29" s="1"/>
  <c r="G29" s="1"/>
  <c r="C50"/>
  <c r="M25"/>
  <c r="G14"/>
  <c r="C19" s="1"/>
  <c r="F19" s="1"/>
  <c r="H19" s="1"/>
  <c r="G13"/>
  <c r="C18" s="1"/>
  <c r="F18" s="1"/>
  <c r="H18" s="1"/>
  <c r="C35"/>
  <c r="N15"/>
  <c r="P14" s="1"/>
  <c r="L19" s="1"/>
  <c r="O19" s="1"/>
  <c r="Q19" s="1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42"/>
  <c r="M6"/>
  <c r="P6"/>
  <c r="N6"/>
  <c r="P7"/>
  <c r="N7"/>
  <c r="O7"/>
  <c r="M7"/>
  <c r="B52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C35"/>
  <c r="L9"/>
  <c r="P5"/>
  <c r="N5"/>
  <c r="O5"/>
  <c r="M5"/>
  <c r="E46"/>
  <c r="D46"/>
  <c r="J37"/>
  <c r="C41"/>
  <c r="C47"/>
  <c r="N23"/>
  <c r="D25"/>
  <c r="F24" s="1"/>
  <c r="B29" s="1"/>
  <c r="E29" s="1"/>
  <c r="G29" s="1"/>
  <c r="D15"/>
  <c r="G13" s="1"/>
  <c r="C18" s="1"/>
  <c r="F18" s="1"/>
  <c r="H18" s="1"/>
  <c r="K9"/>
  <c r="D41"/>
  <c r="E39" s="1"/>
  <c r="D34"/>
  <c r="D35" s="1"/>
  <c r="D47"/>
  <c r="E45" s="1"/>
  <c r="K36"/>
  <c r="D51"/>
  <c r="P7" i="41"/>
  <c r="N7"/>
  <c r="O7"/>
  <c r="M7"/>
  <c r="O6"/>
  <c r="M6"/>
  <c r="P6"/>
  <c r="N6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4"/>
  <c r="B29" s="1"/>
  <c r="E29" s="1"/>
  <c r="G29" s="1"/>
  <c r="C50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40"/>
  <c r="M6"/>
  <c r="P6"/>
  <c r="N6"/>
  <c r="P7"/>
  <c r="N7"/>
  <c r="O7"/>
  <c r="M7"/>
  <c r="B52"/>
  <c r="J37"/>
  <c r="C35"/>
  <c r="D25"/>
  <c r="K9"/>
  <c r="D35"/>
  <c r="E33" s="1"/>
  <c r="K35"/>
  <c r="F34"/>
  <c r="N15"/>
  <c r="Q14" s="1"/>
  <c r="M19" s="1"/>
  <c r="P19" s="1"/>
  <c r="R19" s="1"/>
  <c r="L9"/>
  <c r="P5"/>
  <c r="N5"/>
  <c r="O5"/>
  <c r="M5"/>
  <c r="E46"/>
  <c r="D46"/>
  <c r="F24"/>
  <c r="B29" s="1"/>
  <c r="E29" s="1"/>
  <c r="G29" s="1"/>
  <c r="F23"/>
  <c r="C50"/>
  <c r="M25"/>
  <c r="G24"/>
  <c r="C29" s="1"/>
  <c r="F29" s="1"/>
  <c r="H29" s="1"/>
  <c r="G23"/>
  <c r="C28" s="1"/>
  <c r="F28" s="1"/>
  <c r="H28" s="1"/>
  <c r="C41"/>
  <c r="C47"/>
  <c r="D15"/>
  <c r="G14" s="1"/>
  <c r="C19" s="1"/>
  <c r="F19" s="1"/>
  <c r="H19" s="1"/>
  <c r="N23"/>
  <c r="N25" s="1"/>
  <c r="P24" s="1"/>
  <c r="L29" s="1"/>
  <c r="O29" s="1"/>
  <c r="Q29" s="1"/>
  <c r="D39"/>
  <c r="D47"/>
  <c r="E45" s="1"/>
  <c r="K36"/>
  <c r="O6" i="39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L9"/>
  <c r="P5"/>
  <c r="N5"/>
  <c r="O5"/>
  <c r="M5"/>
  <c r="E46"/>
  <c r="D46"/>
  <c r="D47" s="1"/>
  <c r="F23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P7" i="38"/>
  <c r="N7"/>
  <c r="O7"/>
  <c r="M7"/>
  <c r="O6"/>
  <c r="M6"/>
  <c r="P6"/>
  <c r="N6"/>
  <c r="L9"/>
  <c r="P5"/>
  <c r="N5"/>
  <c r="O5"/>
  <c r="M5"/>
  <c r="E46"/>
  <c r="D46"/>
  <c r="C50"/>
  <c r="M25"/>
  <c r="P14"/>
  <c r="L19" s="1"/>
  <c r="O19" s="1"/>
  <c r="Q19" s="1"/>
  <c r="P13"/>
  <c r="C41"/>
  <c r="F39"/>
  <c r="Q14"/>
  <c r="M19" s="1"/>
  <c r="P19" s="1"/>
  <c r="R19" s="1"/>
  <c r="Q13"/>
  <c r="M18" s="1"/>
  <c r="P18" s="1"/>
  <c r="R18" s="1"/>
  <c r="C35"/>
  <c r="B47"/>
  <c r="F40"/>
  <c r="B52"/>
  <c r="D50"/>
  <c r="J37"/>
  <c r="C47"/>
  <c r="D25"/>
  <c r="F24" s="1"/>
  <c r="B29" s="1"/>
  <c r="E29" s="1"/>
  <c r="G29" s="1"/>
  <c r="D15"/>
  <c r="G13" s="1"/>
  <c r="C18" s="1"/>
  <c r="F18" s="1"/>
  <c r="H18" s="1"/>
  <c r="K9"/>
  <c r="D35"/>
  <c r="E33" s="1"/>
  <c r="K35"/>
  <c r="N23"/>
  <c r="D47"/>
  <c r="E45" s="1"/>
  <c r="K36"/>
  <c r="P7" i="37"/>
  <c r="N7"/>
  <c r="O7"/>
  <c r="M7"/>
  <c r="O6"/>
  <c r="M6"/>
  <c r="P6"/>
  <c r="N6"/>
  <c r="B52"/>
  <c r="C50"/>
  <c r="D50" s="1"/>
  <c r="M25"/>
  <c r="P14"/>
  <c r="L19" s="1"/>
  <c r="O19" s="1"/>
  <c r="Q19" s="1"/>
  <c r="P13"/>
  <c r="C41"/>
  <c r="F39"/>
  <c r="Q14"/>
  <c r="M19" s="1"/>
  <c r="P19" s="1"/>
  <c r="R19" s="1"/>
  <c r="Q13"/>
  <c r="M18" s="1"/>
  <c r="P18" s="1"/>
  <c r="R18" s="1"/>
  <c r="C35"/>
  <c r="F40"/>
  <c r="L9"/>
  <c r="P5"/>
  <c r="N5"/>
  <c r="O5"/>
  <c r="M5"/>
  <c r="E46"/>
  <c r="D46"/>
  <c r="J37"/>
  <c r="C47"/>
  <c r="D25"/>
  <c r="F24" s="1"/>
  <c r="B29" s="1"/>
  <c r="E29" s="1"/>
  <c r="G29" s="1"/>
  <c r="D15"/>
  <c r="G13" s="1"/>
  <c r="C18" s="1"/>
  <c r="F18" s="1"/>
  <c r="H18" s="1"/>
  <c r="K9"/>
  <c r="D35"/>
  <c r="E33" s="1"/>
  <c r="K35"/>
  <c r="F34"/>
  <c r="N23"/>
  <c r="D47"/>
  <c r="E45" s="1"/>
  <c r="K36"/>
  <c r="O6" i="36"/>
  <c r="M6"/>
  <c r="P6"/>
  <c r="N6"/>
  <c r="N25"/>
  <c r="P23" s="1"/>
  <c r="P7"/>
  <c r="N7"/>
  <c r="O7"/>
  <c r="M7"/>
  <c r="P5"/>
  <c r="N5"/>
  <c r="O5"/>
  <c r="M5"/>
  <c r="E46"/>
  <c r="D46"/>
  <c r="J37"/>
  <c r="Q14"/>
  <c r="M19" s="1"/>
  <c r="P19" s="1"/>
  <c r="R19" s="1"/>
  <c r="Q13"/>
  <c r="M18" s="1"/>
  <c r="P18" s="1"/>
  <c r="R18" s="1"/>
  <c r="C35"/>
  <c r="D25"/>
  <c r="D15"/>
  <c r="F14" s="1"/>
  <c r="B19" s="1"/>
  <c r="E19" s="1"/>
  <c r="G19" s="1"/>
  <c r="D35"/>
  <c r="E33" s="1"/>
  <c r="K35"/>
  <c r="F34"/>
  <c r="B47"/>
  <c r="F40"/>
  <c r="B52"/>
  <c r="F24"/>
  <c r="B29" s="1"/>
  <c r="E29" s="1"/>
  <c r="G29" s="1"/>
  <c r="F23"/>
  <c r="C50"/>
  <c r="M25"/>
  <c r="P14"/>
  <c r="L19" s="1"/>
  <c r="O19" s="1"/>
  <c r="Q19" s="1"/>
  <c r="P13"/>
  <c r="G24"/>
  <c r="C29" s="1"/>
  <c r="F29" s="1"/>
  <c r="H29" s="1"/>
  <c r="G23"/>
  <c r="C28" s="1"/>
  <c r="F28" s="1"/>
  <c r="H28" s="1"/>
  <c r="C41"/>
  <c r="F39"/>
  <c r="C47"/>
  <c r="P24"/>
  <c r="L29" s="1"/>
  <c r="O29" s="1"/>
  <c r="Q29" s="1"/>
  <c r="D47"/>
  <c r="E45" s="1"/>
  <c r="K36"/>
  <c r="O6" i="35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L9"/>
  <c r="P5"/>
  <c r="N5"/>
  <c r="O5"/>
  <c r="M5"/>
  <c r="E46"/>
  <c r="D46"/>
  <c r="D47" s="1"/>
  <c r="F23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34"/>
  <c r="M6"/>
  <c r="P6"/>
  <c r="N6"/>
  <c r="N25"/>
  <c r="P23" s="1"/>
  <c r="P7"/>
  <c r="N7"/>
  <c r="O7"/>
  <c r="M7"/>
  <c r="P5"/>
  <c r="N5"/>
  <c r="O5"/>
  <c r="M5"/>
  <c r="E46"/>
  <c r="D46"/>
  <c r="F14"/>
  <c r="B19" s="1"/>
  <c r="E19" s="1"/>
  <c r="G19" s="1"/>
  <c r="F13"/>
  <c r="J37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F33"/>
  <c r="D25"/>
  <c r="K35"/>
  <c r="F34"/>
  <c r="B47"/>
  <c r="B52"/>
  <c r="D50"/>
  <c r="F24"/>
  <c r="B29" s="1"/>
  <c r="E29" s="1"/>
  <c r="G29" s="1"/>
  <c r="F23"/>
  <c r="C50"/>
  <c r="M25"/>
  <c r="P14"/>
  <c r="L19" s="1"/>
  <c r="O19" s="1"/>
  <c r="Q19" s="1"/>
  <c r="P13"/>
  <c r="G24"/>
  <c r="C29" s="1"/>
  <c r="F29" s="1"/>
  <c r="H29" s="1"/>
  <c r="G23"/>
  <c r="C28" s="1"/>
  <c r="F28" s="1"/>
  <c r="H28" s="1"/>
  <c r="C41"/>
  <c r="C47"/>
  <c r="P24"/>
  <c r="L29" s="1"/>
  <c r="O29" s="1"/>
  <c r="Q29" s="1"/>
  <c r="D41"/>
  <c r="E39" s="1"/>
  <c r="D47"/>
  <c r="E45" s="1"/>
  <c r="K36"/>
  <c r="O6" i="33"/>
  <c r="M6"/>
  <c r="P6"/>
  <c r="N6"/>
  <c r="P7"/>
  <c r="N7"/>
  <c r="O7"/>
  <c r="M7"/>
  <c r="L9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D47"/>
  <c r="E45" s="1"/>
  <c r="K36"/>
  <c r="B52"/>
  <c r="D50"/>
  <c r="P24"/>
  <c r="L29" s="1"/>
  <c r="O29" s="1"/>
  <c r="Q29" s="1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K9"/>
  <c r="B47"/>
  <c r="D40"/>
  <c r="D41" s="1"/>
  <c r="D33"/>
  <c r="K35"/>
  <c r="K37" s="1"/>
  <c r="M36" s="1"/>
  <c r="I41" s="1"/>
  <c r="L41" s="1"/>
  <c r="N41" s="1"/>
  <c r="F46"/>
  <c r="O6" i="32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L9"/>
  <c r="P5"/>
  <c r="N5"/>
  <c r="O5"/>
  <c r="M5"/>
  <c r="E46"/>
  <c r="D46"/>
  <c r="D47" s="1"/>
  <c r="F24"/>
  <c r="B29" s="1"/>
  <c r="E29" s="1"/>
  <c r="G29" s="1"/>
  <c r="F23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31"/>
  <c r="M6"/>
  <c r="P6"/>
  <c r="N6"/>
  <c r="N25"/>
  <c r="P23" s="1"/>
  <c r="P7"/>
  <c r="N7"/>
  <c r="O7"/>
  <c r="M7"/>
  <c r="L9"/>
  <c r="P5"/>
  <c r="N5"/>
  <c r="O5"/>
  <c r="M5"/>
  <c r="E46"/>
  <c r="D46"/>
  <c r="J37"/>
  <c r="Q14"/>
  <c r="M19" s="1"/>
  <c r="P19" s="1"/>
  <c r="R19" s="1"/>
  <c r="Q13"/>
  <c r="M18" s="1"/>
  <c r="P18" s="1"/>
  <c r="R18" s="1"/>
  <c r="C35"/>
  <c r="D25"/>
  <c r="F23" s="1"/>
  <c r="D15"/>
  <c r="F14" s="1"/>
  <c r="B19" s="1"/>
  <c r="E19" s="1"/>
  <c r="G19" s="1"/>
  <c r="K9"/>
  <c r="D35"/>
  <c r="E33" s="1"/>
  <c r="K35"/>
  <c r="F34"/>
  <c r="B47"/>
  <c r="F40"/>
  <c r="B52"/>
  <c r="F24"/>
  <c r="B29" s="1"/>
  <c r="E29" s="1"/>
  <c r="G29" s="1"/>
  <c r="C50"/>
  <c r="M25"/>
  <c r="P14"/>
  <c r="L19" s="1"/>
  <c r="O19" s="1"/>
  <c r="Q19" s="1"/>
  <c r="P13"/>
  <c r="G23"/>
  <c r="C28" s="1"/>
  <c r="F28" s="1"/>
  <c r="H28" s="1"/>
  <c r="C41"/>
  <c r="F39"/>
  <c r="C47"/>
  <c r="D47"/>
  <c r="E45" s="1"/>
  <c r="K36"/>
  <c r="P7" i="30"/>
  <c r="N7"/>
  <c r="O7"/>
  <c r="M7"/>
  <c r="O6"/>
  <c r="M6"/>
  <c r="P6"/>
  <c r="N6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4"/>
  <c r="B29" s="1"/>
  <c r="E29" s="1"/>
  <c r="G29" s="1"/>
  <c r="C50"/>
  <c r="M25"/>
  <c r="G14"/>
  <c r="C19" s="1"/>
  <c r="F19" s="1"/>
  <c r="H19" s="1"/>
  <c r="G13"/>
  <c r="C18" s="1"/>
  <c r="F18" s="1"/>
  <c r="H18" s="1"/>
  <c r="C35"/>
  <c r="N15"/>
  <c r="P14" s="1"/>
  <c r="L19" s="1"/>
  <c r="O19" s="1"/>
  <c r="Q19" s="1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29"/>
  <c r="P6"/>
  <c r="N6"/>
  <c r="M6"/>
  <c r="N25"/>
  <c r="P23" s="1"/>
  <c r="P7"/>
  <c r="O7"/>
  <c r="M7"/>
  <c r="N7"/>
  <c r="B52"/>
  <c r="F13"/>
  <c r="F14"/>
  <c r="B19" s="1"/>
  <c r="E19" s="1"/>
  <c r="G19" s="1"/>
  <c r="C41"/>
  <c r="C47"/>
  <c r="P24"/>
  <c r="L29" s="1"/>
  <c r="O29" s="1"/>
  <c r="Q29" s="1"/>
  <c r="D25"/>
  <c r="G24" s="1"/>
  <c r="C29" s="1"/>
  <c r="F29" s="1"/>
  <c r="H29" s="1"/>
  <c r="K36"/>
  <c r="K37" s="1"/>
  <c r="M36" s="1"/>
  <c r="I41" s="1"/>
  <c r="L41" s="1"/>
  <c r="N41" s="1"/>
  <c r="F24"/>
  <c r="B29" s="1"/>
  <c r="E29" s="1"/>
  <c r="G29" s="1"/>
  <c r="F23"/>
  <c r="C50"/>
  <c r="D50" s="1"/>
  <c r="M25"/>
  <c r="G14"/>
  <c r="C19" s="1"/>
  <c r="F19" s="1"/>
  <c r="H19" s="1"/>
  <c r="G13"/>
  <c r="C18" s="1"/>
  <c r="F18" s="1"/>
  <c r="H18" s="1"/>
  <c r="K9"/>
  <c r="N15"/>
  <c r="Q14" s="1"/>
  <c r="M19" s="1"/>
  <c r="P19" s="1"/>
  <c r="R19" s="1"/>
  <c r="L5"/>
  <c r="D47"/>
  <c r="E45" s="1"/>
  <c r="F46"/>
  <c r="D39"/>
  <c r="D34"/>
  <c r="D35" s="1"/>
  <c r="C35"/>
  <c r="J37"/>
  <c r="P7" i="28"/>
  <c r="N7"/>
  <c r="O7"/>
  <c r="M7"/>
  <c r="O6"/>
  <c r="M6"/>
  <c r="P6"/>
  <c r="N6"/>
  <c r="B52"/>
  <c r="F14"/>
  <c r="B19" s="1"/>
  <c r="E19" s="1"/>
  <c r="G19" s="1"/>
  <c r="F13"/>
  <c r="J37"/>
  <c r="C47"/>
  <c r="C41"/>
  <c r="D25"/>
  <c r="G24" s="1"/>
  <c r="C29" s="1"/>
  <c r="F29" s="1"/>
  <c r="H29" s="1"/>
  <c r="K9"/>
  <c r="E46"/>
  <c r="D46"/>
  <c r="D47" s="1"/>
  <c r="F23"/>
  <c r="C50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L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27"/>
  <c r="M6"/>
  <c r="P6"/>
  <c r="N6"/>
  <c r="N25"/>
  <c r="P23" s="1"/>
  <c r="P7"/>
  <c r="N7"/>
  <c r="O7"/>
  <c r="M7"/>
  <c r="L9"/>
  <c r="P5"/>
  <c r="N5"/>
  <c r="O5"/>
  <c r="M5"/>
  <c r="E46"/>
  <c r="D46"/>
  <c r="J37"/>
  <c r="Q14"/>
  <c r="M19" s="1"/>
  <c r="P19" s="1"/>
  <c r="R19" s="1"/>
  <c r="Q13"/>
  <c r="M18" s="1"/>
  <c r="P18" s="1"/>
  <c r="R18" s="1"/>
  <c r="C35"/>
  <c r="D25"/>
  <c r="F23" s="1"/>
  <c r="D15"/>
  <c r="F14" s="1"/>
  <c r="B19" s="1"/>
  <c r="E19" s="1"/>
  <c r="G19" s="1"/>
  <c r="K9"/>
  <c r="D35"/>
  <c r="E33" s="1"/>
  <c r="K35"/>
  <c r="F34"/>
  <c r="B47"/>
  <c r="F40"/>
  <c r="B52"/>
  <c r="C50"/>
  <c r="M25"/>
  <c r="P14"/>
  <c r="L19" s="1"/>
  <c r="O19" s="1"/>
  <c r="Q19" s="1"/>
  <c r="P13"/>
  <c r="G24"/>
  <c r="C29" s="1"/>
  <c r="F29" s="1"/>
  <c r="H29" s="1"/>
  <c r="C41"/>
  <c r="F39"/>
  <c r="C47"/>
  <c r="P24"/>
  <c r="L29" s="1"/>
  <c r="O29" s="1"/>
  <c r="Q29" s="1"/>
  <c r="D47"/>
  <c r="E45" s="1"/>
  <c r="K36"/>
  <c r="P7" i="26"/>
  <c r="N7"/>
  <c r="O7"/>
  <c r="M7"/>
  <c r="O6"/>
  <c r="M6"/>
  <c r="P6"/>
  <c r="N6"/>
  <c r="B52"/>
  <c r="D50"/>
  <c r="C50"/>
  <c r="M25"/>
  <c r="P14"/>
  <c r="L19" s="1"/>
  <c r="O19" s="1"/>
  <c r="Q19" s="1"/>
  <c r="P13"/>
  <c r="C41"/>
  <c r="F39"/>
  <c r="Q14"/>
  <c r="M19" s="1"/>
  <c r="P19" s="1"/>
  <c r="R19" s="1"/>
  <c r="Q13"/>
  <c r="M18" s="1"/>
  <c r="P18" s="1"/>
  <c r="R18" s="1"/>
  <c r="C35"/>
  <c r="F40"/>
  <c r="L9"/>
  <c r="P5"/>
  <c r="N5"/>
  <c r="O5"/>
  <c r="M5"/>
  <c r="E46"/>
  <c r="D46"/>
  <c r="J37"/>
  <c r="C47"/>
  <c r="D25"/>
  <c r="F24" s="1"/>
  <c r="B29" s="1"/>
  <c r="E29" s="1"/>
  <c r="G29" s="1"/>
  <c r="D15"/>
  <c r="G13" s="1"/>
  <c r="C18" s="1"/>
  <c r="F18" s="1"/>
  <c r="H18" s="1"/>
  <c r="K9"/>
  <c r="D35"/>
  <c r="E33" s="1"/>
  <c r="K35"/>
  <c r="F34"/>
  <c r="N23"/>
  <c r="D47"/>
  <c r="E45" s="1"/>
  <c r="K36"/>
  <c r="O6" i="25"/>
  <c r="M6"/>
  <c r="P6"/>
  <c r="N6"/>
  <c r="P7"/>
  <c r="N7"/>
  <c r="O7"/>
  <c r="M7"/>
  <c r="B52"/>
  <c r="F14"/>
  <c r="B19" s="1"/>
  <c r="E19" s="1"/>
  <c r="G19" s="1"/>
  <c r="F13"/>
  <c r="J37"/>
  <c r="C47"/>
  <c r="C41"/>
  <c r="D25"/>
  <c r="G24" s="1"/>
  <c r="C29" s="1"/>
  <c r="F29" s="1"/>
  <c r="H29" s="1"/>
  <c r="K9"/>
  <c r="L9"/>
  <c r="P5"/>
  <c r="N5"/>
  <c r="O5"/>
  <c r="M5"/>
  <c r="E46"/>
  <c r="D46"/>
  <c r="D47" s="1"/>
  <c r="F24"/>
  <c r="B29" s="1"/>
  <c r="E29" s="1"/>
  <c r="G29" s="1"/>
  <c r="F23"/>
  <c r="C50"/>
  <c r="D50" s="1"/>
  <c r="M25"/>
  <c r="P14"/>
  <c r="L19" s="1"/>
  <c r="O19" s="1"/>
  <c r="Q19" s="1"/>
  <c r="P13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N23"/>
  <c r="N25" s="1"/>
  <c r="P24" s="1"/>
  <c r="L29" s="1"/>
  <c r="O29" s="1"/>
  <c r="Q29" s="1"/>
  <c r="B47"/>
  <c r="D40"/>
  <c r="D41" s="1"/>
  <c r="D33"/>
  <c r="K35"/>
  <c r="K37" s="1"/>
  <c r="M36" s="1"/>
  <c r="I41" s="1"/>
  <c r="L41" s="1"/>
  <c r="N41" s="1"/>
  <c r="O6" i="24"/>
  <c r="M6"/>
  <c r="P6"/>
  <c r="N6"/>
  <c r="P7"/>
  <c r="N7"/>
  <c r="O7"/>
  <c r="M7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P24" s="1"/>
  <c r="L29" s="1"/>
  <c r="O29" s="1"/>
  <c r="Q29" s="1"/>
  <c r="D47"/>
  <c r="E45" s="1"/>
  <c r="K36"/>
  <c r="B52"/>
  <c r="D50"/>
  <c r="P23"/>
  <c r="J37"/>
  <c r="O8"/>
  <c r="M8"/>
  <c r="P8"/>
  <c r="N8"/>
  <c r="Q14"/>
  <c r="M19" s="1"/>
  <c r="P19" s="1"/>
  <c r="R19" s="1"/>
  <c r="Q13"/>
  <c r="M18" s="1"/>
  <c r="P18" s="1"/>
  <c r="R18" s="1"/>
  <c r="C35"/>
  <c r="D25"/>
  <c r="F24" s="1"/>
  <c r="B29" s="1"/>
  <c r="E29" s="1"/>
  <c r="G29" s="1"/>
  <c r="D15"/>
  <c r="F14" s="1"/>
  <c r="B19" s="1"/>
  <c r="E19" s="1"/>
  <c r="G19" s="1"/>
  <c r="B47"/>
  <c r="D40"/>
  <c r="D41" s="1"/>
  <c r="D33"/>
  <c r="K35"/>
  <c r="K37" s="1"/>
  <c r="M36" s="1"/>
  <c r="I41" s="1"/>
  <c r="L41" s="1"/>
  <c r="N41" s="1"/>
  <c r="O6" i="23"/>
  <c r="M6"/>
  <c r="P6"/>
  <c r="N6"/>
  <c r="P7"/>
  <c r="N7"/>
  <c r="O7"/>
  <c r="M7"/>
  <c r="E34"/>
  <c r="P5"/>
  <c r="N5"/>
  <c r="O5"/>
  <c r="M5"/>
  <c r="E46"/>
  <c r="D46"/>
  <c r="C50"/>
  <c r="M25"/>
  <c r="P14"/>
  <c r="L19" s="1"/>
  <c r="O19" s="1"/>
  <c r="Q19" s="1"/>
  <c r="P13"/>
  <c r="C47"/>
  <c r="C41"/>
  <c r="N23"/>
  <c r="N25" s="1"/>
  <c r="P24" s="1"/>
  <c r="L29" s="1"/>
  <c r="O29" s="1"/>
  <c r="Q29" s="1"/>
  <c r="D47"/>
  <c r="E45" s="1"/>
  <c r="K36"/>
  <c r="K37" s="1"/>
  <c r="M35" s="1"/>
  <c r="B52"/>
  <c r="D50"/>
  <c r="F14"/>
  <c r="B19" s="1"/>
  <c r="E19" s="1"/>
  <c r="G19" s="1"/>
  <c r="F13"/>
  <c r="J37"/>
  <c r="O8"/>
  <c r="M8"/>
  <c r="P8"/>
  <c r="N8"/>
  <c r="Q14"/>
  <c r="M19" s="1"/>
  <c r="P19" s="1"/>
  <c r="R19" s="1"/>
  <c r="Q13"/>
  <c r="M18" s="1"/>
  <c r="P18" s="1"/>
  <c r="R18" s="1"/>
  <c r="G14"/>
  <c r="C19" s="1"/>
  <c r="F19" s="1"/>
  <c r="H19" s="1"/>
  <c r="G13"/>
  <c r="C18" s="1"/>
  <c r="F18" s="1"/>
  <c r="H18" s="1"/>
  <c r="C35"/>
  <c r="D25"/>
  <c r="F23" s="1"/>
  <c r="B47"/>
  <c r="D39"/>
  <c r="D34"/>
  <c r="D35" s="1"/>
  <c r="J35" i="22"/>
  <c r="N24"/>
  <c r="K8"/>
  <c r="M23"/>
  <c r="B51"/>
  <c r="L25"/>
  <c r="D24"/>
  <c r="D44" s="1"/>
  <c r="B40"/>
  <c r="K5"/>
  <c r="L5" s="1"/>
  <c r="B15"/>
  <c r="N24" i="21"/>
  <c r="M23"/>
  <c r="B51"/>
  <c r="L8"/>
  <c r="D46"/>
  <c r="N13"/>
  <c r="L15"/>
  <c r="B45"/>
  <c r="K8" i="20"/>
  <c r="M23"/>
  <c r="L8"/>
  <c r="B45"/>
  <c r="D23"/>
  <c r="B39"/>
  <c r="B41" s="1"/>
  <c r="B25"/>
  <c r="K5"/>
  <c r="B15"/>
  <c r="K8" i="19"/>
  <c r="M23"/>
  <c r="C50" s="1"/>
  <c r="L8"/>
  <c r="D23"/>
  <c r="D24"/>
  <c r="D44" s="1"/>
  <c r="B25"/>
  <c r="B39"/>
  <c r="K8" i="18"/>
  <c r="L8" s="1"/>
  <c r="B45"/>
  <c r="B41"/>
  <c r="K5"/>
  <c r="C13"/>
  <c r="C33" s="1"/>
  <c r="B25"/>
  <c r="K8" i="17"/>
  <c r="L8" s="1"/>
  <c r="B45"/>
  <c r="B25"/>
  <c r="B39"/>
  <c r="K5"/>
  <c r="C13"/>
  <c r="D13" s="1"/>
  <c r="K8" i="16"/>
  <c r="L8" s="1"/>
  <c r="M23"/>
  <c r="C50" s="1"/>
  <c r="B45"/>
  <c r="B47" s="1"/>
  <c r="B41"/>
  <c r="B25"/>
  <c r="K5"/>
  <c r="C13"/>
  <c r="C33" s="1"/>
  <c r="K8" i="15"/>
  <c r="L8" s="1"/>
  <c r="L7"/>
  <c r="K7"/>
  <c r="L15"/>
  <c r="B45"/>
  <c r="B25"/>
  <c r="K8" i="14"/>
  <c r="L8" s="1"/>
  <c r="M23"/>
  <c r="C50" s="1"/>
  <c r="B45"/>
  <c r="D24"/>
  <c r="D44" s="1"/>
  <c r="B25"/>
  <c r="K5"/>
  <c r="C13"/>
  <c r="D13" s="1"/>
  <c r="K8" i="13"/>
  <c r="M23"/>
  <c r="L8"/>
  <c r="B15"/>
  <c r="N24" i="12"/>
  <c r="K8"/>
  <c r="M23"/>
  <c r="B51"/>
  <c r="N23"/>
  <c r="K7"/>
  <c r="L7" s="1"/>
  <c r="D24"/>
  <c r="D44" s="1"/>
  <c r="B40"/>
  <c r="K5"/>
  <c r="L5" s="1"/>
  <c r="D13"/>
  <c r="B15"/>
  <c r="B33"/>
  <c r="K8" i="11"/>
  <c r="M23"/>
  <c r="L8"/>
  <c r="N24"/>
  <c r="B51"/>
  <c r="B45"/>
  <c r="B40"/>
  <c r="B41" s="1"/>
  <c r="K5"/>
  <c r="B33"/>
  <c r="B35" s="1"/>
  <c r="K5" i="8"/>
  <c r="B33"/>
  <c r="B35" s="1"/>
  <c r="K8" i="7"/>
  <c r="M23"/>
  <c r="N23"/>
  <c r="K5"/>
  <c r="C13"/>
  <c r="C33" s="1"/>
  <c r="D13"/>
  <c r="B15"/>
  <c r="L5"/>
  <c r="K8" i="6"/>
  <c r="L8" s="1"/>
  <c r="C25" i="11"/>
  <c r="C39"/>
  <c r="D24"/>
  <c r="D44" s="1"/>
  <c r="C40"/>
  <c r="M15"/>
  <c r="C45"/>
  <c r="D13"/>
  <c r="C33"/>
  <c r="C15"/>
  <c r="C46"/>
  <c r="D46" s="1"/>
  <c r="N14"/>
  <c r="D14"/>
  <c r="C34"/>
  <c r="O8"/>
  <c r="N8"/>
  <c r="M8"/>
  <c r="P8"/>
  <c r="C51"/>
  <c r="D23"/>
  <c r="D25" s="1"/>
  <c r="L5"/>
  <c r="K6"/>
  <c r="L6" s="1"/>
  <c r="N23"/>
  <c r="N25" s="1"/>
  <c r="K7"/>
  <c r="L7" s="1"/>
  <c r="L25"/>
  <c r="D45"/>
  <c r="B47"/>
  <c r="D51"/>
  <c r="N13"/>
  <c r="M25"/>
  <c r="B50"/>
  <c r="D33"/>
  <c r="C50"/>
  <c r="D39"/>
  <c r="C25" i="10"/>
  <c r="C39"/>
  <c r="D46"/>
  <c r="D24"/>
  <c r="D44" s="1"/>
  <c r="C40"/>
  <c r="D13"/>
  <c r="C33"/>
  <c r="C15"/>
  <c r="C46"/>
  <c r="N14"/>
  <c r="C34"/>
  <c r="D34" s="1"/>
  <c r="D14"/>
  <c r="L8"/>
  <c r="M15"/>
  <c r="C45"/>
  <c r="C51"/>
  <c r="D23"/>
  <c r="L5"/>
  <c r="K6"/>
  <c r="L6" s="1"/>
  <c r="N23"/>
  <c r="N25" s="1"/>
  <c r="K7"/>
  <c r="L7" s="1"/>
  <c r="L25"/>
  <c r="B47"/>
  <c r="D51"/>
  <c r="N13"/>
  <c r="M25"/>
  <c r="B50"/>
  <c r="C50"/>
  <c r="D39"/>
  <c r="D24" i="9"/>
  <c r="D44" s="1"/>
  <c r="C40"/>
  <c r="M15"/>
  <c r="N13"/>
  <c r="C45"/>
  <c r="B35"/>
  <c r="D40"/>
  <c r="N24"/>
  <c r="C51"/>
  <c r="C25"/>
  <c r="C39"/>
  <c r="D13"/>
  <c r="C33"/>
  <c r="D33" s="1"/>
  <c r="C15"/>
  <c r="C46"/>
  <c r="D46" s="1"/>
  <c r="N14"/>
  <c r="C34"/>
  <c r="D14"/>
  <c r="D34"/>
  <c r="L5"/>
  <c r="K6"/>
  <c r="L6" s="1"/>
  <c r="N23"/>
  <c r="K7"/>
  <c r="L7" s="1"/>
  <c r="L25"/>
  <c r="D45"/>
  <c r="B47"/>
  <c r="D51"/>
  <c r="M25"/>
  <c r="B50"/>
  <c r="C50"/>
  <c r="D39"/>
  <c r="D41" s="1"/>
  <c r="E39" s="1"/>
  <c r="M15" i="8"/>
  <c r="C45"/>
  <c r="C46"/>
  <c r="N14"/>
  <c r="C34"/>
  <c r="D14"/>
  <c r="L8"/>
  <c r="D13"/>
  <c r="C33"/>
  <c r="C15"/>
  <c r="C25"/>
  <c r="C39"/>
  <c r="D24"/>
  <c r="D44" s="1"/>
  <c r="C40"/>
  <c r="D34"/>
  <c r="C51"/>
  <c r="D23"/>
  <c r="L5"/>
  <c r="K6"/>
  <c r="L6" s="1"/>
  <c r="N23"/>
  <c r="N25" s="1"/>
  <c r="K7"/>
  <c r="L7" s="1"/>
  <c r="L25"/>
  <c r="D45"/>
  <c r="B47"/>
  <c r="D51"/>
  <c r="N13"/>
  <c r="N15" s="1"/>
  <c r="P14" s="1"/>
  <c r="L19" s="1"/>
  <c r="O19" s="1"/>
  <c r="Q19" s="1"/>
  <c r="M25"/>
  <c r="B50"/>
  <c r="D33"/>
  <c r="E34" s="1"/>
  <c r="C50"/>
  <c r="D39"/>
  <c r="C51" i="7"/>
  <c r="C25"/>
  <c r="C39"/>
  <c r="C40"/>
  <c r="M15"/>
  <c r="C45"/>
  <c r="D45" s="1"/>
  <c r="D24"/>
  <c r="D44" s="1"/>
  <c r="C46"/>
  <c r="N14"/>
  <c r="N24"/>
  <c r="N25" s="1"/>
  <c r="C15"/>
  <c r="C34"/>
  <c r="C35" s="1"/>
  <c r="D14"/>
  <c r="D15" s="1"/>
  <c r="L8"/>
  <c r="P5"/>
  <c r="O5"/>
  <c r="N5"/>
  <c r="M5"/>
  <c r="K6"/>
  <c r="L6" s="1"/>
  <c r="K7"/>
  <c r="L7" s="1"/>
  <c r="L25"/>
  <c r="B33"/>
  <c r="B40"/>
  <c r="B47"/>
  <c r="D51"/>
  <c r="L9"/>
  <c r="N13"/>
  <c r="M25"/>
  <c r="B50"/>
  <c r="L15"/>
  <c r="D23"/>
  <c r="D25" s="1"/>
  <c r="C50"/>
  <c r="B25"/>
  <c r="C46" i="6"/>
  <c r="N14"/>
  <c r="D13"/>
  <c r="C33"/>
  <c r="C15"/>
  <c r="C51"/>
  <c r="C39"/>
  <c r="C25"/>
  <c r="D23"/>
  <c r="C34"/>
  <c r="B41"/>
  <c r="D44"/>
  <c r="M15"/>
  <c r="C45"/>
  <c r="B35"/>
  <c r="D33"/>
  <c r="N24"/>
  <c r="K5"/>
  <c r="L5" s="1"/>
  <c r="D14"/>
  <c r="B15"/>
  <c r="M23"/>
  <c r="B45"/>
  <c r="B51"/>
  <c r="K6"/>
  <c r="L6" s="1"/>
  <c r="D34"/>
  <c r="K7"/>
  <c r="L7" s="1"/>
  <c r="L25"/>
  <c r="N13"/>
  <c r="N15" s="1"/>
  <c r="C40"/>
  <c r="D40" s="1"/>
  <c r="B50"/>
  <c r="L15"/>
  <c r="K8" i="5"/>
  <c r="L8"/>
  <c r="N8" s="1"/>
  <c r="B25"/>
  <c r="D24"/>
  <c r="D44" s="1"/>
  <c r="C13"/>
  <c r="D13" s="1"/>
  <c r="L5"/>
  <c r="M5" s="1"/>
  <c r="C34"/>
  <c r="O5"/>
  <c r="C51"/>
  <c r="C46"/>
  <c r="N14"/>
  <c r="C39"/>
  <c r="D23"/>
  <c r="C25"/>
  <c r="B41"/>
  <c r="B35"/>
  <c r="M15"/>
  <c r="C45"/>
  <c r="N24"/>
  <c r="D14"/>
  <c r="B15"/>
  <c r="M23"/>
  <c r="N23" s="1"/>
  <c r="N25" s="1"/>
  <c r="B45"/>
  <c r="B51"/>
  <c r="K6"/>
  <c r="L6" s="1"/>
  <c r="L9"/>
  <c r="K7"/>
  <c r="L7" s="1"/>
  <c r="L25"/>
  <c r="N13"/>
  <c r="C40"/>
  <c r="D40" s="1"/>
  <c r="B50"/>
  <c r="L15"/>
  <c r="K8" i="4"/>
  <c r="L8" s="1"/>
  <c r="L15"/>
  <c r="B45"/>
  <c r="N24"/>
  <c r="C51"/>
  <c r="D51" s="1"/>
  <c r="C39"/>
  <c r="D23"/>
  <c r="C25"/>
  <c r="C34"/>
  <c r="D14"/>
  <c r="D24"/>
  <c r="C40"/>
  <c r="D46"/>
  <c r="M15"/>
  <c r="N13"/>
  <c r="C45"/>
  <c r="B35"/>
  <c r="D40"/>
  <c r="B41"/>
  <c r="C46"/>
  <c r="D13"/>
  <c r="C33"/>
  <c r="C15"/>
  <c r="K5"/>
  <c r="L5" s="1"/>
  <c r="K6"/>
  <c r="L6" s="1"/>
  <c r="N23"/>
  <c r="D34"/>
  <c r="K7"/>
  <c r="L7" s="1"/>
  <c r="L25"/>
  <c r="B47"/>
  <c r="M25"/>
  <c r="B50"/>
  <c r="C50"/>
  <c r="N14"/>
  <c r="B35" i="22"/>
  <c r="M15"/>
  <c r="C45"/>
  <c r="D13"/>
  <c r="C33"/>
  <c r="D33" s="1"/>
  <c r="C15"/>
  <c r="C46"/>
  <c r="D46" s="1"/>
  <c r="D14"/>
  <c r="C34"/>
  <c r="D34" s="1"/>
  <c r="L8"/>
  <c r="C25"/>
  <c r="C39"/>
  <c r="B52"/>
  <c r="P5"/>
  <c r="O5"/>
  <c r="N5"/>
  <c r="M5"/>
  <c r="C51"/>
  <c r="C40"/>
  <c r="K6"/>
  <c r="L6" s="1"/>
  <c r="N23"/>
  <c r="K7"/>
  <c r="L7" s="1"/>
  <c r="D45"/>
  <c r="E46" s="1"/>
  <c r="B47"/>
  <c r="N13"/>
  <c r="M25"/>
  <c r="L15"/>
  <c r="D23"/>
  <c r="D25" s="1"/>
  <c r="C50"/>
  <c r="D50" s="1"/>
  <c r="E51" s="1"/>
  <c r="N14"/>
  <c r="B39"/>
  <c r="B25"/>
  <c r="N9" i="21"/>
  <c r="M9"/>
  <c r="O9"/>
  <c r="P9"/>
  <c r="C34"/>
  <c r="O8"/>
  <c r="N8"/>
  <c r="M8"/>
  <c r="P8"/>
  <c r="C51"/>
  <c r="C25"/>
  <c r="C39"/>
  <c r="D23"/>
  <c r="D24"/>
  <c r="D44" s="1"/>
  <c r="C40"/>
  <c r="D13"/>
  <c r="C33"/>
  <c r="C15"/>
  <c r="B52"/>
  <c r="M15"/>
  <c r="C45"/>
  <c r="D33"/>
  <c r="B35"/>
  <c r="D34"/>
  <c r="K5"/>
  <c r="B15"/>
  <c r="L5"/>
  <c r="K6"/>
  <c r="L6" s="1"/>
  <c r="N23"/>
  <c r="N25" s="1"/>
  <c r="K7"/>
  <c r="L7" s="1"/>
  <c r="L25"/>
  <c r="B40"/>
  <c r="B41" s="1"/>
  <c r="D45"/>
  <c r="B47"/>
  <c r="D51"/>
  <c r="D14"/>
  <c r="M25"/>
  <c r="C50"/>
  <c r="D50" s="1"/>
  <c r="N14"/>
  <c r="D39"/>
  <c r="C46" i="20"/>
  <c r="N14"/>
  <c r="O8"/>
  <c r="N8"/>
  <c r="M8"/>
  <c r="P8"/>
  <c r="C51"/>
  <c r="C25"/>
  <c r="C39"/>
  <c r="D46"/>
  <c r="D24"/>
  <c r="D44" s="1"/>
  <c r="C40"/>
  <c r="B35"/>
  <c r="D40"/>
  <c r="D13"/>
  <c r="C33"/>
  <c r="C15"/>
  <c r="C34"/>
  <c r="D14"/>
  <c r="M15"/>
  <c r="C45"/>
  <c r="N24"/>
  <c r="L5"/>
  <c r="K6"/>
  <c r="L6" s="1"/>
  <c r="N23"/>
  <c r="K7"/>
  <c r="L7" s="1"/>
  <c r="L25"/>
  <c r="D45"/>
  <c r="B47"/>
  <c r="D51"/>
  <c r="N13"/>
  <c r="N15" s="1"/>
  <c r="P14" s="1"/>
  <c r="L19" s="1"/>
  <c r="O19" s="1"/>
  <c r="Q19" s="1"/>
  <c r="M25"/>
  <c r="B50"/>
  <c r="C50"/>
  <c r="D39"/>
  <c r="D41" s="1"/>
  <c r="E39" s="1"/>
  <c r="N24" i="19"/>
  <c r="C51"/>
  <c r="D25"/>
  <c r="F23" s="1"/>
  <c r="C25"/>
  <c r="C39"/>
  <c r="C52"/>
  <c r="B41"/>
  <c r="M15"/>
  <c r="N13"/>
  <c r="C45"/>
  <c r="C46"/>
  <c r="N14"/>
  <c r="C34"/>
  <c r="D34" s="1"/>
  <c r="D40"/>
  <c r="B35"/>
  <c r="D13"/>
  <c r="C33"/>
  <c r="C15"/>
  <c r="O8"/>
  <c r="N8"/>
  <c r="M8"/>
  <c r="P8"/>
  <c r="D14"/>
  <c r="L5"/>
  <c r="K6"/>
  <c r="L6" s="1"/>
  <c r="N23"/>
  <c r="N25" s="1"/>
  <c r="K5"/>
  <c r="B15"/>
  <c r="K7"/>
  <c r="L7" s="1"/>
  <c r="L25"/>
  <c r="D45"/>
  <c r="B47"/>
  <c r="D51"/>
  <c r="M25"/>
  <c r="B50"/>
  <c r="D39"/>
  <c r="D41" s="1"/>
  <c r="E39" s="1"/>
  <c r="C34" i="18"/>
  <c r="D34"/>
  <c r="N24"/>
  <c r="C51"/>
  <c r="C25"/>
  <c r="D23"/>
  <c r="C39"/>
  <c r="N13"/>
  <c r="M15"/>
  <c r="C45"/>
  <c r="B35"/>
  <c r="D33"/>
  <c r="D35" s="1"/>
  <c r="F33" s="1"/>
  <c r="D40"/>
  <c r="C52"/>
  <c r="N14"/>
  <c r="C46"/>
  <c r="D46" s="1"/>
  <c r="C35"/>
  <c r="D14"/>
  <c r="B15"/>
  <c r="L5"/>
  <c r="K6"/>
  <c r="L6" s="1"/>
  <c r="C15"/>
  <c r="N23"/>
  <c r="D13"/>
  <c r="D15" s="1"/>
  <c r="K7"/>
  <c r="L7" s="1"/>
  <c r="L25"/>
  <c r="D45"/>
  <c r="E46" s="1"/>
  <c r="B47"/>
  <c r="D51"/>
  <c r="D24"/>
  <c r="D44" s="1"/>
  <c r="M25"/>
  <c r="B50"/>
  <c r="D39"/>
  <c r="C34" i="17"/>
  <c r="N24"/>
  <c r="C51"/>
  <c r="C25"/>
  <c r="C39"/>
  <c r="D23"/>
  <c r="B41"/>
  <c r="N14"/>
  <c r="C46"/>
  <c r="D46" s="1"/>
  <c r="M15"/>
  <c r="N13"/>
  <c r="N15" s="1"/>
  <c r="P14" s="1"/>
  <c r="L19" s="1"/>
  <c r="O19" s="1"/>
  <c r="Q19" s="1"/>
  <c r="C45"/>
  <c r="B35"/>
  <c r="D40"/>
  <c r="P13"/>
  <c r="D14"/>
  <c r="L5"/>
  <c r="K6"/>
  <c r="L6" s="1"/>
  <c r="C15"/>
  <c r="N23"/>
  <c r="B15"/>
  <c r="K7"/>
  <c r="L7" s="1"/>
  <c r="L25"/>
  <c r="B47"/>
  <c r="D24"/>
  <c r="D44" s="1"/>
  <c r="M25"/>
  <c r="C33"/>
  <c r="B50"/>
  <c r="D39"/>
  <c r="D41" s="1"/>
  <c r="E39" s="1"/>
  <c r="N24" i="16"/>
  <c r="M25"/>
  <c r="C51"/>
  <c r="D51" s="1"/>
  <c r="C25"/>
  <c r="C39"/>
  <c r="D23"/>
  <c r="C34"/>
  <c r="M15"/>
  <c r="N13"/>
  <c r="C45"/>
  <c r="D45" s="1"/>
  <c r="B35"/>
  <c r="D33"/>
  <c r="E34" s="1"/>
  <c r="D40"/>
  <c r="D34"/>
  <c r="N14"/>
  <c r="C46"/>
  <c r="D46" s="1"/>
  <c r="C35"/>
  <c r="D13"/>
  <c r="D24"/>
  <c r="D44" s="1"/>
  <c r="D14"/>
  <c r="L5"/>
  <c r="K6"/>
  <c r="L6" s="1"/>
  <c r="C15"/>
  <c r="N23"/>
  <c r="B15"/>
  <c r="K7"/>
  <c r="L7" s="1"/>
  <c r="L25"/>
  <c r="B50"/>
  <c r="D39"/>
  <c r="D41" s="1"/>
  <c r="F40" s="1"/>
  <c r="M15" i="15"/>
  <c r="B47"/>
  <c r="C46"/>
  <c r="D46" s="1"/>
  <c r="C33"/>
  <c r="D13"/>
  <c r="C15"/>
  <c r="C34"/>
  <c r="C25"/>
  <c r="C39"/>
  <c r="B41"/>
  <c r="C40"/>
  <c r="D24"/>
  <c r="D44" s="1"/>
  <c r="B52"/>
  <c r="N7"/>
  <c r="O7"/>
  <c r="M7"/>
  <c r="P7"/>
  <c r="B34"/>
  <c r="K5"/>
  <c r="L5" s="1"/>
  <c r="D14"/>
  <c r="B15"/>
  <c r="K6"/>
  <c r="L6" s="1"/>
  <c r="N23"/>
  <c r="C45"/>
  <c r="L25"/>
  <c r="M24"/>
  <c r="N13"/>
  <c r="D23"/>
  <c r="D33"/>
  <c r="D40"/>
  <c r="C50"/>
  <c r="M25"/>
  <c r="N14"/>
  <c r="N24" i="14"/>
  <c r="C51"/>
  <c r="C25"/>
  <c r="C39"/>
  <c r="D23"/>
  <c r="B41"/>
  <c r="C34"/>
  <c r="C46"/>
  <c r="D46" s="1"/>
  <c r="N14"/>
  <c r="D34"/>
  <c r="C52"/>
  <c r="N13"/>
  <c r="M15"/>
  <c r="C45"/>
  <c r="B35"/>
  <c r="O8"/>
  <c r="M8"/>
  <c r="P8"/>
  <c r="N8"/>
  <c r="D14"/>
  <c r="B15"/>
  <c r="L5"/>
  <c r="K6"/>
  <c r="L6" s="1"/>
  <c r="C15"/>
  <c r="N23"/>
  <c r="N25" s="1"/>
  <c r="K7"/>
  <c r="L7" s="1"/>
  <c r="L25"/>
  <c r="D45"/>
  <c r="B47"/>
  <c r="D51"/>
  <c r="M25"/>
  <c r="C33"/>
  <c r="D33" s="1"/>
  <c r="D35" s="1"/>
  <c r="E33" s="1"/>
  <c r="C40"/>
  <c r="B50"/>
  <c r="D39"/>
  <c r="E40" s="1"/>
  <c r="C51" i="13"/>
  <c r="D24"/>
  <c r="D44" s="1"/>
  <c r="C40"/>
  <c r="B35"/>
  <c r="M15"/>
  <c r="C45"/>
  <c r="B41"/>
  <c r="C46"/>
  <c r="N14"/>
  <c r="N24"/>
  <c r="C25"/>
  <c r="C39"/>
  <c r="O8"/>
  <c r="N8"/>
  <c r="M8"/>
  <c r="P8"/>
  <c r="C34"/>
  <c r="D14"/>
  <c r="K7"/>
  <c r="L7" s="1"/>
  <c r="L25"/>
  <c r="D45"/>
  <c r="B47"/>
  <c r="D51"/>
  <c r="K6"/>
  <c r="L6" s="1"/>
  <c r="N23"/>
  <c r="N13"/>
  <c r="N15" s="1"/>
  <c r="M25"/>
  <c r="C33"/>
  <c r="B50"/>
  <c r="C15"/>
  <c r="L15"/>
  <c r="D23"/>
  <c r="D25" s="1"/>
  <c r="C50"/>
  <c r="K5"/>
  <c r="L5" s="1"/>
  <c r="B25"/>
  <c r="P7" i="12"/>
  <c r="O7"/>
  <c r="N7"/>
  <c r="M7"/>
  <c r="C15"/>
  <c r="C33"/>
  <c r="C46"/>
  <c r="D46" s="1"/>
  <c r="N14"/>
  <c r="C34"/>
  <c r="D14"/>
  <c r="N9"/>
  <c r="P9"/>
  <c r="M9"/>
  <c r="O9"/>
  <c r="C51"/>
  <c r="C25"/>
  <c r="C39"/>
  <c r="B52"/>
  <c r="D15"/>
  <c r="F13" s="1"/>
  <c r="C40"/>
  <c r="N25"/>
  <c r="K6"/>
  <c r="L6" s="1"/>
  <c r="F14"/>
  <c r="B19" s="1"/>
  <c r="E19" s="1"/>
  <c r="G19" s="1"/>
  <c r="L25"/>
  <c r="D51"/>
  <c r="M25"/>
  <c r="M13"/>
  <c r="N13" s="1"/>
  <c r="N15" s="1"/>
  <c r="L8"/>
  <c r="L15"/>
  <c r="D23"/>
  <c r="D25" s="1"/>
  <c r="D33"/>
  <c r="E34" s="1"/>
  <c r="B35"/>
  <c r="D40"/>
  <c r="C50"/>
  <c r="D50" s="1"/>
  <c r="B47"/>
  <c r="B39"/>
  <c r="B25"/>
  <c r="F49" i="3"/>
  <c r="E49"/>
  <c r="F44"/>
  <c r="E44"/>
  <c r="F38"/>
  <c r="E38"/>
  <c r="C51"/>
  <c r="C52" s="1"/>
  <c r="B51"/>
  <c r="C50"/>
  <c r="B50"/>
  <c r="B52" s="1"/>
  <c r="D49"/>
  <c r="C49"/>
  <c r="B49"/>
  <c r="A48"/>
  <c r="C46"/>
  <c r="B46"/>
  <c r="C45"/>
  <c r="C47" s="1"/>
  <c r="B45"/>
  <c r="C44"/>
  <c r="B44"/>
  <c r="A43"/>
  <c r="C40"/>
  <c r="B40"/>
  <c r="B41" s="1"/>
  <c r="C39"/>
  <c r="D39" s="1"/>
  <c r="B39"/>
  <c r="D38"/>
  <c r="C38"/>
  <c r="B38"/>
  <c r="A37"/>
  <c r="D32"/>
  <c r="C32"/>
  <c r="B32"/>
  <c r="A31"/>
  <c r="M25"/>
  <c r="L25"/>
  <c r="C25"/>
  <c r="B25"/>
  <c r="N24"/>
  <c r="D24"/>
  <c r="N23"/>
  <c r="D23"/>
  <c r="M15"/>
  <c r="L15"/>
  <c r="N14"/>
  <c r="C34"/>
  <c r="B34"/>
  <c r="N13"/>
  <c r="J9"/>
  <c r="K36" s="1"/>
  <c r="L36" s="1"/>
  <c r="I9"/>
  <c r="K35" s="1"/>
  <c r="J8"/>
  <c r="I8"/>
  <c r="D8"/>
  <c r="J7"/>
  <c r="I7"/>
  <c r="D7"/>
  <c r="J6"/>
  <c r="I6"/>
  <c r="D6"/>
  <c r="J5"/>
  <c r="I5"/>
  <c r="D5"/>
  <c r="C51" i="2"/>
  <c r="C50"/>
  <c r="D50" s="1"/>
  <c r="B51"/>
  <c r="B50"/>
  <c r="D49"/>
  <c r="C49"/>
  <c r="B49"/>
  <c r="A48"/>
  <c r="C46"/>
  <c r="C45"/>
  <c r="B46"/>
  <c r="D46" s="1"/>
  <c r="B45"/>
  <c r="C38"/>
  <c r="C44"/>
  <c r="B44"/>
  <c r="A43"/>
  <c r="C40"/>
  <c r="C39"/>
  <c r="C41" s="1"/>
  <c r="B41"/>
  <c r="B40"/>
  <c r="B39"/>
  <c r="D38"/>
  <c r="A37"/>
  <c r="C47"/>
  <c r="B47"/>
  <c r="B33"/>
  <c r="D32"/>
  <c r="C32"/>
  <c r="B32"/>
  <c r="B38" s="1"/>
  <c r="A31"/>
  <c r="M25"/>
  <c r="L25"/>
  <c r="C25"/>
  <c r="B25"/>
  <c r="N24"/>
  <c r="N25" s="1"/>
  <c r="Q24" s="1"/>
  <c r="M29" s="1"/>
  <c r="P29" s="1"/>
  <c r="R29" s="1"/>
  <c r="D24"/>
  <c r="D44" s="1"/>
  <c r="N23"/>
  <c r="D23"/>
  <c r="M15"/>
  <c r="L15"/>
  <c r="N14"/>
  <c r="B14"/>
  <c r="B34" s="1"/>
  <c r="N13"/>
  <c r="N15" s="1"/>
  <c r="B13"/>
  <c r="J9"/>
  <c r="I9"/>
  <c r="K9" s="1"/>
  <c r="J8"/>
  <c r="I8"/>
  <c r="K8" s="1"/>
  <c r="D8"/>
  <c r="L8" s="1"/>
  <c r="J7"/>
  <c r="I7"/>
  <c r="K7" s="1"/>
  <c r="L7" s="1"/>
  <c r="D7"/>
  <c r="J6"/>
  <c r="I6"/>
  <c r="D6"/>
  <c r="J5"/>
  <c r="K5" s="1"/>
  <c r="L5" s="1"/>
  <c r="I5"/>
  <c r="C13" s="1"/>
  <c r="C33" s="1"/>
  <c r="D33" s="1"/>
  <c r="D5"/>
  <c r="C162" i="1"/>
  <c r="D162"/>
  <c r="E162"/>
  <c r="F162"/>
  <c r="G162"/>
  <c r="H162"/>
  <c r="I162"/>
  <c r="J162"/>
  <c r="B162"/>
  <c r="D161"/>
  <c r="C132"/>
  <c r="D132"/>
  <c r="E132"/>
  <c r="F132"/>
  <c r="G132"/>
  <c r="H132"/>
  <c r="I132"/>
  <c r="J132"/>
  <c r="B132"/>
  <c r="C102"/>
  <c r="D102"/>
  <c r="E102"/>
  <c r="F102"/>
  <c r="G102"/>
  <c r="H102"/>
  <c r="I102"/>
  <c r="J102"/>
  <c r="B102"/>
  <c r="F72"/>
  <c r="G72"/>
  <c r="H72"/>
  <c r="I72"/>
  <c r="J72"/>
  <c r="E72"/>
  <c r="D72"/>
  <c r="C72"/>
  <c r="B72"/>
  <c r="M446"/>
  <c r="L446"/>
  <c r="C446"/>
  <c r="B446"/>
  <c r="N445"/>
  <c r="D445"/>
  <c r="N444"/>
  <c r="N446" s="1"/>
  <c r="D444"/>
  <c r="D446" s="1"/>
  <c r="M437"/>
  <c r="L437"/>
  <c r="N436"/>
  <c r="B436"/>
  <c r="N435"/>
  <c r="N437" s="1"/>
  <c r="B435"/>
  <c r="J431"/>
  <c r="I431"/>
  <c r="K431" s="1"/>
  <c r="J430"/>
  <c r="I430"/>
  <c r="K430" s="1"/>
  <c r="D430"/>
  <c r="L430" s="1"/>
  <c r="J429"/>
  <c r="I429"/>
  <c r="K429" s="1"/>
  <c r="D429"/>
  <c r="J428"/>
  <c r="I428"/>
  <c r="K428" s="1"/>
  <c r="D428"/>
  <c r="L428" s="1"/>
  <c r="J427"/>
  <c r="C436" s="1"/>
  <c r="I427"/>
  <c r="K427" s="1"/>
  <c r="D427"/>
  <c r="D431" s="1"/>
  <c r="L431" s="1"/>
  <c r="M416"/>
  <c r="L416"/>
  <c r="C416"/>
  <c r="B416"/>
  <c r="N415"/>
  <c r="D415"/>
  <c r="N414"/>
  <c r="D414"/>
  <c r="M407"/>
  <c r="L407"/>
  <c r="N406"/>
  <c r="B406"/>
  <c r="N405"/>
  <c r="B405"/>
  <c r="J401"/>
  <c r="I401"/>
  <c r="K401" s="1"/>
  <c r="J400"/>
  <c r="I400"/>
  <c r="K400" s="1"/>
  <c r="D400"/>
  <c r="L400" s="1"/>
  <c r="J399"/>
  <c r="I399"/>
  <c r="K399" s="1"/>
  <c r="D399"/>
  <c r="J398"/>
  <c r="I398"/>
  <c r="K398" s="1"/>
  <c r="D398"/>
  <c r="L398" s="1"/>
  <c r="J397"/>
  <c r="C406" s="1"/>
  <c r="I397"/>
  <c r="C405" s="1"/>
  <c r="D397"/>
  <c r="D401" s="1"/>
  <c r="L401" s="1"/>
  <c r="N387"/>
  <c r="M387"/>
  <c r="L387"/>
  <c r="C387"/>
  <c r="B387"/>
  <c r="P386"/>
  <c r="L390" s="1"/>
  <c r="O390" s="1"/>
  <c r="Q390" s="1"/>
  <c r="N386"/>
  <c r="Q386" s="1"/>
  <c r="M390" s="1"/>
  <c r="P390" s="1"/>
  <c r="R390" s="1"/>
  <c r="D386"/>
  <c r="P385"/>
  <c r="L389" s="1"/>
  <c r="O389" s="1"/>
  <c r="Q389" s="1"/>
  <c r="R387" s="1"/>
  <c r="N385"/>
  <c r="Q385" s="1"/>
  <c r="M389" s="1"/>
  <c r="P389" s="1"/>
  <c r="R389" s="1"/>
  <c r="D385"/>
  <c r="D387" s="1"/>
  <c r="N378"/>
  <c r="M378"/>
  <c r="L378"/>
  <c r="P377"/>
  <c r="L381" s="1"/>
  <c r="O381" s="1"/>
  <c r="Q381" s="1"/>
  <c r="N377"/>
  <c r="Q377" s="1"/>
  <c r="M381" s="1"/>
  <c r="P381" s="1"/>
  <c r="R381" s="1"/>
  <c r="B377"/>
  <c r="P376"/>
  <c r="L380" s="1"/>
  <c r="O380" s="1"/>
  <c r="Q380" s="1"/>
  <c r="N376"/>
  <c r="Q376" s="1"/>
  <c r="M380" s="1"/>
  <c r="P380" s="1"/>
  <c r="R380" s="1"/>
  <c r="B376"/>
  <c r="J372"/>
  <c r="I372"/>
  <c r="K372" s="1"/>
  <c r="J371"/>
  <c r="I371"/>
  <c r="K371" s="1"/>
  <c r="D371"/>
  <c r="L371" s="1"/>
  <c r="J370"/>
  <c r="I370"/>
  <c r="K370" s="1"/>
  <c r="D370"/>
  <c r="J369"/>
  <c r="I369"/>
  <c r="K369" s="1"/>
  <c r="D369"/>
  <c r="L369" s="1"/>
  <c r="J368"/>
  <c r="C377" s="1"/>
  <c r="I368"/>
  <c r="K368" s="1"/>
  <c r="D368"/>
  <c r="D372" s="1"/>
  <c r="L372" s="1"/>
  <c r="M357"/>
  <c r="L357"/>
  <c r="C357"/>
  <c r="G356" s="1"/>
  <c r="C360" s="1"/>
  <c r="F360" s="1"/>
  <c r="H360" s="1"/>
  <c r="B357"/>
  <c r="N356"/>
  <c r="D356"/>
  <c r="N355"/>
  <c r="D355"/>
  <c r="D357" s="1"/>
  <c r="M348"/>
  <c r="L348"/>
  <c r="N347"/>
  <c r="B347"/>
  <c r="N346"/>
  <c r="C346"/>
  <c r="B346"/>
  <c r="J342"/>
  <c r="I342"/>
  <c r="K342" s="1"/>
  <c r="J341"/>
  <c r="I341"/>
  <c r="K341" s="1"/>
  <c r="D341"/>
  <c r="J340"/>
  <c r="I340"/>
  <c r="K340" s="1"/>
  <c r="D340"/>
  <c r="L340" s="1"/>
  <c r="J339"/>
  <c r="I339"/>
  <c r="K339" s="1"/>
  <c r="D339"/>
  <c r="J338"/>
  <c r="C347" s="1"/>
  <c r="I338"/>
  <c r="K338" s="1"/>
  <c r="D338"/>
  <c r="D342" s="1"/>
  <c r="L342" s="1"/>
  <c r="M327"/>
  <c r="L327"/>
  <c r="C327"/>
  <c r="B327"/>
  <c r="N326"/>
  <c r="D326"/>
  <c r="N325"/>
  <c r="N327" s="1"/>
  <c r="D325"/>
  <c r="D327" s="1"/>
  <c r="M318"/>
  <c r="L318"/>
  <c r="N317"/>
  <c r="B317"/>
  <c r="N316"/>
  <c r="N318" s="1"/>
  <c r="B316"/>
  <c r="J312"/>
  <c r="I312"/>
  <c r="K312" s="1"/>
  <c r="J311"/>
  <c r="I311"/>
  <c r="K311" s="1"/>
  <c r="D311"/>
  <c r="L311" s="1"/>
  <c r="J310"/>
  <c r="I310"/>
  <c r="K310" s="1"/>
  <c r="D310"/>
  <c r="J309"/>
  <c r="I309"/>
  <c r="K309" s="1"/>
  <c r="D309"/>
  <c r="L309" s="1"/>
  <c r="J308"/>
  <c r="C317" s="1"/>
  <c r="I308"/>
  <c r="K308" s="1"/>
  <c r="D308"/>
  <c r="D312" s="1"/>
  <c r="L312" s="1"/>
  <c r="M297"/>
  <c r="L297"/>
  <c r="C297"/>
  <c r="B297"/>
  <c r="N296"/>
  <c r="D296"/>
  <c r="N295"/>
  <c r="D295"/>
  <c r="M288"/>
  <c r="L288"/>
  <c r="N287"/>
  <c r="B287"/>
  <c r="N286"/>
  <c r="B286"/>
  <c r="J282"/>
  <c r="I282"/>
  <c r="K282" s="1"/>
  <c r="J281"/>
  <c r="I281"/>
  <c r="K281" s="1"/>
  <c r="D281"/>
  <c r="L281" s="1"/>
  <c r="J280"/>
  <c r="I280"/>
  <c r="K280" s="1"/>
  <c r="D280"/>
  <c r="J279"/>
  <c r="I279"/>
  <c r="K279" s="1"/>
  <c r="D279"/>
  <c r="L279" s="1"/>
  <c r="J278"/>
  <c r="C287" s="1"/>
  <c r="I278"/>
  <c r="C286" s="1"/>
  <c r="D278"/>
  <c r="D282" s="1"/>
  <c r="L282" s="1"/>
  <c r="M267"/>
  <c r="L267"/>
  <c r="C267"/>
  <c r="B267"/>
  <c r="N266"/>
  <c r="D266"/>
  <c r="N265"/>
  <c r="N267" s="1"/>
  <c r="D265"/>
  <c r="D267" s="1"/>
  <c r="M258"/>
  <c r="L258"/>
  <c r="N257"/>
  <c r="B257"/>
  <c r="N256"/>
  <c r="N258" s="1"/>
  <c r="B256"/>
  <c r="J252"/>
  <c r="I252"/>
  <c r="K252" s="1"/>
  <c r="J251"/>
  <c r="I251"/>
  <c r="K251" s="1"/>
  <c r="D251"/>
  <c r="L251" s="1"/>
  <c r="J250"/>
  <c r="I250"/>
  <c r="K250" s="1"/>
  <c r="D250"/>
  <c r="J249"/>
  <c r="I249"/>
  <c r="K249" s="1"/>
  <c r="D249"/>
  <c r="L249" s="1"/>
  <c r="J248"/>
  <c r="C257" s="1"/>
  <c r="I248"/>
  <c r="K248" s="1"/>
  <c r="D248"/>
  <c r="D252" s="1"/>
  <c r="L252" s="1"/>
  <c r="M237"/>
  <c r="L237"/>
  <c r="C237"/>
  <c r="B237"/>
  <c r="N236"/>
  <c r="D236"/>
  <c r="N235"/>
  <c r="D235"/>
  <c r="M228"/>
  <c r="L228"/>
  <c r="N227"/>
  <c r="B227"/>
  <c r="N226"/>
  <c r="B226"/>
  <c r="J222"/>
  <c r="I222"/>
  <c r="K222" s="1"/>
  <c r="J221"/>
  <c r="I221"/>
  <c r="K221" s="1"/>
  <c r="D221"/>
  <c r="L221" s="1"/>
  <c r="J220"/>
  <c r="I220"/>
  <c r="K220" s="1"/>
  <c r="D220"/>
  <c r="J219"/>
  <c r="I219"/>
  <c r="K219" s="1"/>
  <c r="D219"/>
  <c r="L219" s="1"/>
  <c r="J218"/>
  <c r="C227" s="1"/>
  <c r="I218"/>
  <c r="C226" s="1"/>
  <c r="D218"/>
  <c r="D222" s="1"/>
  <c r="L222" s="1"/>
  <c r="M207"/>
  <c r="L207"/>
  <c r="C207"/>
  <c r="B207"/>
  <c r="N206"/>
  <c r="D206"/>
  <c r="N205"/>
  <c r="N207" s="1"/>
  <c r="D205"/>
  <c r="D207" s="1"/>
  <c r="M198"/>
  <c r="L198"/>
  <c r="N197"/>
  <c r="B197"/>
  <c r="N196"/>
  <c r="N198" s="1"/>
  <c r="B196"/>
  <c r="J192"/>
  <c r="I192"/>
  <c r="K192" s="1"/>
  <c r="J191"/>
  <c r="I191"/>
  <c r="K191" s="1"/>
  <c r="D191"/>
  <c r="J190"/>
  <c r="I190"/>
  <c r="K190" s="1"/>
  <c r="D190"/>
  <c r="L190" s="1"/>
  <c r="J189"/>
  <c r="I189"/>
  <c r="K189" s="1"/>
  <c r="D189"/>
  <c r="J188"/>
  <c r="C197" s="1"/>
  <c r="I188"/>
  <c r="K188" s="1"/>
  <c r="D188"/>
  <c r="D192" s="1"/>
  <c r="L192" s="1"/>
  <c r="M177"/>
  <c r="L177"/>
  <c r="C177"/>
  <c r="B177"/>
  <c r="N176"/>
  <c r="D176"/>
  <c r="N175"/>
  <c r="D175"/>
  <c r="M168"/>
  <c r="L168"/>
  <c r="N167"/>
  <c r="B167"/>
  <c r="N166"/>
  <c r="B166"/>
  <c r="J161"/>
  <c r="I161"/>
  <c r="J160"/>
  <c r="I160"/>
  <c r="D160"/>
  <c r="J159"/>
  <c r="I159"/>
  <c r="D159"/>
  <c r="J158"/>
  <c r="C167" s="1"/>
  <c r="I158"/>
  <c r="C166" s="1"/>
  <c r="D158"/>
  <c r="M147"/>
  <c r="L147"/>
  <c r="C147"/>
  <c r="B147"/>
  <c r="N146"/>
  <c r="D146"/>
  <c r="N145"/>
  <c r="N147" s="1"/>
  <c r="D145"/>
  <c r="D147" s="1"/>
  <c r="F145" s="1"/>
  <c r="M138"/>
  <c r="L138"/>
  <c r="N137"/>
  <c r="B137"/>
  <c r="N136"/>
  <c r="N138" s="1"/>
  <c r="B136"/>
  <c r="J131"/>
  <c r="I131"/>
  <c r="D131"/>
  <c r="J130"/>
  <c r="I130"/>
  <c r="D130"/>
  <c r="J129"/>
  <c r="I129"/>
  <c r="D129"/>
  <c r="J128"/>
  <c r="C137" s="1"/>
  <c r="I128"/>
  <c r="D128"/>
  <c r="M117"/>
  <c r="L117"/>
  <c r="C117"/>
  <c r="B117"/>
  <c r="N116"/>
  <c r="D116"/>
  <c r="N115"/>
  <c r="D115"/>
  <c r="M108"/>
  <c r="L108"/>
  <c r="N107"/>
  <c r="B107"/>
  <c r="N106"/>
  <c r="B106"/>
  <c r="J101"/>
  <c r="I101"/>
  <c r="D101"/>
  <c r="J100"/>
  <c r="I100"/>
  <c r="D100"/>
  <c r="J99"/>
  <c r="I99"/>
  <c r="D99"/>
  <c r="J98"/>
  <c r="C107" s="1"/>
  <c r="I98"/>
  <c r="C106" s="1"/>
  <c r="D98"/>
  <c r="M87"/>
  <c r="L87"/>
  <c r="C87"/>
  <c r="B87"/>
  <c r="N86"/>
  <c r="D86"/>
  <c r="N85"/>
  <c r="N87" s="1"/>
  <c r="D85"/>
  <c r="D87" s="1"/>
  <c r="M78"/>
  <c r="L78"/>
  <c r="N77"/>
  <c r="B77"/>
  <c r="N76"/>
  <c r="N78" s="1"/>
  <c r="B76"/>
  <c r="J71"/>
  <c r="I71"/>
  <c r="D71"/>
  <c r="J70"/>
  <c r="I70"/>
  <c r="D70"/>
  <c r="J69"/>
  <c r="I69"/>
  <c r="D69"/>
  <c r="J68"/>
  <c r="C77" s="1"/>
  <c r="I68"/>
  <c r="D68"/>
  <c r="M57"/>
  <c r="L57"/>
  <c r="C57"/>
  <c r="B57"/>
  <c r="N56"/>
  <c r="D56"/>
  <c r="N55"/>
  <c r="N57" s="1"/>
  <c r="D55"/>
  <c r="D57" s="1"/>
  <c r="M48"/>
  <c r="L48"/>
  <c r="N47"/>
  <c r="B47"/>
  <c r="N46"/>
  <c r="N48" s="1"/>
  <c r="B46"/>
  <c r="J42"/>
  <c r="I42"/>
  <c r="K42" s="1"/>
  <c r="J41"/>
  <c r="I41"/>
  <c r="K41" s="1"/>
  <c r="D41"/>
  <c r="J40"/>
  <c r="I40"/>
  <c r="K40" s="1"/>
  <c r="D40"/>
  <c r="L40" s="1"/>
  <c r="J39"/>
  <c r="I39"/>
  <c r="K39" s="1"/>
  <c r="D39"/>
  <c r="J38"/>
  <c r="C47" s="1"/>
  <c r="I38"/>
  <c r="K38" s="1"/>
  <c r="D38"/>
  <c r="D42" s="1"/>
  <c r="L42" s="1"/>
  <c r="H66" i="101" l="1"/>
  <c r="L40"/>
  <c r="D32"/>
  <c r="H40"/>
  <c r="H49"/>
  <c r="H56" i="99"/>
  <c r="F24" i="55"/>
  <c r="B29" s="1"/>
  <c r="E29" s="1"/>
  <c r="G29" s="1"/>
  <c r="G24" i="52"/>
  <c r="C29" s="1"/>
  <c r="F29" s="1"/>
  <c r="H29" s="1"/>
  <c r="F34"/>
  <c r="P24" i="51"/>
  <c r="L29" s="1"/>
  <c r="O29" s="1"/>
  <c r="Q29" s="1"/>
  <c r="P23"/>
  <c r="P13"/>
  <c r="N36"/>
  <c r="J41" s="1"/>
  <c r="M41" s="1"/>
  <c r="O41" s="1"/>
  <c r="F23" i="48"/>
  <c r="G24" i="46"/>
  <c r="C29" s="1"/>
  <c r="F29" s="1"/>
  <c r="H29" s="1"/>
  <c r="F23" i="43"/>
  <c r="G23"/>
  <c r="C28" s="1"/>
  <c r="F28" s="1"/>
  <c r="H28" s="1"/>
  <c r="F23" i="41"/>
  <c r="G23"/>
  <c r="C28" s="1"/>
  <c r="F28" s="1"/>
  <c r="H28" s="1"/>
  <c r="P13" i="40"/>
  <c r="F33"/>
  <c r="F24" i="39"/>
  <c r="B29" s="1"/>
  <c r="E29" s="1"/>
  <c r="G29" s="1"/>
  <c r="G23"/>
  <c r="C28" s="1"/>
  <c r="F28" s="1"/>
  <c r="H28" s="1"/>
  <c r="F46" i="38"/>
  <c r="K37" i="37"/>
  <c r="M36" s="1"/>
  <c r="I41" s="1"/>
  <c r="L41" s="1"/>
  <c r="N41" s="1"/>
  <c r="F33" i="36"/>
  <c r="G13"/>
  <c r="C18" s="1"/>
  <c r="F18" s="1"/>
  <c r="H18" s="1"/>
  <c r="F24" i="35"/>
  <c r="B29" s="1"/>
  <c r="E29" s="1"/>
  <c r="G29" s="1"/>
  <c r="K37" i="31"/>
  <c r="M36" s="1"/>
  <c r="I41" s="1"/>
  <c r="L41" s="1"/>
  <c r="N41" s="1"/>
  <c r="F33"/>
  <c r="G13"/>
  <c r="C18" s="1"/>
  <c r="F18" s="1"/>
  <c r="H18" s="1"/>
  <c r="F13"/>
  <c r="Q13" i="30"/>
  <c r="M18" s="1"/>
  <c r="P18" s="1"/>
  <c r="R18" s="1"/>
  <c r="P13"/>
  <c r="F23"/>
  <c r="G23"/>
  <c r="C28" s="1"/>
  <c r="F28" s="1"/>
  <c r="H28" s="1"/>
  <c r="M35" i="28"/>
  <c r="G23" i="27"/>
  <c r="C28" s="1"/>
  <c r="F28" s="1"/>
  <c r="H28" s="1"/>
  <c r="F24"/>
  <c r="B29" s="1"/>
  <c r="E29" s="1"/>
  <c r="G29" s="1"/>
  <c r="F33"/>
  <c r="G13"/>
  <c r="C18" s="1"/>
  <c r="F18" s="1"/>
  <c r="H18" s="1"/>
  <c r="K37" i="26"/>
  <c r="M36" s="1"/>
  <c r="I41" s="1"/>
  <c r="L41" s="1"/>
  <c r="N41" s="1"/>
  <c r="F13"/>
  <c r="N34" i="13"/>
  <c r="O35"/>
  <c r="K40" s="1"/>
  <c r="N40" s="1"/>
  <c r="P40" s="1"/>
  <c r="N35"/>
  <c r="J40" s="1"/>
  <c r="M40" s="1"/>
  <c r="O40" s="1"/>
  <c r="O34"/>
  <c r="K39" s="1"/>
  <c r="N39" s="1"/>
  <c r="P39" s="1"/>
  <c r="N15" i="10"/>
  <c r="P14" s="1"/>
  <c r="L19" s="1"/>
  <c r="O19" s="1"/>
  <c r="Q19" s="1"/>
  <c r="D15"/>
  <c r="F13" s="1"/>
  <c r="O8" i="9"/>
  <c r="M8"/>
  <c r="N8"/>
  <c r="P8"/>
  <c r="D35"/>
  <c r="E33" s="1"/>
  <c r="K9" i="8"/>
  <c r="L9"/>
  <c r="K36"/>
  <c r="L34"/>
  <c r="G24" i="24"/>
  <c r="C29" s="1"/>
  <c r="F29" s="1"/>
  <c r="H29" s="1"/>
  <c r="F23"/>
  <c r="P23" i="23"/>
  <c r="F46"/>
  <c r="N35" i="19"/>
  <c r="J40" s="1"/>
  <c r="M40" s="1"/>
  <c r="O40" s="1"/>
  <c r="O34"/>
  <c r="K39" s="1"/>
  <c r="N39" s="1"/>
  <c r="P39" s="1"/>
  <c r="P34" i="20"/>
  <c r="J40"/>
  <c r="M40" s="1"/>
  <c r="O40" s="1"/>
  <c r="P37" s="1"/>
  <c r="P34" i="18"/>
  <c r="J40"/>
  <c r="M40" s="1"/>
  <c r="O40" s="1"/>
  <c r="P37" s="1"/>
  <c r="N34" i="19"/>
  <c r="P33" i="17"/>
  <c r="J39"/>
  <c r="M39" s="1"/>
  <c r="O39" s="1"/>
  <c r="P36" s="1"/>
  <c r="P33" i="16"/>
  <c r="J39"/>
  <c r="M39" s="1"/>
  <c r="O39" s="1"/>
  <c r="P36" s="1"/>
  <c r="P33" i="15"/>
  <c r="J39"/>
  <c r="M39" s="1"/>
  <c r="O39" s="1"/>
  <c r="P36" s="1"/>
  <c r="P33" i="14"/>
  <c r="J39"/>
  <c r="M39" s="1"/>
  <c r="O39" s="1"/>
  <c r="P36" s="1"/>
  <c r="J39" i="13"/>
  <c r="M39" s="1"/>
  <c r="O39" s="1"/>
  <c r="P36" s="1"/>
  <c r="P33" i="12"/>
  <c r="J39"/>
  <c r="M39" s="1"/>
  <c r="O39" s="1"/>
  <c r="P36" s="1"/>
  <c r="J39" i="7"/>
  <c r="M39" s="1"/>
  <c r="O39" s="1"/>
  <c r="P36" s="1"/>
  <c r="P34" i="10"/>
  <c r="J40"/>
  <c r="M40" s="1"/>
  <c r="O40" s="1"/>
  <c r="P37" s="1"/>
  <c r="P33" i="9"/>
  <c r="J39"/>
  <c r="M39" s="1"/>
  <c r="O39" s="1"/>
  <c r="P36" s="1"/>
  <c r="K36" i="5"/>
  <c r="L34"/>
  <c r="K37" i="3"/>
  <c r="L35"/>
  <c r="K9"/>
  <c r="P34" i="21"/>
  <c r="J40"/>
  <c r="M40" s="1"/>
  <c r="O40" s="1"/>
  <c r="P37" s="1"/>
  <c r="P34" i="11"/>
  <c r="J40"/>
  <c r="M40" s="1"/>
  <c r="O40" s="1"/>
  <c r="P37" s="1"/>
  <c r="J39" i="6"/>
  <c r="M39" s="1"/>
  <c r="O39" s="1"/>
  <c r="P36" s="1"/>
  <c r="P33" i="4"/>
  <c r="J39"/>
  <c r="M39" s="1"/>
  <c r="O39" s="1"/>
  <c r="P36" s="1"/>
  <c r="P33" i="2"/>
  <c r="J39"/>
  <c r="M39" s="1"/>
  <c r="O39" s="1"/>
  <c r="P36" s="1"/>
  <c r="E45" i="55"/>
  <c r="F45"/>
  <c r="F46"/>
  <c r="E39"/>
  <c r="F40"/>
  <c r="F39"/>
  <c r="D52"/>
  <c r="E51"/>
  <c r="B28"/>
  <c r="E28" s="1"/>
  <c r="G28" s="1"/>
  <c r="P9"/>
  <c r="M9"/>
  <c r="O9"/>
  <c r="N9"/>
  <c r="N36"/>
  <c r="J41" s="1"/>
  <c r="M41" s="1"/>
  <c r="O41" s="1"/>
  <c r="N35"/>
  <c r="J40" s="1"/>
  <c r="M40" s="1"/>
  <c r="O40" s="1"/>
  <c r="H12"/>
  <c r="B18"/>
  <c r="E18" s="1"/>
  <c r="G18" s="1"/>
  <c r="H15" s="1"/>
  <c r="M35"/>
  <c r="G23"/>
  <c r="C28" s="1"/>
  <c r="F28" s="1"/>
  <c r="H28" s="1"/>
  <c r="P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E39" i="54"/>
  <c r="F39"/>
  <c r="F40"/>
  <c r="E45"/>
  <c r="F45"/>
  <c r="F46"/>
  <c r="D35"/>
  <c r="E34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Q13"/>
  <c r="M18" s="1"/>
  <c r="P18" s="1"/>
  <c r="R18" s="1"/>
  <c r="P13"/>
  <c r="G23"/>
  <c r="C28" s="1"/>
  <c r="F28" s="1"/>
  <c r="H28" s="1"/>
  <c r="P23"/>
  <c r="D50"/>
  <c r="L9"/>
  <c r="P5"/>
  <c r="N5"/>
  <c r="O5"/>
  <c r="M5"/>
  <c r="H22"/>
  <c r="B28"/>
  <c r="E28" s="1"/>
  <c r="G28" s="1"/>
  <c r="M35"/>
  <c r="Q14"/>
  <c r="M19" s="1"/>
  <c r="P19" s="1"/>
  <c r="R19" s="1"/>
  <c r="E39" i="53"/>
  <c r="F39"/>
  <c r="F40"/>
  <c r="N36"/>
  <c r="J41" s="1"/>
  <c r="M41" s="1"/>
  <c r="O41" s="1"/>
  <c r="N35"/>
  <c r="J40" s="1"/>
  <c r="M40" s="1"/>
  <c r="O40" s="1"/>
  <c r="L28"/>
  <c r="O28" s="1"/>
  <c r="Q28" s="1"/>
  <c r="D52"/>
  <c r="E51"/>
  <c r="N9"/>
  <c r="O9"/>
  <c r="P9"/>
  <c r="M9"/>
  <c r="G13"/>
  <c r="C18" s="1"/>
  <c r="F18" s="1"/>
  <c r="H18" s="1"/>
  <c r="F13"/>
  <c r="G24"/>
  <c r="C29" s="1"/>
  <c r="F29" s="1"/>
  <c r="H29" s="1"/>
  <c r="F45"/>
  <c r="F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M35"/>
  <c r="G14"/>
  <c r="C19" s="1"/>
  <c r="F19" s="1"/>
  <c r="H19" s="1"/>
  <c r="G23"/>
  <c r="C28" s="1"/>
  <c r="F28" s="1"/>
  <c r="H28" s="1"/>
  <c r="I40" i="52"/>
  <c r="L40" s="1"/>
  <c r="N40" s="1"/>
  <c r="E33" i="51"/>
  <c r="F33"/>
  <c r="F34"/>
  <c r="F50"/>
  <c r="E50"/>
  <c r="N36" i="52"/>
  <c r="J41" s="1"/>
  <c r="M41" s="1"/>
  <c r="O41" s="1"/>
  <c r="N35"/>
  <c r="J40" s="1"/>
  <c r="M40" s="1"/>
  <c r="O40" s="1"/>
  <c r="H12"/>
  <c r="B18"/>
  <c r="E18" s="1"/>
  <c r="G18" s="1"/>
  <c r="H15" s="1"/>
  <c r="D52"/>
  <c r="E51"/>
  <c r="N9"/>
  <c r="P9"/>
  <c r="O9"/>
  <c r="M9"/>
  <c r="G23"/>
  <c r="C28" s="1"/>
  <c r="F28" s="1"/>
  <c r="H28" s="1"/>
  <c r="M35" i="51"/>
  <c r="F46" i="52"/>
  <c r="P14" i="51"/>
  <c r="L19" s="1"/>
  <c r="O19" s="1"/>
  <c r="Q19" s="1"/>
  <c r="F23" i="52"/>
  <c r="Q13" i="51"/>
  <c r="M18" s="1"/>
  <c r="P18" s="1"/>
  <c r="R18" s="1"/>
  <c r="Q23"/>
  <c r="M28" s="1"/>
  <c r="P28" s="1"/>
  <c r="R28" s="1"/>
  <c r="H15"/>
  <c r="N25" i="52"/>
  <c r="P24" s="1"/>
  <c r="L29" s="1"/>
  <c r="O29" s="1"/>
  <c r="Q29" s="1"/>
  <c r="E39" i="51"/>
  <c r="F39"/>
  <c r="R12"/>
  <c r="L18"/>
  <c r="O18" s="1"/>
  <c r="Q18" s="1"/>
  <c r="R22"/>
  <c r="L28"/>
  <c r="O28" s="1"/>
  <c r="Q28" s="1"/>
  <c r="B28"/>
  <c r="E28" s="1"/>
  <c r="G28" s="1"/>
  <c r="H25" s="1"/>
  <c r="H22"/>
  <c r="R12" i="52"/>
  <c r="L18"/>
  <c r="O18" s="1"/>
  <c r="Q18" s="1"/>
  <c r="R15" s="1"/>
  <c r="C52"/>
  <c r="F50"/>
  <c r="F45"/>
  <c r="F51" i="51"/>
  <c r="F33" i="52"/>
  <c r="M36"/>
  <c r="I41" s="1"/>
  <c r="L41" s="1"/>
  <c r="N41" s="1"/>
  <c r="H12" i="51"/>
  <c r="E39" i="50"/>
  <c r="F39"/>
  <c r="F40"/>
  <c r="N36"/>
  <c r="J41" s="1"/>
  <c r="M41" s="1"/>
  <c r="O41" s="1"/>
  <c r="N35"/>
  <c r="J40" s="1"/>
  <c r="M40" s="1"/>
  <c r="O40" s="1"/>
  <c r="L28"/>
  <c r="O28" s="1"/>
  <c r="Q28" s="1"/>
  <c r="D52"/>
  <c r="E51"/>
  <c r="N9"/>
  <c r="O9"/>
  <c r="P9"/>
  <c r="M9"/>
  <c r="G13"/>
  <c r="C18" s="1"/>
  <c r="F18" s="1"/>
  <c r="H18" s="1"/>
  <c r="F13"/>
  <c r="G24"/>
  <c r="C29" s="1"/>
  <c r="F29" s="1"/>
  <c r="H29" s="1"/>
  <c r="F45"/>
  <c r="F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M35"/>
  <c r="G14"/>
  <c r="C19" s="1"/>
  <c r="F19" s="1"/>
  <c r="H19" s="1"/>
  <c r="G23"/>
  <c r="C28" s="1"/>
  <c r="F28" s="1"/>
  <c r="H28" s="1"/>
  <c r="E39" i="49"/>
  <c r="F39"/>
  <c r="F40"/>
  <c r="N36"/>
  <c r="J41" s="1"/>
  <c r="M41" s="1"/>
  <c r="O41" s="1"/>
  <c r="N35"/>
  <c r="J40" s="1"/>
  <c r="M40" s="1"/>
  <c r="O40" s="1"/>
  <c r="L28"/>
  <c r="O28" s="1"/>
  <c r="Q28" s="1"/>
  <c r="D52"/>
  <c r="E51"/>
  <c r="O9"/>
  <c r="N9"/>
  <c r="P9"/>
  <c r="M9"/>
  <c r="G13"/>
  <c r="C18" s="1"/>
  <c r="F18" s="1"/>
  <c r="H18" s="1"/>
  <c r="F13"/>
  <c r="G24"/>
  <c r="C29" s="1"/>
  <c r="F29" s="1"/>
  <c r="H29" s="1"/>
  <c r="F45"/>
  <c r="F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M35"/>
  <c r="G14"/>
  <c r="C19" s="1"/>
  <c r="F19" s="1"/>
  <c r="H19" s="1"/>
  <c r="G23"/>
  <c r="C28" s="1"/>
  <c r="F28" s="1"/>
  <c r="H28" s="1"/>
  <c r="E39" i="48"/>
  <c r="F40"/>
  <c r="F39"/>
  <c r="E45"/>
  <c r="F45"/>
  <c r="F46"/>
  <c r="L9"/>
  <c r="P5"/>
  <c r="N5"/>
  <c r="O5"/>
  <c r="M5"/>
  <c r="R12"/>
  <c r="L18"/>
  <c r="O18" s="1"/>
  <c r="Q18" s="1"/>
  <c r="R15" s="1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G23"/>
  <c r="C28" s="1"/>
  <c r="F28" s="1"/>
  <c r="H28" s="1"/>
  <c r="P23"/>
  <c r="D50"/>
  <c r="D35"/>
  <c r="E34"/>
  <c r="B28"/>
  <c r="E28" s="1"/>
  <c r="G28" s="1"/>
  <c r="M35"/>
  <c r="E39" i="47"/>
  <c r="F39"/>
  <c r="F40"/>
  <c r="N36"/>
  <c r="J41" s="1"/>
  <c r="M41" s="1"/>
  <c r="O41" s="1"/>
  <c r="N35"/>
  <c r="J40" s="1"/>
  <c r="M40" s="1"/>
  <c r="O40" s="1"/>
  <c r="L28"/>
  <c r="O28" s="1"/>
  <c r="Q28" s="1"/>
  <c r="D52"/>
  <c r="E51"/>
  <c r="N9"/>
  <c r="O9"/>
  <c r="P9"/>
  <c r="M9"/>
  <c r="G13"/>
  <c r="C18" s="1"/>
  <c r="F18" s="1"/>
  <c r="H18" s="1"/>
  <c r="F13"/>
  <c r="G24"/>
  <c r="C29" s="1"/>
  <c r="F29" s="1"/>
  <c r="H29" s="1"/>
  <c r="F45"/>
  <c r="F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M35"/>
  <c r="G14"/>
  <c r="C19" s="1"/>
  <c r="F19" s="1"/>
  <c r="H19" s="1"/>
  <c r="G23"/>
  <c r="C28" s="1"/>
  <c r="F28" s="1"/>
  <c r="H28" s="1"/>
  <c r="R12" i="46"/>
  <c r="L18"/>
  <c r="O18" s="1"/>
  <c r="Q18" s="1"/>
  <c r="R15" s="1"/>
  <c r="Q24"/>
  <c r="M29" s="1"/>
  <c r="P29" s="1"/>
  <c r="R29" s="1"/>
  <c r="Q23"/>
  <c r="M28" s="1"/>
  <c r="P28" s="1"/>
  <c r="R28" s="1"/>
  <c r="C52"/>
  <c r="O9"/>
  <c r="M9"/>
  <c r="N9"/>
  <c r="P9"/>
  <c r="K37"/>
  <c r="N36" s="1"/>
  <c r="J41" s="1"/>
  <c r="M41" s="1"/>
  <c r="O41" s="1"/>
  <c r="F33"/>
  <c r="G13"/>
  <c r="C18" s="1"/>
  <c r="F18" s="1"/>
  <c r="H18" s="1"/>
  <c r="F13"/>
  <c r="H22"/>
  <c r="B28"/>
  <c r="E28" s="1"/>
  <c r="G28" s="1"/>
  <c r="H25" s="1"/>
  <c r="R22"/>
  <c r="L28"/>
  <c r="O28" s="1"/>
  <c r="Q28" s="1"/>
  <c r="F45"/>
  <c r="D50"/>
  <c r="F46"/>
  <c r="G14"/>
  <c r="C19" s="1"/>
  <c r="F19" s="1"/>
  <c r="H19" s="1"/>
  <c r="M35"/>
  <c r="R12" i="45"/>
  <c r="L18"/>
  <c r="O18" s="1"/>
  <c r="Q18" s="1"/>
  <c r="R15" s="1"/>
  <c r="Q24"/>
  <c r="M29" s="1"/>
  <c r="P29" s="1"/>
  <c r="R29" s="1"/>
  <c r="Q23"/>
  <c r="M28" s="1"/>
  <c r="P28" s="1"/>
  <c r="R28" s="1"/>
  <c r="C52"/>
  <c r="O9"/>
  <c r="M9"/>
  <c r="N9"/>
  <c r="P9"/>
  <c r="K37"/>
  <c r="N36" s="1"/>
  <c r="J41" s="1"/>
  <c r="M41" s="1"/>
  <c r="O41" s="1"/>
  <c r="F33"/>
  <c r="G13"/>
  <c r="C18" s="1"/>
  <c r="F18" s="1"/>
  <c r="H18" s="1"/>
  <c r="F13"/>
  <c r="H22"/>
  <c r="B28"/>
  <c r="E28" s="1"/>
  <c r="G28" s="1"/>
  <c r="H25" s="1"/>
  <c r="L28"/>
  <c r="O28" s="1"/>
  <c r="Q28" s="1"/>
  <c r="R25" s="1"/>
  <c r="F45"/>
  <c r="D50"/>
  <c r="F46"/>
  <c r="G14"/>
  <c r="C19" s="1"/>
  <c r="F19" s="1"/>
  <c r="H19" s="1"/>
  <c r="M35"/>
  <c r="L28" i="44"/>
  <c r="O28" s="1"/>
  <c r="Q28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H12"/>
  <c r="B18"/>
  <c r="E18" s="1"/>
  <c r="G18" s="1"/>
  <c r="H15" s="1"/>
  <c r="O9"/>
  <c r="M9"/>
  <c r="N9"/>
  <c r="P9"/>
  <c r="F39"/>
  <c r="F40"/>
  <c r="K37"/>
  <c r="N36" s="1"/>
  <c r="J41" s="1"/>
  <c r="M41" s="1"/>
  <c r="O41" s="1"/>
  <c r="H22"/>
  <c r="B28"/>
  <c r="E28" s="1"/>
  <c r="G28" s="1"/>
  <c r="H25" s="1"/>
  <c r="F45"/>
  <c r="D50"/>
  <c r="F46"/>
  <c r="M35"/>
  <c r="E45" i="43"/>
  <c r="F45"/>
  <c r="F46"/>
  <c r="E39"/>
  <c r="F39"/>
  <c r="F40"/>
  <c r="D35"/>
  <c r="E34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Q13"/>
  <c r="M18" s="1"/>
  <c r="P18" s="1"/>
  <c r="R18" s="1"/>
  <c r="P13"/>
  <c r="P23"/>
  <c r="D50"/>
  <c r="L9"/>
  <c r="P5"/>
  <c r="N5"/>
  <c r="O5"/>
  <c r="M5"/>
  <c r="H22"/>
  <c r="B28"/>
  <c r="E28" s="1"/>
  <c r="G28" s="1"/>
  <c r="H25" s="1"/>
  <c r="M35"/>
  <c r="Q14"/>
  <c r="M19" s="1"/>
  <c r="P19" s="1"/>
  <c r="R19" s="1"/>
  <c r="E33" i="42"/>
  <c r="F33"/>
  <c r="F34"/>
  <c r="D52"/>
  <c r="E51"/>
  <c r="N25"/>
  <c r="P24" s="1"/>
  <c r="L29" s="1"/>
  <c r="O29" s="1"/>
  <c r="Q29" s="1"/>
  <c r="P9"/>
  <c r="O9"/>
  <c r="M9"/>
  <c r="N9"/>
  <c r="K37"/>
  <c r="M35" s="1"/>
  <c r="F39"/>
  <c r="G23"/>
  <c r="C28" s="1"/>
  <c r="F28" s="1"/>
  <c r="H28" s="1"/>
  <c r="F13"/>
  <c r="G14"/>
  <c r="C19" s="1"/>
  <c r="F19" s="1"/>
  <c r="H19" s="1"/>
  <c r="F23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F40"/>
  <c r="F46"/>
  <c r="F45"/>
  <c r="G24"/>
  <c r="C29" s="1"/>
  <c r="F29" s="1"/>
  <c r="H29" s="1"/>
  <c r="F14"/>
  <c r="B19" s="1"/>
  <c r="E19" s="1"/>
  <c r="G19" s="1"/>
  <c r="E45" i="41"/>
  <c r="F45"/>
  <c r="F46"/>
  <c r="E39"/>
  <c r="F40"/>
  <c r="F39"/>
  <c r="L9"/>
  <c r="P5"/>
  <c r="N5"/>
  <c r="O5"/>
  <c r="M5"/>
  <c r="R12"/>
  <c r="L18"/>
  <c r="O18" s="1"/>
  <c r="Q18" s="1"/>
  <c r="R15" s="1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P23"/>
  <c r="D50"/>
  <c r="D35"/>
  <c r="E34"/>
  <c r="H22"/>
  <c r="B28"/>
  <c r="E28" s="1"/>
  <c r="G28" s="1"/>
  <c r="H25" s="1"/>
  <c r="M35"/>
  <c r="D41" i="40"/>
  <c r="E40"/>
  <c r="Q24"/>
  <c r="M29" s="1"/>
  <c r="P29" s="1"/>
  <c r="R29" s="1"/>
  <c r="Q23"/>
  <c r="M28" s="1"/>
  <c r="P28" s="1"/>
  <c r="R28" s="1"/>
  <c r="C52"/>
  <c r="L18"/>
  <c r="O18" s="1"/>
  <c r="Q18" s="1"/>
  <c r="F13"/>
  <c r="K37"/>
  <c r="M36" s="1"/>
  <c r="I41" s="1"/>
  <c r="L41" s="1"/>
  <c r="N41" s="1"/>
  <c r="G13"/>
  <c r="C18" s="1"/>
  <c r="F18" s="1"/>
  <c r="H18" s="1"/>
  <c r="Q13"/>
  <c r="M18" s="1"/>
  <c r="P18" s="1"/>
  <c r="R18" s="1"/>
  <c r="P23"/>
  <c r="D50"/>
  <c r="H22"/>
  <c r="B28"/>
  <c r="E28" s="1"/>
  <c r="G28" s="1"/>
  <c r="H25" s="1"/>
  <c r="M9"/>
  <c r="P9"/>
  <c r="O9"/>
  <c r="N9"/>
  <c r="F45"/>
  <c r="F14"/>
  <c r="B19" s="1"/>
  <c r="E19" s="1"/>
  <c r="G19" s="1"/>
  <c r="P14"/>
  <c r="L19" s="1"/>
  <c r="O19" s="1"/>
  <c r="Q19" s="1"/>
  <c r="F46"/>
  <c r="D52" i="39"/>
  <c r="E51"/>
  <c r="E39"/>
  <c r="F40"/>
  <c r="F39"/>
  <c r="E45"/>
  <c r="F45"/>
  <c r="F46"/>
  <c r="H22"/>
  <c r="B28"/>
  <c r="E28" s="1"/>
  <c r="G28" s="1"/>
  <c r="P9"/>
  <c r="M9"/>
  <c r="O9"/>
  <c r="N9"/>
  <c r="N36"/>
  <c r="J41" s="1"/>
  <c r="M41" s="1"/>
  <c r="O41" s="1"/>
  <c r="N35"/>
  <c r="J40" s="1"/>
  <c r="M40" s="1"/>
  <c r="O40" s="1"/>
  <c r="H12"/>
  <c r="B18"/>
  <c r="E18" s="1"/>
  <c r="G18" s="1"/>
  <c r="H15" s="1"/>
  <c r="M35"/>
  <c r="P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N25" i="38"/>
  <c r="P24" s="1"/>
  <c r="L29" s="1"/>
  <c r="O29" s="1"/>
  <c r="Q29" s="1"/>
  <c r="N9"/>
  <c r="P9"/>
  <c r="O9"/>
  <c r="M9"/>
  <c r="F45"/>
  <c r="F14"/>
  <c r="B19" s="1"/>
  <c r="E19" s="1"/>
  <c r="G19" s="1"/>
  <c r="G14"/>
  <c r="C19" s="1"/>
  <c r="F19" s="1"/>
  <c r="H19" s="1"/>
  <c r="G24"/>
  <c r="C29" s="1"/>
  <c r="F29" s="1"/>
  <c r="H29" s="1"/>
  <c r="F23"/>
  <c r="D52"/>
  <c r="F50" s="1"/>
  <c r="E51"/>
  <c r="R12"/>
  <c r="L18"/>
  <c r="O18" s="1"/>
  <c r="Q18" s="1"/>
  <c r="R15" s="1"/>
  <c r="Q24"/>
  <c r="M29" s="1"/>
  <c r="P29" s="1"/>
  <c r="R29" s="1"/>
  <c r="Q23"/>
  <c r="M28" s="1"/>
  <c r="P28" s="1"/>
  <c r="R28" s="1"/>
  <c r="C52"/>
  <c r="F34"/>
  <c r="K37"/>
  <c r="M35" s="1"/>
  <c r="F13"/>
  <c r="F33"/>
  <c r="G23"/>
  <c r="C28" s="1"/>
  <c r="F28" s="1"/>
  <c r="H28" s="1"/>
  <c r="D52" i="37"/>
  <c r="E51"/>
  <c r="N36"/>
  <c r="J41" s="1"/>
  <c r="M41" s="1"/>
  <c r="O41" s="1"/>
  <c r="N35"/>
  <c r="J40" s="1"/>
  <c r="M40" s="1"/>
  <c r="O40" s="1"/>
  <c r="P9"/>
  <c r="O9"/>
  <c r="M9"/>
  <c r="N9"/>
  <c r="F13"/>
  <c r="G14"/>
  <c r="C19" s="1"/>
  <c r="F19" s="1"/>
  <c r="H19" s="1"/>
  <c r="G24"/>
  <c r="C29" s="1"/>
  <c r="F29" s="1"/>
  <c r="H29" s="1"/>
  <c r="F23"/>
  <c r="N25"/>
  <c r="P24" s="1"/>
  <c r="L29" s="1"/>
  <c r="O29" s="1"/>
  <c r="Q29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F46"/>
  <c r="F45"/>
  <c r="M35"/>
  <c r="F14"/>
  <c r="B19" s="1"/>
  <c r="E19" s="1"/>
  <c r="G19" s="1"/>
  <c r="F33"/>
  <c r="G23"/>
  <c r="C28" s="1"/>
  <c r="F28" s="1"/>
  <c r="H28" s="1"/>
  <c r="L28" i="36"/>
  <c r="O28" s="1"/>
  <c r="Q28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O9"/>
  <c r="M9"/>
  <c r="N9"/>
  <c r="P9"/>
  <c r="K37"/>
  <c r="N36" s="1"/>
  <c r="J41" s="1"/>
  <c r="M41" s="1"/>
  <c r="O41" s="1"/>
  <c r="F13"/>
  <c r="H22"/>
  <c r="B28"/>
  <c r="E28" s="1"/>
  <c r="G28" s="1"/>
  <c r="H25" s="1"/>
  <c r="F45"/>
  <c r="D50"/>
  <c r="F46"/>
  <c r="G14"/>
  <c r="C19" s="1"/>
  <c r="F19" s="1"/>
  <c r="H19" s="1"/>
  <c r="M35"/>
  <c r="E39" i="35"/>
  <c r="F40"/>
  <c r="F39"/>
  <c r="E45"/>
  <c r="F45"/>
  <c r="F46"/>
  <c r="D52"/>
  <c r="E51"/>
  <c r="B28"/>
  <c r="E28" s="1"/>
  <c r="G28" s="1"/>
  <c r="P9"/>
  <c r="M9"/>
  <c r="O9"/>
  <c r="N9"/>
  <c r="N36"/>
  <c r="J41" s="1"/>
  <c r="M41" s="1"/>
  <c r="O41" s="1"/>
  <c r="N35"/>
  <c r="J40" s="1"/>
  <c r="M40" s="1"/>
  <c r="O40" s="1"/>
  <c r="H12"/>
  <c r="B18"/>
  <c r="E18" s="1"/>
  <c r="G18" s="1"/>
  <c r="H15" s="1"/>
  <c r="M35"/>
  <c r="G23"/>
  <c r="C28" s="1"/>
  <c r="F28" s="1"/>
  <c r="H28" s="1"/>
  <c r="P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R12" i="34"/>
  <c r="L18"/>
  <c r="O18" s="1"/>
  <c r="Q18" s="1"/>
  <c r="R15" s="1"/>
  <c r="Q24"/>
  <c r="M29" s="1"/>
  <c r="P29" s="1"/>
  <c r="R29" s="1"/>
  <c r="Q23"/>
  <c r="M28" s="1"/>
  <c r="P28" s="1"/>
  <c r="R28" s="1"/>
  <c r="C52"/>
  <c r="H12"/>
  <c r="B18"/>
  <c r="E18" s="1"/>
  <c r="G18" s="1"/>
  <c r="H15" s="1"/>
  <c r="O9"/>
  <c r="M9"/>
  <c r="N9"/>
  <c r="P9"/>
  <c r="F39"/>
  <c r="F40"/>
  <c r="K37"/>
  <c r="N36" s="1"/>
  <c r="J41" s="1"/>
  <c r="M41" s="1"/>
  <c r="O41" s="1"/>
  <c r="H22"/>
  <c r="B28"/>
  <c r="E28" s="1"/>
  <c r="G28" s="1"/>
  <c r="H25" s="1"/>
  <c r="D52"/>
  <c r="E51"/>
  <c r="R22"/>
  <c r="L28"/>
  <c r="O28" s="1"/>
  <c r="Q28" s="1"/>
  <c r="F45"/>
  <c r="F46"/>
  <c r="E39" i="33"/>
  <c r="F39"/>
  <c r="F40"/>
  <c r="N36"/>
  <c r="J41" s="1"/>
  <c r="M41" s="1"/>
  <c r="O41" s="1"/>
  <c r="N35"/>
  <c r="J40" s="1"/>
  <c r="M40" s="1"/>
  <c r="O40" s="1"/>
  <c r="L28"/>
  <c r="O28" s="1"/>
  <c r="Q28" s="1"/>
  <c r="D52"/>
  <c r="E51"/>
  <c r="N9"/>
  <c r="O9"/>
  <c r="P9"/>
  <c r="M9"/>
  <c r="G13"/>
  <c r="C18" s="1"/>
  <c r="F18" s="1"/>
  <c r="H18" s="1"/>
  <c r="F13"/>
  <c r="G24"/>
  <c r="C29" s="1"/>
  <c r="F29" s="1"/>
  <c r="H29" s="1"/>
  <c r="F45"/>
  <c r="F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M35"/>
  <c r="G14"/>
  <c r="C19" s="1"/>
  <c r="F19" s="1"/>
  <c r="H19" s="1"/>
  <c r="G23"/>
  <c r="C28" s="1"/>
  <c r="F28" s="1"/>
  <c r="H28" s="1"/>
  <c r="E39" i="32"/>
  <c r="F40"/>
  <c r="F39"/>
  <c r="E45"/>
  <c r="F45"/>
  <c r="F46"/>
  <c r="D52"/>
  <c r="E51"/>
  <c r="B28"/>
  <c r="E28" s="1"/>
  <c r="G28" s="1"/>
  <c r="P9"/>
  <c r="M9"/>
  <c r="O9"/>
  <c r="N9"/>
  <c r="N36"/>
  <c r="J41" s="1"/>
  <c r="M41" s="1"/>
  <c r="O41" s="1"/>
  <c r="N35"/>
  <c r="J40" s="1"/>
  <c r="M40" s="1"/>
  <c r="O40" s="1"/>
  <c r="H12"/>
  <c r="B18"/>
  <c r="E18" s="1"/>
  <c r="G18" s="1"/>
  <c r="H15" s="1"/>
  <c r="M35"/>
  <c r="G23"/>
  <c r="C28" s="1"/>
  <c r="F28" s="1"/>
  <c r="H28" s="1"/>
  <c r="P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L28" i="31"/>
  <c r="O28" s="1"/>
  <c r="Q28" s="1"/>
  <c r="B28"/>
  <c r="E28" s="1"/>
  <c r="G28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B18"/>
  <c r="E18" s="1"/>
  <c r="G18" s="1"/>
  <c r="O9"/>
  <c r="M9"/>
  <c r="N9"/>
  <c r="P9"/>
  <c r="P24"/>
  <c r="L29" s="1"/>
  <c r="O29" s="1"/>
  <c r="Q29" s="1"/>
  <c r="F45"/>
  <c r="G24"/>
  <c r="C29" s="1"/>
  <c r="F29" s="1"/>
  <c r="H29" s="1"/>
  <c r="D50"/>
  <c r="F46"/>
  <c r="G14"/>
  <c r="C19" s="1"/>
  <c r="F19" s="1"/>
  <c r="H19" s="1"/>
  <c r="M35"/>
  <c r="E45" i="30"/>
  <c r="F45"/>
  <c r="F46"/>
  <c r="E39"/>
  <c r="F39"/>
  <c r="F40"/>
  <c r="D35"/>
  <c r="E34"/>
  <c r="L18"/>
  <c r="O18" s="1"/>
  <c r="Q18" s="1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P23"/>
  <c r="D50"/>
  <c r="L9"/>
  <c r="P5"/>
  <c r="N5"/>
  <c r="O5"/>
  <c r="M5"/>
  <c r="H22"/>
  <c r="B28"/>
  <c r="E28" s="1"/>
  <c r="G28" s="1"/>
  <c r="H25" s="1"/>
  <c r="M35"/>
  <c r="Q14"/>
  <c r="M19" s="1"/>
  <c r="P19" s="1"/>
  <c r="R19" s="1"/>
  <c r="F33" i="29"/>
  <c r="E33"/>
  <c r="F34"/>
  <c r="L28"/>
  <c r="O28" s="1"/>
  <c r="Q28" s="1"/>
  <c r="D52"/>
  <c r="F50" s="1"/>
  <c r="E51"/>
  <c r="L9"/>
  <c r="P5"/>
  <c r="O5"/>
  <c r="M5"/>
  <c r="N5"/>
  <c r="B28"/>
  <c r="E28" s="1"/>
  <c r="G28" s="1"/>
  <c r="M35"/>
  <c r="P14"/>
  <c r="L19" s="1"/>
  <c r="O19" s="1"/>
  <c r="Q19" s="1"/>
  <c r="Q13"/>
  <c r="M18" s="1"/>
  <c r="P18" s="1"/>
  <c r="R18" s="1"/>
  <c r="G23"/>
  <c r="C28" s="1"/>
  <c r="F28" s="1"/>
  <c r="H28" s="1"/>
  <c r="N36"/>
  <c r="J41" s="1"/>
  <c r="M41" s="1"/>
  <c r="O41" s="1"/>
  <c r="N35"/>
  <c r="J40" s="1"/>
  <c r="M40" s="1"/>
  <c r="O40" s="1"/>
  <c r="D41"/>
  <c r="E40"/>
  <c r="Q24"/>
  <c r="M29" s="1"/>
  <c r="P29" s="1"/>
  <c r="R29" s="1"/>
  <c r="Q23"/>
  <c r="M28" s="1"/>
  <c r="P28" s="1"/>
  <c r="R28" s="1"/>
  <c r="C52"/>
  <c r="H12"/>
  <c r="B18"/>
  <c r="E18" s="1"/>
  <c r="G18" s="1"/>
  <c r="H15" s="1"/>
  <c r="P13"/>
  <c r="F45"/>
  <c r="E39" i="28"/>
  <c r="F40"/>
  <c r="F39"/>
  <c r="E45"/>
  <c r="F45"/>
  <c r="F46"/>
  <c r="L9"/>
  <c r="P5"/>
  <c r="N5"/>
  <c r="O5"/>
  <c r="M5"/>
  <c r="R12"/>
  <c r="L18"/>
  <c r="O18" s="1"/>
  <c r="Q18" s="1"/>
  <c r="R15" s="1"/>
  <c r="Q24"/>
  <c r="M29" s="1"/>
  <c r="P29" s="1"/>
  <c r="R29" s="1"/>
  <c r="Q23"/>
  <c r="M28" s="1"/>
  <c r="P28" s="1"/>
  <c r="R28" s="1"/>
  <c r="C52"/>
  <c r="N36"/>
  <c r="J41" s="1"/>
  <c r="M41" s="1"/>
  <c r="O41" s="1"/>
  <c r="N35"/>
  <c r="J40" s="1"/>
  <c r="M40" s="1"/>
  <c r="O40" s="1"/>
  <c r="H12"/>
  <c r="B18"/>
  <c r="E18" s="1"/>
  <c r="G18" s="1"/>
  <c r="H15" s="1"/>
  <c r="F24"/>
  <c r="B29" s="1"/>
  <c r="E29" s="1"/>
  <c r="G29" s="1"/>
  <c r="G23"/>
  <c r="C28" s="1"/>
  <c r="F28" s="1"/>
  <c r="H28" s="1"/>
  <c r="P23"/>
  <c r="D50"/>
  <c r="D35"/>
  <c r="E34"/>
  <c r="I40"/>
  <c r="L40" s="1"/>
  <c r="N40" s="1"/>
  <c r="B28"/>
  <c r="E28" s="1"/>
  <c r="G28" s="1"/>
  <c r="H22" i="27"/>
  <c r="B28"/>
  <c r="E28" s="1"/>
  <c r="G28" s="1"/>
  <c r="H25" s="1"/>
  <c r="L28"/>
  <c r="O28" s="1"/>
  <c r="Q28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O9"/>
  <c r="M9"/>
  <c r="N9"/>
  <c r="P9"/>
  <c r="K37"/>
  <c r="N36" s="1"/>
  <c r="J41" s="1"/>
  <c r="M41" s="1"/>
  <c r="O41" s="1"/>
  <c r="F13"/>
  <c r="F45"/>
  <c r="D50"/>
  <c r="F46"/>
  <c r="G14"/>
  <c r="C19" s="1"/>
  <c r="F19" s="1"/>
  <c r="H19" s="1"/>
  <c r="M35"/>
  <c r="N36" i="26"/>
  <c r="J41" s="1"/>
  <c r="M41" s="1"/>
  <c r="O41" s="1"/>
  <c r="B18"/>
  <c r="E18" s="1"/>
  <c r="G18" s="1"/>
  <c r="P9"/>
  <c r="O9"/>
  <c r="M9"/>
  <c r="N9"/>
  <c r="D52"/>
  <c r="E51"/>
  <c r="G14"/>
  <c r="C19" s="1"/>
  <c r="F19" s="1"/>
  <c r="H19" s="1"/>
  <c r="G24"/>
  <c r="C29" s="1"/>
  <c r="F29" s="1"/>
  <c r="H29" s="1"/>
  <c r="F23"/>
  <c r="N25"/>
  <c r="P24" s="1"/>
  <c r="L29" s="1"/>
  <c r="O29" s="1"/>
  <c r="Q29" s="1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F46"/>
  <c r="F45"/>
  <c r="M35"/>
  <c r="F14"/>
  <c r="B19" s="1"/>
  <c r="E19" s="1"/>
  <c r="G19" s="1"/>
  <c r="F33"/>
  <c r="G23"/>
  <c r="C28" s="1"/>
  <c r="F28" s="1"/>
  <c r="H28" s="1"/>
  <c r="E39" i="25"/>
  <c r="F40"/>
  <c r="F39"/>
  <c r="E45"/>
  <c r="F45"/>
  <c r="F46"/>
  <c r="D52"/>
  <c r="E51"/>
  <c r="B28"/>
  <c r="E28" s="1"/>
  <c r="G28" s="1"/>
  <c r="P9"/>
  <c r="M9"/>
  <c r="O9"/>
  <c r="N9"/>
  <c r="N36"/>
  <c r="J41" s="1"/>
  <c r="M41" s="1"/>
  <c r="O41" s="1"/>
  <c r="N35"/>
  <c r="J40" s="1"/>
  <c r="M40" s="1"/>
  <c r="O40" s="1"/>
  <c r="H12"/>
  <c r="B18"/>
  <c r="E18" s="1"/>
  <c r="G18" s="1"/>
  <c r="H15" s="1"/>
  <c r="M35"/>
  <c r="G23"/>
  <c r="C28" s="1"/>
  <c r="F28" s="1"/>
  <c r="H28" s="1"/>
  <c r="P23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F50"/>
  <c r="E39" i="24"/>
  <c r="F39"/>
  <c r="F40"/>
  <c r="N36"/>
  <c r="J41" s="1"/>
  <c r="M41" s="1"/>
  <c r="O41" s="1"/>
  <c r="N35"/>
  <c r="J40" s="1"/>
  <c r="M40" s="1"/>
  <c r="O40" s="1"/>
  <c r="L28"/>
  <c r="O28" s="1"/>
  <c r="Q28" s="1"/>
  <c r="D52"/>
  <c r="F50" s="1"/>
  <c r="E51"/>
  <c r="B28"/>
  <c r="E28" s="1"/>
  <c r="G28" s="1"/>
  <c r="N9"/>
  <c r="O9"/>
  <c r="P9"/>
  <c r="M9"/>
  <c r="D35"/>
  <c r="E34"/>
  <c r="R12"/>
  <c r="L18"/>
  <c r="O18" s="1"/>
  <c r="Q18" s="1"/>
  <c r="R15" s="1"/>
  <c r="Q24"/>
  <c r="M29" s="1"/>
  <c r="P29" s="1"/>
  <c r="R29" s="1"/>
  <c r="Q23"/>
  <c r="M28" s="1"/>
  <c r="P28" s="1"/>
  <c r="R28" s="1"/>
  <c r="C52"/>
  <c r="G13"/>
  <c r="C18" s="1"/>
  <c r="F18" s="1"/>
  <c r="H18" s="1"/>
  <c r="F13"/>
  <c r="F45"/>
  <c r="F46"/>
  <c r="M35"/>
  <c r="G14"/>
  <c r="C19" s="1"/>
  <c r="F19" s="1"/>
  <c r="H19" s="1"/>
  <c r="G23"/>
  <c r="C28" s="1"/>
  <c r="F28" s="1"/>
  <c r="H28" s="1"/>
  <c r="B28" i="23"/>
  <c r="E28" s="1"/>
  <c r="G28" s="1"/>
  <c r="I40"/>
  <c r="L40" s="1"/>
  <c r="N40" s="1"/>
  <c r="E33"/>
  <c r="F33"/>
  <c r="F34"/>
  <c r="N36"/>
  <c r="J41" s="1"/>
  <c r="M41" s="1"/>
  <c r="O41" s="1"/>
  <c r="N35"/>
  <c r="J40" s="1"/>
  <c r="M40" s="1"/>
  <c r="O40" s="1"/>
  <c r="H12"/>
  <c r="B18"/>
  <c r="E18" s="1"/>
  <c r="G18" s="1"/>
  <c r="H15" s="1"/>
  <c r="L28"/>
  <c r="O28" s="1"/>
  <c r="Q28" s="1"/>
  <c r="D52"/>
  <c r="F50" s="1"/>
  <c r="E51"/>
  <c r="R12"/>
  <c r="L18"/>
  <c r="O18" s="1"/>
  <c r="Q18" s="1"/>
  <c r="R15" s="1"/>
  <c r="Q24"/>
  <c r="M29" s="1"/>
  <c r="P29" s="1"/>
  <c r="R29" s="1"/>
  <c r="Q23"/>
  <c r="M28" s="1"/>
  <c r="P28" s="1"/>
  <c r="R28" s="1"/>
  <c r="C52"/>
  <c r="M36"/>
  <c r="I41" s="1"/>
  <c r="L41" s="1"/>
  <c r="N41" s="1"/>
  <c r="G23"/>
  <c r="C28" s="1"/>
  <c r="F28" s="1"/>
  <c r="H28" s="1"/>
  <c r="F24"/>
  <c r="B29" s="1"/>
  <c r="E29" s="1"/>
  <c r="G29" s="1"/>
  <c r="D41"/>
  <c r="E40"/>
  <c r="O9"/>
  <c r="N9"/>
  <c r="P9"/>
  <c r="M9"/>
  <c r="G24"/>
  <c r="C29" s="1"/>
  <c r="F29" s="1"/>
  <c r="H29" s="1"/>
  <c r="F45"/>
  <c r="J37" i="22"/>
  <c r="K35"/>
  <c r="D15"/>
  <c r="F14" s="1"/>
  <c r="B19" s="1"/>
  <c r="E19" s="1"/>
  <c r="G19" s="1"/>
  <c r="D15" i="21"/>
  <c r="D35"/>
  <c r="E33" s="1"/>
  <c r="P13" i="20"/>
  <c r="E40" i="19"/>
  <c r="F24"/>
  <c r="B29" s="1"/>
  <c r="E29" s="1"/>
  <c r="G29" s="1"/>
  <c r="N8" i="18"/>
  <c r="P8"/>
  <c r="O8"/>
  <c r="M8"/>
  <c r="D41"/>
  <c r="F40" s="1"/>
  <c r="E33"/>
  <c r="N8" i="17"/>
  <c r="P8"/>
  <c r="O8"/>
  <c r="M8"/>
  <c r="D15"/>
  <c r="C52" i="16"/>
  <c r="M8"/>
  <c r="P8"/>
  <c r="N8"/>
  <c r="O8"/>
  <c r="N15"/>
  <c r="P13" s="1"/>
  <c r="D35"/>
  <c r="O8" i="15"/>
  <c r="M8"/>
  <c r="N8"/>
  <c r="P8"/>
  <c r="D15"/>
  <c r="D47" i="14"/>
  <c r="E45" s="1"/>
  <c r="D15"/>
  <c r="E34"/>
  <c r="D15" i="13"/>
  <c r="F13" s="1"/>
  <c r="D52" i="12"/>
  <c r="E50" s="1"/>
  <c r="O5"/>
  <c r="N5"/>
  <c r="P5"/>
  <c r="M5"/>
  <c r="P8" i="6"/>
  <c r="O8"/>
  <c r="M8"/>
  <c r="N8"/>
  <c r="D15"/>
  <c r="G14" s="1"/>
  <c r="C19" s="1"/>
  <c r="F19" s="1"/>
  <c r="H19" s="1"/>
  <c r="D35"/>
  <c r="E33" s="1"/>
  <c r="P7" i="11"/>
  <c r="O7"/>
  <c r="N7"/>
  <c r="M7"/>
  <c r="C52"/>
  <c r="D47"/>
  <c r="E45" s="1"/>
  <c r="E46"/>
  <c r="P24"/>
  <c r="L29" s="1"/>
  <c r="O29" s="1"/>
  <c r="Q29" s="1"/>
  <c r="P23"/>
  <c r="C47"/>
  <c r="F46"/>
  <c r="B52"/>
  <c r="D50"/>
  <c r="Q24"/>
  <c r="M29" s="1"/>
  <c r="P29" s="1"/>
  <c r="R29" s="1"/>
  <c r="Q23"/>
  <c r="M28" s="1"/>
  <c r="P28" s="1"/>
  <c r="R28" s="1"/>
  <c r="P6"/>
  <c r="O6"/>
  <c r="N6"/>
  <c r="M6"/>
  <c r="N9"/>
  <c r="M9"/>
  <c r="O9"/>
  <c r="P9"/>
  <c r="N15"/>
  <c r="P14" s="1"/>
  <c r="L19" s="1"/>
  <c r="O19" s="1"/>
  <c r="Q19" s="1"/>
  <c r="F24"/>
  <c r="B29" s="1"/>
  <c r="E29" s="1"/>
  <c r="G29" s="1"/>
  <c r="C35"/>
  <c r="D40"/>
  <c r="D41" s="1"/>
  <c r="C41"/>
  <c r="E40"/>
  <c r="P5"/>
  <c r="O5"/>
  <c r="N5"/>
  <c r="M5"/>
  <c r="D34"/>
  <c r="D35" s="1"/>
  <c r="D15"/>
  <c r="G14" s="1"/>
  <c r="C19" s="1"/>
  <c r="F19" s="1"/>
  <c r="H19" s="1"/>
  <c r="G23"/>
  <c r="C28" s="1"/>
  <c r="F28" s="1"/>
  <c r="H28" s="1"/>
  <c r="G24"/>
  <c r="C29" s="1"/>
  <c r="F29" s="1"/>
  <c r="H29" s="1"/>
  <c r="F23"/>
  <c r="E34"/>
  <c r="P13"/>
  <c r="P6" i="10"/>
  <c r="O6"/>
  <c r="N6"/>
  <c r="M6"/>
  <c r="P7"/>
  <c r="O7"/>
  <c r="N7"/>
  <c r="M7"/>
  <c r="E40"/>
  <c r="P5"/>
  <c r="O5"/>
  <c r="N5"/>
  <c r="M5"/>
  <c r="C47"/>
  <c r="C35"/>
  <c r="Q14"/>
  <c r="M19" s="1"/>
  <c r="P19" s="1"/>
  <c r="R19" s="1"/>
  <c r="Q13"/>
  <c r="M18" s="1"/>
  <c r="P18" s="1"/>
  <c r="R18" s="1"/>
  <c r="P13"/>
  <c r="C52"/>
  <c r="D45"/>
  <c r="B18"/>
  <c r="E18" s="1"/>
  <c r="G18" s="1"/>
  <c r="D33"/>
  <c r="P24"/>
  <c r="L29" s="1"/>
  <c r="O29" s="1"/>
  <c r="Q29" s="1"/>
  <c r="P23"/>
  <c r="D25"/>
  <c r="O8"/>
  <c r="N8"/>
  <c r="M8"/>
  <c r="P8"/>
  <c r="N9"/>
  <c r="M9"/>
  <c r="O9"/>
  <c r="P9"/>
  <c r="C41"/>
  <c r="B52"/>
  <c r="D50"/>
  <c r="G14"/>
  <c r="C19" s="1"/>
  <c r="F19" s="1"/>
  <c r="H19" s="1"/>
  <c r="G13"/>
  <c r="C18" s="1"/>
  <c r="F18" s="1"/>
  <c r="H18" s="1"/>
  <c r="D40"/>
  <c r="D41" s="1"/>
  <c r="Q24"/>
  <c r="M29" s="1"/>
  <c r="P29" s="1"/>
  <c r="R29" s="1"/>
  <c r="Q23"/>
  <c r="M28" s="1"/>
  <c r="P28" s="1"/>
  <c r="R28" s="1"/>
  <c r="P7" i="9"/>
  <c r="O7"/>
  <c r="N7"/>
  <c r="M7"/>
  <c r="P6"/>
  <c r="O6"/>
  <c r="N6"/>
  <c r="M6"/>
  <c r="C41"/>
  <c r="F39"/>
  <c r="C52"/>
  <c r="D47"/>
  <c r="E45" s="1"/>
  <c r="E46"/>
  <c r="D25"/>
  <c r="G24" s="1"/>
  <c r="C29" s="1"/>
  <c r="F29" s="1"/>
  <c r="H29" s="1"/>
  <c r="C47"/>
  <c r="B52"/>
  <c r="D50"/>
  <c r="N25"/>
  <c r="P23" s="1"/>
  <c r="N15"/>
  <c r="P14" s="1"/>
  <c r="L19" s="1"/>
  <c r="O19" s="1"/>
  <c r="Q19" s="1"/>
  <c r="Q24"/>
  <c r="M29" s="1"/>
  <c r="P29" s="1"/>
  <c r="R29" s="1"/>
  <c r="F40"/>
  <c r="F34"/>
  <c r="F33"/>
  <c r="C35"/>
  <c r="P5"/>
  <c r="O5"/>
  <c r="N5"/>
  <c r="M5"/>
  <c r="E34"/>
  <c r="D15"/>
  <c r="F14" s="1"/>
  <c r="B19" s="1"/>
  <c r="E19" s="1"/>
  <c r="G19" s="1"/>
  <c r="E40"/>
  <c r="N9"/>
  <c r="M9"/>
  <c r="O9"/>
  <c r="P9"/>
  <c r="P7" i="8"/>
  <c r="O7"/>
  <c r="N7"/>
  <c r="M7"/>
  <c r="P6"/>
  <c r="O6"/>
  <c r="N6"/>
  <c r="M6"/>
  <c r="O8"/>
  <c r="N8"/>
  <c r="M8"/>
  <c r="P8"/>
  <c r="P5"/>
  <c r="O5"/>
  <c r="N5"/>
  <c r="M5"/>
  <c r="P13"/>
  <c r="E40"/>
  <c r="C52"/>
  <c r="E46"/>
  <c r="C47"/>
  <c r="D35"/>
  <c r="E33" s="1"/>
  <c r="P24"/>
  <c r="L29" s="1"/>
  <c r="O29" s="1"/>
  <c r="Q29" s="1"/>
  <c r="P23"/>
  <c r="D25"/>
  <c r="F24" s="1"/>
  <c r="B29" s="1"/>
  <c r="E29" s="1"/>
  <c r="G29" s="1"/>
  <c r="C35"/>
  <c r="Q14"/>
  <c r="M19" s="1"/>
  <c r="P19" s="1"/>
  <c r="R19" s="1"/>
  <c r="Q13"/>
  <c r="M18" s="1"/>
  <c r="P18" s="1"/>
  <c r="R18" s="1"/>
  <c r="C41"/>
  <c r="D15"/>
  <c r="F13" s="1"/>
  <c r="B52"/>
  <c r="D50"/>
  <c r="G23"/>
  <c r="C28" s="1"/>
  <c r="F28" s="1"/>
  <c r="H28" s="1"/>
  <c r="G24"/>
  <c r="C29" s="1"/>
  <c r="F29" s="1"/>
  <c r="H29" s="1"/>
  <c r="N9"/>
  <c r="O9"/>
  <c r="M9"/>
  <c r="P9"/>
  <c r="Q24"/>
  <c r="M29" s="1"/>
  <c r="P29" s="1"/>
  <c r="R29" s="1"/>
  <c r="Q23"/>
  <c r="M28" s="1"/>
  <c r="P28" s="1"/>
  <c r="R28" s="1"/>
  <c r="D46"/>
  <c r="D47" s="1"/>
  <c r="D40"/>
  <c r="D41" s="1"/>
  <c r="F13" i="7"/>
  <c r="F14"/>
  <c r="B19" s="1"/>
  <c r="E19" s="1"/>
  <c r="G19" s="1"/>
  <c r="E46"/>
  <c r="P7"/>
  <c r="O7"/>
  <c r="N7"/>
  <c r="M7"/>
  <c r="O8"/>
  <c r="P8"/>
  <c r="N8"/>
  <c r="M8"/>
  <c r="D39"/>
  <c r="C41"/>
  <c r="C52"/>
  <c r="G24"/>
  <c r="C29" s="1"/>
  <c r="F29" s="1"/>
  <c r="H29" s="1"/>
  <c r="G23"/>
  <c r="C28" s="1"/>
  <c r="F28" s="1"/>
  <c r="H28" s="1"/>
  <c r="D34"/>
  <c r="B41"/>
  <c r="E40"/>
  <c r="D40"/>
  <c r="G13"/>
  <c r="C18" s="1"/>
  <c r="F18" s="1"/>
  <c r="H18" s="1"/>
  <c r="G14"/>
  <c r="C19" s="1"/>
  <c r="F19" s="1"/>
  <c r="H19" s="1"/>
  <c r="D46"/>
  <c r="D47" s="1"/>
  <c r="B52"/>
  <c r="D50"/>
  <c r="B35"/>
  <c r="D33"/>
  <c r="N9"/>
  <c r="M9"/>
  <c r="P9"/>
  <c r="O9"/>
  <c r="Q24"/>
  <c r="M29" s="1"/>
  <c r="P29" s="1"/>
  <c r="R29" s="1"/>
  <c r="Q23"/>
  <c r="M28" s="1"/>
  <c r="P28" s="1"/>
  <c r="R28" s="1"/>
  <c r="P24"/>
  <c r="L29" s="1"/>
  <c r="O29" s="1"/>
  <c r="Q29" s="1"/>
  <c r="P23"/>
  <c r="C47"/>
  <c r="P6"/>
  <c r="O6"/>
  <c r="N6"/>
  <c r="M6"/>
  <c r="F24"/>
  <c r="B29" s="1"/>
  <c r="E29" s="1"/>
  <c r="G29" s="1"/>
  <c r="F23"/>
  <c r="N15"/>
  <c r="P14" s="1"/>
  <c r="L19" s="1"/>
  <c r="O19" s="1"/>
  <c r="Q19" s="1"/>
  <c r="P6" i="6"/>
  <c r="O6"/>
  <c r="N6"/>
  <c r="M6"/>
  <c r="G13"/>
  <c r="C18" s="1"/>
  <c r="F18" s="1"/>
  <c r="H18" s="1"/>
  <c r="E34"/>
  <c r="D25"/>
  <c r="F24" s="1"/>
  <c r="B29" s="1"/>
  <c r="E29" s="1"/>
  <c r="G29" s="1"/>
  <c r="C35"/>
  <c r="B47"/>
  <c r="D45"/>
  <c r="P14"/>
  <c r="L19" s="1"/>
  <c r="O19" s="1"/>
  <c r="Q19" s="1"/>
  <c r="P13"/>
  <c r="C50"/>
  <c r="D50" s="1"/>
  <c r="E51" s="1"/>
  <c r="M25"/>
  <c r="G23"/>
  <c r="C28" s="1"/>
  <c r="F28" s="1"/>
  <c r="H28" s="1"/>
  <c r="B52"/>
  <c r="D39"/>
  <c r="C41"/>
  <c r="N23"/>
  <c r="N25" s="1"/>
  <c r="P24" s="1"/>
  <c r="L29" s="1"/>
  <c r="O29" s="1"/>
  <c r="Q29" s="1"/>
  <c r="F13"/>
  <c r="F14"/>
  <c r="B19" s="1"/>
  <c r="E19" s="1"/>
  <c r="G19" s="1"/>
  <c r="C47"/>
  <c r="D51"/>
  <c r="M9"/>
  <c r="N9"/>
  <c r="P9"/>
  <c r="O9"/>
  <c r="Q13"/>
  <c r="M18" s="1"/>
  <c r="P18" s="1"/>
  <c r="R18" s="1"/>
  <c r="Q14"/>
  <c r="M19" s="1"/>
  <c r="P19" s="1"/>
  <c r="R19" s="1"/>
  <c r="O7"/>
  <c r="P7"/>
  <c r="N7"/>
  <c r="M7"/>
  <c r="P5"/>
  <c r="O5"/>
  <c r="N5"/>
  <c r="M5"/>
  <c r="D46"/>
  <c r="P8" i="5"/>
  <c r="O8"/>
  <c r="M8"/>
  <c r="D15"/>
  <c r="F14" s="1"/>
  <c r="B19" s="1"/>
  <c r="E19" s="1"/>
  <c r="G19" s="1"/>
  <c r="C15"/>
  <c r="C33"/>
  <c r="D33" s="1"/>
  <c r="N5"/>
  <c r="P5"/>
  <c r="P24"/>
  <c r="L29" s="1"/>
  <c r="O29" s="1"/>
  <c r="Q29" s="1"/>
  <c r="P23"/>
  <c r="B47"/>
  <c r="D45"/>
  <c r="C47"/>
  <c r="P6"/>
  <c r="O6"/>
  <c r="N6"/>
  <c r="M6"/>
  <c r="O7"/>
  <c r="N7"/>
  <c r="M7"/>
  <c r="P7"/>
  <c r="B52"/>
  <c r="C50"/>
  <c r="D50" s="1"/>
  <c r="M25"/>
  <c r="D51"/>
  <c r="D34"/>
  <c r="D39"/>
  <c r="C41"/>
  <c r="C35"/>
  <c r="D46"/>
  <c r="M9"/>
  <c r="N9"/>
  <c r="P9"/>
  <c r="O9"/>
  <c r="N15"/>
  <c r="P13" s="1"/>
  <c r="D25"/>
  <c r="F24" s="1"/>
  <c r="B29" s="1"/>
  <c r="E29" s="1"/>
  <c r="G29" s="1"/>
  <c r="N8" i="4"/>
  <c r="P8"/>
  <c r="N25"/>
  <c r="Q23" s="1"/>
  <c r="M28" s="1"/>
  <c r="P28" s="1"/>
  <c r="R28" s="1"/>
  <c r="O8"/>
  <c r="M8"/>
  <c r="N15"/>
  <c r="P14" s="1"/>
  <c r="L19" s="1"/>
  <c r="O19" s="1"/>
  <c r="Q19" s="1"/>
  <c r="D25"/>
  <c r="G23" s="1"/>
  <c r="C28" s="1"/>
  <c r="F28" s="1"/>
  <c r="H28" s="1"/>
  <c r="O7"/>
  <c r="N7"/>
  <c r="M7"/>
  <c r="P7"/>
  <c r="P6"/>
  <c r="O6"/>
  <c r="N6"/>
  <c r="M6"/>
  <c r="B52"/>
  <c r="D50"/>
  <c r="C35"/>
  <c r="C47"/>
  <c r="D15"/>
  <c r="F14" s="1"/>
  <c r="B19" s="1"/>
  <c r="E19" s="1"/>
  <c r="G19" s="1"/>
  <c r="M9"/>
  <c r="P9"/>
  <c r="O9"/>
  <c r="N9"/>
  <c r="D33"/>
  <c r="D44"/>
  <c r="C41"/>
  <c r="D39"/>
  <c r="D45"/>
  <c r="C52"/>
  <c r="P5"/>
  <c r="O5"/>
  <c r="N5"/>
  <c r="M5"/>
  <c r="N15" i="3"/>
  <c r="Q14" s="1"/>
  <c r="M19" s="1"/>
  <c r="P19" s="1"/>
  <c r="R19" s="1"/>
  <c r="B47"/>
  <c r="D25"/>
  <c r="F24" s="1"/>
  <c r="B29" s="1"/>
  <c r="E29" s="1"/>
  <c r="G29" s="1"/>
  <c r="C41"/>
  <c r="D35" i="22"/>
  <c r="E33" s="1"/>
  <c r="E34"/>
  <c r="P7"/>
  <c r="O7"/>
  <c r="N7"/>
  <c r="M7"/>
  <c r="N25"/>
  <c r="P24" s="1"/>
  <c r="L29" s="1"/>
  <c r="O29" s="1"/>
  <c r="Q29" s="1"/>
  <c r="O8"/>
  <c r="N8"/>
  <c r="M8"/>
  <c r="P8"/>
  <c r="C47"/>
  <c r="F24"/>
  <c r="B29" s="1"/>
  <c r="E29" s="1"/>
  <c r="G29" s="1"/>
  <c r="F23"/>
  <c r="B41"/>
  <c r="D39"/>
  <c r="N15"/>
  <c r="P14" s="1"/>
  <c r="L19" s="1"/>
  <c r="O19" s="1"/>
  <c r="Q19" s="1"/>
  <c r="N9"/>
  <c r="M9"/>
  <c r="P9"/>
  <c r="O9"/>
  <c r="F13"/>
  <c r="C41"/>
  <c r="G13"/>
  <c r="C18" s="1"/>
  <c r="F18" s="1"/>
  <c r="H18" s="1"/>
  <c r="G14"/>
  <c r="C19" s="1"/>
  <c r="F19" s="1"/>
  <c r="H19" s="1"/>
  <c r="D51"/>
  <c r="D52" s="1"/>
  <c r="P6"/>
  <c r="O6"/>
  <c r="N6"/>
  <c r="M6"/>
  <c r="G23"/>
  <c r="C28" s="1"/>
  <c r="F28" s="1"/>
  <c r="H28" s="1"/>
  <c r="G24"/>
  <c r="C29" s="1"/>
  <c r="F29" s="1"/>
  <c r="H29" s="1"/>
  <c r="C52"/>
  <c r="F33"/>
  <c r="C35"/>
  <c r="D40"/>
  <c r="D47"/>
  <c r="E45" s="1"/>
  <c r="D52" i="21"/>
  <c r="E50" s="1"/>
  <c r="E51"/>
  <c r="P6"/>
  <c r="O6"/>
  <c r="N6"/>
  <c r="M6"/>
  <c r="Q24"/>
  <c r="M29" s="1"/>
  <c r="P29" s="1"/>
  <c r="R29" s="1"/>
  <c r="Q23"/>
  <c r="M28" s="1"/>
  <c r="P28" s="1"/>
  <c r="R28" s="1"/>
  <c r="P24"/>
  <c r="L29" s="1"/>
  <c r="O29" s="1"/>
  <c r="Q29" s="1"/>
  <c r="P23"/>
  <c r="F34"/>
  <c r="C47"/>
  <c r="G14"/>
  <c r="C19" s="1"/>
  <c r="F19" s="1"/>
  <c r="H19" s="1"/>
  <c r="G13"/>
  <c r="C18" s="1"/>
  <c r="F18" s="1"/>
  <c r="H18" s="1"/>
  <c r="D25"/>
  <c r="F23" s="1"/>
  <c r="E34"/>
  <c r="C41"/>
  <c r="F33"/>
  <c r="C35"/>
  <c r="P7"/>
  <c r="O7"/>
  <c r="N7"/>
  <c r="M7"/>
  <c r="D47"/>
  <c r="F45" s="1"/>
  <c r="E46"/>
  <c r="P5"/>
  <c r="O5"/>
  <c r="N5"/>
  <c r="M5"/>
  <c r="F13"/>
  <c r="F14"/>
  <c r="B19" s="1"/>
  <c r="E19" s="1"/>
  <c r="G19" s="1"/>
  <c r="F50"/>
  <c r="C52"/>
  <c r="E40"/>
  <c r="D40"/>
  <c r="D41" s="1"/>
  <c r="E39" s="1"/>
  <c r="N15"/>
  <c r="P13" s="1"/>
  <c r="P6" i="20"/>
  <c r="O6"/>
  <c r="N6"/>
  <c r="M6"/>
  <c r="P5"/>
  <c r="O5"/>
  <c r="N5"/>
  <c r="M5"/>
  <c r="D47"/>
  <c r="E45" s="1"/>
  <c r="E46"/>
  <c r="D25"/>
  <c r="F23" s="1"/>
  <c r="C52"/>
  <c r="L18"/>
  <c r="O18" s="1"/>
  <c r="Q18" s="1"/>
  <c r="C35"/>
  <c r="F39"/>
  <c r="C41"/>
  <c r="D15"/>
  <c r="F13" s="1"/>
  <c r="N9"/>
  <c r="M9"/>
  <c r="P9"/>
  <c r="O9"/>
  <c r="B52"/>
  <c r="D50"/>
  <c r="P7"/>
  <c r="O7"/>
  <c r="N7"/>
  <c r="M7"/>
  <c r="C47"/>
  <c r="N25"/>
  <c r="Q24" s="1"/>
  <c r="M29" s="1"/>
  <c r="P29" s="1"/>
  <c r="R29" s="1"/>
  <c r="Q14"/>
  <c r="M19" s="1"/>
  <c r="P19" s="1"/>
  <c r="R19" s="1"/>
  <c r="Q13"/>
  <c r="M18" s="1"/>
  <c r="P18" s="1"/>
  <c r="R18" s="1"/>
  <c r="E40"/>
  <c r="D34"/>
  <c r="D33"/>
  <c r="F40"/>
  <c r="F46"/>
  <c r="B28" i="19"/>
  <c r="E28" s="1"/>
  <c r="G28" s="1"/>
  <c r="P7"/>
  <c r="O7"/>
  <c r="N7"/>
  <c r="M7"/>
  <c r="B52"/>
  <c r="D50"/>
  <c r="C35"/>
  <c r="Q24"/>
  <c r="M29" s="1"/>
  <c r="P29" s="1"/>
  <c r="R29" s="1"/>
  <c r="Q23"/>
  <c r="M28" s="1"/>
  <c r="P28" s="1"/>
  <c r="R28" s="1"/>
  <c r="D15"/>
  <c r="G14" s="1"/>
  <c r="C19" s="1"/>
  <c r="F19" s="1"/>
  <c r="H19" s="1"/>
  <c r="N9"/>
  <c r="M9"/>
  <c r="O9"/>
  <c r="P9"/>
  <c r="D46"/>
  <c r="D47" s="1"/>
  <c r="E45" s="1"/>
  <c r="F40"/>
  <c r="C47"/>
  <c r="D33"/>
  <c r="N15"/>
  <c r="P13" s="1"/>
  <c r="F39"/>
  <c r="C41"/>
  <c r="P5"/>
  <c r="O5"/>
  <c r="N5"/>
  <c r="M5"/>
  <c r="G23"/>
  <c r="C28" s="1"/>
  <c r="F28" s="1"/>
  <c r="H28" s="1"/>
  <c r="G24"/>
  <c r="C29" s="1"/>
  <c r="F29" s="1"/>
  <c r="H29" s="1"/>
  <c r="E46"/>
  <c r="P6"/>
  <c r="O6"/>
  <c r="N6"/>
  <c r="M6"/>
  <c r="P24"/>
  <c r="L29" s="1"/>
  <c r="O29" s="1"/>
  <c r="Q29" s="1"/>
  <c r="P23"/>
  <c r="G13"/>
  <c r="C18" s="1"/>
  <c r="F18" s="1"/>
  <c r="H18" s="1"/>
  <c r="P7" i="18"/>
  <c r="N7"/>
  <c r="M7"/>
  <c r="O7"/>
  <c r="O6"/>
  <c r="N6"/>
  <c r="M6"/>
  <c r="P6"/>
  <c r="B52"/>
  <c r="D50"/>
  <c r="O5"/>
  <c r="N5"/>
  <c r="M5"/>
  <c r="P5"/>
  <c r="C47"/>
  <c r="E39"/>
  <c r="F13"/>
  <c r="F14"/>
  <c r="B19" s="1"/>
  <c r="E19" s="1"/>
  <c r="G19" s="1"/>
  <c r="N9"/>
  <c r="M9"/>
  <c r="P9"/>
  <c r="O9"/>
  <c r="N15"/>
  <c r="Q14" s="1"/>
  <c r="M19" s="1"/>
  <c r="P19" s="1"/>
  <c r="R19" s="1"/>
  <c r="E34"/>
  <c r="F34"/>
  <c r="N25"/>
  <c r="Q24" s="1"/>
  <c r="M29" s="1"/>
  <c r="P29" s="1"/>
  <c r="R29" s="1"/>
  <c r="E40"/>
  <c r="P24"/>
  <c r="L29" s="1"/>
  <c r="O29" s="1"/>
  <c r="Q29" s="1"/>
  <c r="P23"/>
  <c r="D47"/>
  <c r="E45" s="1"/>
  <c r="C41"/>
  <c r="F39"/>
  <c r="G14"/>
  <c r="C19" s="1"/>
  <c r="F19" s="1"/>
  <c r="H19" s="1"/>
  <c r="G13"/>
  <c r="C18" s="1"/>
  <c r="F18" s="1"/>
  <c r="H18" s="1"/>
  <c r="D25"/>
  <c r="F24" s="1"/>
  <c r="B29" s="1"/>
  <c r="E29" s="1"/>
  <c r="G29" s="1"/>
  <c r="P13"/>
  <c r="O6" i="17"/>
  <c r="N6"/>
  <c r="P6"/>
  <c r="M6"/>
  <c r="C35"/>
  <c r="P5"/>
  <c r="O5"/>
  <c r="N5"/>
  <c r="M5"/>
  <c r="F40"/>
  <c r="Q14"/>
  <c r="M19" s="1"/>
  <c r="P19" s="1"/>
  <c r="R19" s="1"/>
  <c r="Q13"/>
  <c r="M18" s="1"/>
  <c r="P18" s="1"/>
  <c r="R18" s="1"/>
  <c r="D25"/>
  <c r="F24" s="1"/>
  <c r="B29" s="1"/>
  <c r="E29" s="1"/>
  <c r="G29" s="1"/>
  <c r="F39"/>
  <c r="C41"/>
  <c r="C47"/>
  <c r="F13"/>
  <c r="F14"/>
  <c r="B19" s="1"/>
  <c r="E19" s="1"/>
  <c r="G19" s="1"/>
  <c r="E40"/>
  <c r="C52"/>
  <c r="G23"/>
  <c r="C28" s="1"/>
  <c r="F28" s="1"/>
  <c r="H28" s="1"/>
  <c r="D51"/>
  <c r="N25"/>
  <c r="Q24" s="1"/>
  <c r="M29" s="1"/>
  <c r="P29" s="1"/>
  <c r="R29" s="1"/>
  <c r="D33"/>
  <c r="L18"/>
  <c r="O18" s="1"/>
  <c r="Q18" s="1"/>
  <c r="P7"/>
  <c r="N7"/>
  <c r="M7"/>
  <c r="O7"/>
  <c r="N9"/>
  <c r="M9"/>
  <c r="P9"/>
  <c r="O9"/>
  <c r="B52"/>
  <c r="D50"/>
  <c r="D45"/>
  <c r="G14"/>
  <c r="C19" s="1"/>
  <c r="F19" s="1"/>
  <c r="H19" s="1"/>
  <c r="G13"/>
  <c r="C18" s="1"/>
  <c r="F18" s="1"/>
  <c r="H18" s="1"/>
  <c r="D34"/>
  <c r="O6" i="16"/>
  <c r="N6"/>
  <c r="M6"/>
  <c r="P6"/>
  <c r="D47"/>
  <c r="E45" s="1"/>
  <c r="E46"/>
  <c r="M7"/>
  <c r="O7"/>
  <c r="P7"/>
  <c r="N7"/>
  <c r="E39"/>
  <c r="Q14"/>
  <c r="M19" s="1"/>
  <c r="P19" s="1"/>
  <c r="R19" s="1"/>
  <c r="Q13"/>
  <c r="M18" s="1"/>
  <c r="P18" s="1"/>
  <c r="R18" s="1"/>
  <c r="F39"/>
  <c r="C41"/>
  <c r="E40"/>
  <c r="B52"/>
  <c r="D50"/>
  <c r="N25"/>
  <c r="Q23" s="1"/>
  <c r="M28" s="1"/>
  <c r="P28" s="1"/>
  <c r="R28" s="1"/>
  <c r="N9"/>
  <c r="M9"/>
  <c r="O9"/>
  <c r="P9"/>
  <c r="L18"/>
  <c r="O18" s="1"/>
  <c r="Q18" s="1"/>
  <c r="D15"/>
  <c r="G14" s="1"/>
  <c r="C19" s="1"/>
  <c r="F19" s="1"/>
  <c r="H19" s="1"/>
  <c r="F34"/>
  <c r="P24"/>
  <c r="L29" s="1"/>
  <c r="O29" s="1"/>
  <c r="Q29" s="1"/>
  <c r="O5"/>
  <c r="N5"/>
  <c r="P5"/>
  <c r="M5"/>
  <c r="C47"/>
  <c r="D25"/>
  <c r="G24" s="1"/>
  <c r="C29" s="1"/>
  <c r="F29" s="1"/>
  <c r="H29" s="1"/>
  <c r="Q24"/>
  <c r="M29" s="1"/>
  <c r="P29" s="1"/>
  <c r="R29" s="1"/>
  <c r="C35" i="15"/>
  <c r="D25"/>
  <c r="F23" s="1"/>
  <c r="F13"/>
  <c r="F14"/>
  <c r="B19" s="1"/>
  <c r="E19" s="1"/>
  <c r="G19" s="1"/>
  <c r="C41"/>
  <c r="N15"/>
  <c r="P13" s="1"/>
  <c r="M9"/>
  <c r="P9"/>
  <c r="O9"/>
  <c r="N9"/>
  <c r="N24"/>
  <c r="C51"/>
  <c r="P5"/>
  <c r="O5"/>
  <c r="N5"/>
  <c r="M5"/>
  <c r="C52"/>
  <c r="E34"/>
  <c r="D34"/>
  <c r="D35" s="1"/>
  <c r="D50"/>
  <c r="D39"/>
  <c r="Q13"/>
  <c r="M18" s="1"/>
  <c r="P18" s="1"/>
  <c r="R18" s="1"/>
  <c r="C47"/>
  <c r="D45"/>
  <c r="F24"/>
  <c r="B29" s="1"/>
  <c r="E29" s="1"/>
  <c r="G29" s="1"/>
  <c r="G14"/>
  <c r="C19" s="1"/>
  <c r="F19" s="1"/>
  <c r="H19" s="1"/>
  <c r="G13"/>
  <c r="C18" s="1"/>
  <c r="F18" s="1"/>
  <c r="H18" s="1"/>
  <c r="B35"/>
  <c r="O6"/>
  <c r="N6"/>
  <c r="M6"/>
  <c r="P6"/>
  <c r="P6" i="14"/>
  <c r="O6"/>
  <c r="N6"/>
  <c r="M6"/>
  <c r="B52"/>
  <c r="D50"/>
  <c r="P5"/>
  <c r="O5"/>
  <c r="N5"/>
  <c r="M5"/>
  <c r="F45"/>
  <c r="C47"/>
  <c r="P24"/>
  <c r="L29" s="1"/>
  <c r="O29" s="1"/>
  <c r="Q29" s="1"/>
  <c r="P23"/>
  <c r="E46"/>
  <c r="C35"/>
  <c r="F33"/>
  <c r="N15"/>
  <c r="P13" s="1"/>
  <c r="F13"/>
  <c r="F14"/>
  <c r="B19" s="1"/>
  <c r="E19" s="1"/>
  <c r="G19" s="1"/>
  <c r="D40"/>
  <c r="D41" s="1"/>
  <c r="F46"/>
  <c r="D25"/>
  <c r="F24" s="1"/>
  <c r="B29" s="1"/>
  <c r="E29" s="1"/>
  <c r="G29" s="1"/>
  <c r="Q24"/>
  <c r="M29" s="1"/>
  <c r="P29" s="1"/>
  <c r="R29" s="1"/>
  <c r="Q23"/>
  <c r="M28" s="1"/>
  <c r="P28" s="1"/>
  <c r="R28" s="1"/>
  <c r="N9"/>
  <c r="M9"/>
  <c r="P9"/>
  <c r="O9"/>
  <c r="C41"/>
  <c r="P7"/>
  <c r="N7"/>
  <c r="M7"/>
  <c r="O7"/>
  <c r="G14"/>
  <c r="C19" s="1"/>
  <c r="F19" s="1"/>
  <c r="H19" s="1"/>
  <c r="G13"/>
  <c r="C18" s="1"/>
  <c r="F18" s="1"/>
  <c r="H18" s="1"/>
  <c r="F34"/>
  <c r="P5" i="13"/>
  <c r="O5"/>
  <c r="N5"/>
  <c r="M5"/>
  <c r="F24"/>
  <c r="B29" s="1"/>
  <c r="E29" s="1"/>
  <c r="G29" s="1"/>
  <c r="F23"/>
  <c r="E46"/>
  <c r="C47"/>
  <c r="D34"/>
  <c r="Q14"/>
  <c r="M19" s="1"/>
  <c r="P19" s="1"/>
  <c r="R19" s="1"/>
  <c r="Q13"/>
  <c r="M18" s="1"/>
  <c r="P18" s="1"/>
  <c r="R18" s="1"/>
  <c r="C52"/>
  <c r="N25"/>
  <c r="Q24" s="1"/>
  <c r="M29" s="1"/>
  <c r="P29" s="1"/>
  <c r="R29" s="1"/>
  <c r="D46"/>
  <c r="D47" s="1"/>
  <c r="B18"/>
  <c r="E18" s="1"/>
  <c r="G18" s="1"/>
  <c r="D39"/>
  <c r="C41"/>
  <c r="N9"/>
  <c r="M9"/>
  <c r="P9"/>
  <c r="O9"/>
  <c r="D50"/>
  <c r="B52"/>
  <c r="C35"/>
  <c r="P14"/>
  <c r="L19" s="1"/>
  <c r="O19" s="1"/>
  <c r="Q19" s="1"/>
  <c r="P13"/>
  <c r="G23"/>
  <c r="C28" s="1"/>
  <c r="F28" s="1"/>
  <c r="H28" s="1"/>
  <c r="G24"/>
  <c r="C29" s="1"/>
  <c r="F29" s="1"/>
  <c r="H29" s="1"/>
  <c r="D40"/>
  <c r="D33"/>
  <c r="P7"/>
  <c r="O7"/>
  <c r="N7"/>
  <c r="M7"/>
  <c r="G13"/>
  <c r="C18" s="1"/>
  <c r="F18" s="1"/>
  <c r="H18" s="1"/>
  <c r="G14"/>
  <c r="C19" s="1"/>
  <c r="F19" s="1"/>
  <c r="H19" s="1"/>
  <c r="P6"/>
  <c r="O6"/>
  <c r="N6"/>
  <c r="M6"/>
  <c r="B18" i="12"/>
  <c r="E18" s="1"/>
  <c r="G18" s="1"/>
  <c r="G14"/>
  <c r="C19" s="1"/>
  <c r="F19" s="1"/>
  <c r="H19" s="1"/>
  <c r="G13"/>
  <c r="C18" s="1"/>
  <c r="F18" s="1"/>
  <c r="H18" s="1"/>
  <c r="F24"/>
  <c r="B29" s="1"/>
  <c r="E29" s="1"/>
  <c r="G29" s="1"/>
  <c r="F23"/>
  <c r="P23"/>
  <c r="P24"/>
  <c r="L29" s="1"/>
  <c r="O29" s="1"/>
  <c r="Q29" s="1"/>
  <c r="B41"/>
  <c r="D39"/>
  <c r="P14"/>
  <c r="L19" s="1"/>
  <c r="O19" s="1"/>
  <c r="Q19" s="1"/>
  <c r="P13"/>
  <c r="D34"/>
  <c r="E51"/>
  <c r="O8"/>
  <c r="P8"/>
  <c r="N8"/>
  <c r="M8"/>
  <c r="P6"/>
  <c r="O6"/>
  <c r="N6"/>
  <c r="M6"/>
  <c r="C41"/>
  <c r="M15"/>
  <c r="C45"/>
  <c r="G23"/>
  <c r="C28" s="1"/>
  <c r="F28" s="1"/>
  <c r="H28" s="1"/>
  <c r="G24"/>
  <c r="C29" s="1"/>
  <c r="F29" s="1"/>
  <c r="H29" s="1"/>
  <c r="F50"/>
  <c r="C52"/>
  <c r="Q24"/>
  <c r="M29" s="1"/>
  <c r="P29" s="1"/>
  <c r="R29" s="1"/>
  <c r="Q23"/>
  <c r="M28" s="1"/>
  <c r="P28" s="1"/>
  <c r="R28" s="1"/>
  <c r="F51"/>
  <c r="D35"/>
  <c r="E33" s="1"/>
  <c r="C35"/>
  <c r="K8" i="3"/>
  <c r="L8" s="1"/>
  <c r="K7"/>
  <c r="L7"/>
  <c r="K6"/>
  <c r="L6" s="1"/>
  <c r="L9"/>
  <c r="M9" s="1"/>
  <c r="K5"/>
  <c r="L5" s="1"/>
  <c r="D34"/>
  <c r="M7"/>
  <c r="P7"/>
  <c r="N7"/>
  <c r="O7"/>
  <c r="D13"/>
  <c r="D14"/>
  <c r="G24"/>
  <c r="C29" s="1"/>
  <c r="F29" s="1"/>
  <c r="H29" s="1"/>
  <c r="B33"/>
  <c r="D40"/>
  <c r="D41" s="1"/>
  <c r="C33"/>
  <c r="E40"/>
  <c r="D44"/>
  <c r="D46"/>
  <c r="N25"/>
  <c r="Q24" s="1"/>
  <c r="M29" s="1"/>
  <c r="P29" s="1"/>
  <c r="R29" s="1"/>
  <c r="D51"/>
  <c r="C15"/>
  <c r="D45"/>
  <c r="E46" s="1"/>
  <c r="Q13"/>
  <c r="M18" s="1"/>
  <c r="P18" s="1"/>
  <c r="R18" s="1"/>
  <c r="D50"/>
  <c r="B15"/>
  <c r="C14" i="2"/>
  <c r="D9"/>
  <c r="K6"/>
  <c r="Q14"/>
  <c r="M19" s="1"/>
  <c r="P19" s="1"/>
  <c r="R19" s="1"/>
  <c r="P14"/>
  <c r="L19" s="1"/>
  <c r="O19" s="1"/>
  <c r="Q19" s="1"/>
  <c r="D25"/>
  <c r="F23" s="1"/>
  <c r="B28" s="1"/>
  <c r="E28" s="1"/>
  <c r="G28" s="1"/>
  <c r="Q23"/>
  <c r="M28" s="1"/>
  <c r="P28" s="1"/>
  <c r="R28" s="1"/>
  <c r="D45"/>
  <c r="E46" s="1"/>
  <c r="B52"/>
  <c r="D51"/>
  <c r="D52" s="1"/>
  <c r="F50" s="1"/>
  <c r="C52"/>
  <c r="D40"/>
  <c r="D41" s="1"/>
  <c r="F40" s="1"/>
  <c r="D39"/>
  <c r="E40" s="1"/>
  <c r="E51"/>
  <c r="D47"/>
  <c r="F46" s="1"/>
  <c r="B35"/>
  <c r="E34"/>
  <c r="P5"/>
  <c r="O5"/>
  <c r="N5"/>
  <c r="M5"/>
  <c r="O8"/>
  <c r="N8"/>
  <c r="M8"/>
  <c r="P8"/>
  <c r="L9"/>
  <c r="D13"/>
  <c r="P7"/>
  <c r="O7"/>
  <c r="N7"/>
  <c r="M7"/>
  <c r="G23"/>
  <c r="C28" s="1"/>
  <c r="F28" s="1"/>
  <c r="H28" s="1"/>
  <c r="G24"/>
  <c r="C29" s="1"/>
  <c r="F29" s="1"/>
  <c r="H29" s="1"/>
  <c r="L6"/>
  <c r="P13"/>
  <c r="P23"/>
  <c r="Q13"/>
  <c r="M18" s="1"/>
  <c r="P18" s="1"/>
  <c r="R18" s="1"/>
  <c r="B15"/>
  <c r="F24"/>
  <c r="B29" s="1"/>
  <c r="E29" s="1"/>
  <c r="G29" s="1"/>
  <c r="P24"/>
  <c r="L29" s="1"/>
  <c r="O29" s="1"/>
  <c r="Q29" s="1"/>
  <c r="K161" i="1"/>
  <c r="K160"/>
  <c r="L160" s="1"/>
  <c r="K159"/>
  <c r="K131"/>
  <c r="L131" s="1"/>
  <c r="K130"/>
  <c r="K129"/>
  <c r="L129" s="1"/>
  <c r="K128"/>
  <c r="K101"/>
  <c r="L101" s="1"/>
  <c r="K100"/>
  <c r="L100" s="1"/>
  <c r="K99"/>
  <c r="K71"/>
  <c r="L71" s="1"/>
  <c r="K70"/>
  <c r="K69"/>
  <c r="L69" s="1"/>
  <c r="K68"/>
  <c r="C407"/>
  <c r="O398"/>
  <c r="M398"/>
  <c r="P398"/>
  <c r="N398"/>
  <c r="O400"/>
  <c r="M400"/>
  <c r="P400"/>
  <c r="N400"/>
  <c r="P428"/>
  <c r="N428"/>
  <c r="O428"/>
  <c r="M428"/>
  <c r="P430"/>
  <c r="N430"/>
  <c r="O430"/>
  <c r="M430"/>
  <c r="P436"/>
  <c r="L440" s="1"/>
  <c r="O440" s="1"/>
  <c r="Q440" s="1"/>
  <c r="P445"/>
  <c r="L449" s="1"/>
  <c r="O449" s="1"/>
  <c r="Q449" s="1"/>
  <c r="P401"/>
  <c r="N401"/>
  <c r="O401"/>
  <c r="M401"/>
  <c r="O431"/>
  <c r="M431"/>
  <c r="P431"/>
  <c r="N431"/>
  <c r="L399"/>
  <c r="L429"/>
  <c r="G445"/>
  <c r="C449" s="1"/>
  <c r="F449" s="1"/>
  <c r="H449" s="1"/>
  <c r="K397"/>
  <c r="L397" s="1"/>
  <c r="D405"/>
  <c r="D406"/>
  <c r="B407"/>
  <c r="N407"/>
  <c r="Q406" s="1"/>
  <c r="M410" s="1"/>
  <c r="P410" s="1"/>
  <c r="R410" s="1"/>
  <c r="D416"/>
  <c r="F415" s="1"/>
  <c r="B419" s="1"/>
  <c r="E419" s="1"/>
  <c r="G419" s="1"/>
  <c r="N416"/>
  <c r="Q415" s="1"/>
  <c r="M419" s="1"/>
  <c r="P419" s="1"/>
  <c r="R419" s="1"/>
  <c r="L427"/>
  <c r="C435"/>
  <c r="Q435"/>
  <c r="M439" s="1"/>
  <c r="P439" s="1"/>
  <c r="R439" s="1"/>
  <c r="Q436"/>
  <c r="M440" s="1"/>
  <c r="P440" s="1"/>
  <c r="R440" s="1"/>
  <c r="F444"/>
  <c r="Q444"/>
  <c r="M448" s="1"/>
  <c r="P448" s="1"/>
  <c r="R448" s="1"/>
  <c r="F445"/>
  <c r="B449" s="1"/>
  <c r="E449" s="1"/>
  <c r="G449" s="1"/>
  <c r="Q445"/>
  <c r="M449" s="1"/>
  <c r="P449" s="1"/>
  <c r="R449" s="1"/>
  <c r="D435"/>
  <c r="P435"/>
  <c r="D436"/>
  <c r="B437"/>
  <c r="G444"/>
  <c r="C448" s="1"/>
  <c r="F448" s="1"/>
  <c r="H448" s="1"/>
  <c r="P444"/>
  <c r="P342"/>
  <c r="N342"/>
  <c r="O342"/>
  <c r="M342"/>
  <c r="P340"/>
  <c r="N340"/>
  <c r="O340"/>
  <c r="M340"/>
  <c r="P369"/>
  <c r="N369"/>
  <c r="O369"/>
  <c r="M369"/>
  <c r="P371"/>
  <c r="N371"/>
  <c r="O371"/>
  <c r="M371"/>
  <c r="F386"/>
  <c r="B390" s="1"/>
  <c r="E390" s="1"/>
  <c r="G390" s="1"/>
  <c r="F356"/>
  <c r="B360" s="1"/>
  <c r="E360" s="1"/>
  <c r="G360" s="1"/>
  <c r="F355"/>
  <c r="O372"/>
  <c r="M372"/>
  <c r="P372"/>
  <c r="N372"/>
  <c r="L339"/>
  <c r="L341"/>
  <c r="L370"/>
  <c r="R378"/>
  <c r="G386"/>
  <c r="C390" s="1"/>
  <c r="F390" s="1"/>
  <c r="H390" s="1"/>
  <c r="L338"/>
  <c r="D346"/>
  <c r="D347"/>
  <c r="B348"/>
  <c r="N348"/>
  <c r="Q347" s="1"/>
  <c r="M351" s="1"/>
  <c r="P351" s="1"/>
  <c r="R351" s="1"/>
  <c r="G355"/>
  <c r="C359" s="1"/>
  <c r="F359" s="1"/>
  <c r="H359" s="1"/>
  <c r="P356"/>
  <c r="L360" s="1"/>
  <c r="O360" s="1"/>
  <c r="Q360" s="1"/>
  <c r="N357"/>
  <c r="Q356" s="1"/>
  <c r="M360" s="1"/>
  <c r="P360" s="1"/>
  <c r="R360" s="1"/>
  <c r="L368"/>
  <c r="R375"/>
  <c r="C376"/>
  <c r="D376" s="1"/>
  <c r="R384"/>
  <c r="F385"/>
  <c r="C348"/>
  <c r="D377"/>
  <c r="B378"/>
  <c r="G385"/>
  <c r="C389" s="1"/>
  <c r="F389" s="1"/>
  <c r="H389" s="1"/>
  <c r="C288"/>
  <c r="O279"/>
  <c r="M279"/>
  <c r="P279"/>
  <c r="N279"/>
  <c r="O281"/>
  <c r="M281"/>
  <c r="P281"/>
  <c r="N281"/>
  <c r="P309"/>
  <c r="N309"/>
  <c r="O309"/>
  <c r="M309"/>
  <c r="P311"/>
  <c r="N311"/>
  <c r="O311"/>
  <c r="M311"/>
  <c r="P317"/>
  <c r="L321" s="1"/>
  <c r="O321" s="1"/>
  <c r="Q321" s="1"/>
  <c r="P326"/>
  <c r="L330" s="1"/>
  <c r="O330" s="1"/>
  <c r="Q330" s="1"/>
  <c r="P282"/>
  <c r="N282"/>
  <c r="O282"/>
  <c r="M282"/>
  <c r="O312"/>
  <c r="M312"/>
  <c r="P312"/>
  <c r="N312"/>
  <c r="L280"/>
  <c r="L310"/>
  <c r="G326"/>
  <c r="C330" s="1"/>
  <c r="F330" s="1"/>
  <c r="H330" s="1"/>
  <c r="K278"/>
  <c r="D286"/>
  <c r="D287"/>
  <c r="B288"/>
  <c r="N288"/>
  <c r="Q287" s="1"/>
  <c r="M291" s="1"/>
  <c r="P291" s="1"/>
  <c r="R291" s="1"/>
  <c r="D297"/>
  <c r="F296" s="1"/>
  <c r="B300" s="1"/>
  <c r="E300" s="1"/>
  <c r="G300" s="1"/>
  <c r="N297"/>
  <c r="Q296" s="1"/>
  <c r="M300" s="1"/>
  <c r="P300" s="1"/>
  <c r="R300" s="1"/>
  <c r="L308"/>
  <c r="C316"/>
  <c r="Q316"/>
  <c r="M320" s="1"/>
  <c r="P320" s="1"/>
  <c r="R320" s="1"/>
  <c r="Q317"/>
  <c r="M321" s="1"/>
  <c r="P321" s="1"/>
  <c r="R321" s="1"/>
  <c r="F325"/>
  <c r="Q325"/>
  <c r="M329" s="1"/>
  <c r="P329" s="1"/>
  <c r="R329" s="1"/>
  <c r="F326"/>
  <c r="B330" s="1"/>
  <c r="E330" s="1"/>
  <c r="G330" s="1"/>
  <c r="Q326"/>
  <c r="M330" s="1"/>
  <c r="P330" s="1"/>
  <c r="R330" s="1"/>
  <c r="L278"/>
  <c r="D316"/>
  <c r="P316"/>
  <c r="D317"/>
  <c r="B318"/>
  <c r="G325"/>
  <c r="C329" s="1"/>
  <c r="F329" s="1"/>
  <c r="H329" s="1"/>
  <c r="P325"/>
  <c r="C228"/>
  <c r="O219"/>
  <c r="M219"/>
  <c r="P219"/>
  <c r="N219"/>
  <c r="O221"/>
  <c r="M221"/>
  <c r="P221"/>
  <c r="N221"/>
  <c r="P249"/>
  <c r="N249"/>
  <c r="O249"/>
  <c r="M249"/>
  <c r="P251"/>
  <c r="N251"/>
  <c r="O251"/>
  <c r="M251"/>
  <c r="P257"/>
  <c r="L261" s="1"/>
  <c r="O261" s="1"/>
  <c r="Q261" s="1"/>
  <c r="P266"/>
  <c r="L270" s="1"/>
  <c r="O270" s="1"/>
  <c r="Q270" s="1"/>
  <c r="P222"/>
  <c r="N222"/>
  <c r="O222"/>
  <c r="M222"/>
  <c r="O252"/>
  <c r="M252"/>
  <c r="P252"/>
  <c r="N252"/>
  <c r="L220"/>
  <c r="L250"/>
  <c r="G266"/>
  <c r="C270" s="1"/>
  <c r="F270" s="1"/>
  <c r="H270" s="1"/>
  <c r="K218"/>
  <c r="L218" s="1"/>
  <c r="D226"/>
  <c r="D227"/>
  <c r="B228"/>
  <c r="N228"/>
  <c r="Q227" s="1"/>
  <c r="M231" s="1"/>
  <c r="P231" s="1"/>
  <c r="R231" s="1"/>
  <c r="D237"/>
  <c r="F236" s="1"/>
  <c r="B240" s="1"/>
  <c r="E240" s="1"/>
  <c r="G240" s="1"/>
  <c r="N237"/>
  <c r="Q236" s="1"/>
  <c r="M240" s="1"/>
  <c r="P240" s="1"/>
  <c r="R240" s="1"/>
  <c r="L248"/>
  <c r="C256"/>
  <c r="Q256"/>
  <c r="M260" s="1"/>
  <c r="P260" s="1"/>
  <c r="R260" s="1"/>
  <c r="Q257"/>
  <c r="M261" s="1"/>
  <c r="P261" s="1"/>
  <c r="R261" s="1"/>
  <c r="F265"/>
  <c r="Q265"/>
  <c r="M269" s="1"/>
  <c r="P269" s="1"/>
  <c r="R269" s="1"/>
  <c r="F266"/>
  <c r="B270" s="1"/>
  <c r="E270" s="1"/>
  <c r="G270" s="1"/>
  <c r="Q266"/>
  <c r="M270" s="1"/>
  <c r="P270" s="1"/>
  <c r="R270" s="1"/>
  <c r="D256"/>
  <c r="P256"/>
  <c r="D257"/>
  <c r="B258"/>
  <c r="G265"/>
  <c r="C269" s="1"/>
  <c r="F269" s="1"/>
  <c r="H269" s="1"/>
  <c r="P265"/>
  <c r="O192"/>
  <c r="M192"/>
  <c r="P192"/>
  <c r="N192"/>
  <c r="O190"/>
  <c r="M190"/>
  <c r="P190"/>
  <c r="N190"/>
  <c r="C168"/>
  <c r="G206"/>
  <c r="C210" s="1"/>
  <c r="F210" s="1"/>
  <c r="H210" s="1"/>
  <c r="L159"/>
  <c r="L161"/>
  <c r="L189"/>
  <c r="L191"/>
  <c r="P197"/>
  <c r="L201" s="1"/>
  <c r="O201" s="1"/>
  <c r="Q201" s="1"/>
  <c r="P206"/>
  <c r="L210" s="1"/>
  <c r="O210" s="1"/>
  <c r="Q210" s="1"/>
  <c r="K158"/>
  <c r="D166"/>
  <c r="D167"/>
  <c r="B168"/>
  <c r="N168"/>
  <c r="Q166" s="1"/>
  <c r="M170" s="1"/>
  <c r="P170" s="1"/>
  <c r="R170" s="1"/>
  <c r="D177"/>
  <c r="F175" s="1"/>
  <c r="N177"/>
  <c r="Q175" s="1"/>
  <c r="M179" s="1"/>
  <c r="P179" s="1"/>
  <c r="R179" s="1"/>
  <c r="L188"/>
  <c r="C196"/>
  <c r="Q196"/>
  <c r="M200" s="1"/>
  <c r="P200" s="1"/>
  <c r="R200" s="1"/>
  <c r="Q197"/>
  <c r="M201" s="1"/>
  <c r="P201" s="1"/>
  <c r="R201" s="1"/>
  <c r="F205"/>
  <c r="Q205"/>
  <c r="M209" s="1"/>
  <c r="P209" s="1"/>
  <c r="R209" s="1"/>
  <c r="F206"/>
  <c r="B210" s="1"/>
  <c r="E210" s="1"/>
  <c r="G210" s="1"/>
  <c r="Q206"/>
  <c r="M210" s="1"/>
  <c r="P210" s="1"/>
  <c r="R210" s="1"/>
  <c r="D196"/>
  <c r="P196"/>
  <c r="D197"/>
  <c r="B198"/>
  <c r="G205"/>
  <c r="C209" s="1"/>
  <c r="F209" s="1"/>
  <c r="H209" s="1"/>
  <c r="P205"/>
  <c r="C108"/>
  <c r="L99"/>
  <c r="P137"/>
  <c r="L141" s="1"/>
  <c r="O141" s="1"/>
  <c r="Q141" s="1"/>
  <c r="P146"/>
  <c r="L150" s="1"/>
  <c r="O150" s="1"/>
  <c r="Q150" s="1"/>
  <c r="B149"/>
  <c r="E149" s="1"/>
  <c r="G149" s="1"/>
  <c r="L130"/>
  <c r="G146"/>
  <c r="C150" s="1"/>
  <c r="F150" s="1"/>
  <c r="H150" s="1"/>
  <c r="K98"/>
  <c r="D106"/>
  <c r="D107"/>
  <c r="B108"/>
  <c r="N108"/>
  <c r="Q107" s="1"/>
  <c r="M111" s="1"/>
  <c r="P111" s="1"/>
  <c r="R111" s="1"/>
  <c r="D117"/>
  <c r="F115" s="1"/>
  <c r="N117"/>
  <c r="Q116" s="1"/>
  <c r="M120" s="1"/>
  <c r="P120" s="1"/>
  <c r="R120" s="1"/>
  <c r="L128"/>
  <c r="C136"/>
  <c r="Q136"/>
  <c r="M140" s="1"/>
  <c r="P140" s="1"/>
  <c r="R140" s="1"/>
  <c r="Q137"/>
  <c r="M141" s="1"/>
  <c r="P141" s="1"/>
  <c r="R141" s="1"/>
  <c r="Q145"/>
  <c r="M149" s="1"/>
  <c r="P149" s="1"/>
  <c r="R149" s="1"/>
  <c r="F146"/>
  <c r="B150" s="1"/>
  <c r="E150" s="1"/>
  <c r="G150" s="1"/>
  <c r="Q146"/>
  <c r="M150" s="1"/>
  <c r="P150" s="1"/>
  <c r="R150" s="1"/>
  <c r="L98"/>
  <c r="D136"/>
  <c r="P136"/>
  <c r="D137"/>
  <c r="B138"/>
  <c r="G145"/>
  <c r="C149" s="1"/>
  <c r="F149" s="1"/>
  <c r="H149" s="1"/>
  <c r="P145"/>
  <c r="P77"/>
  <c r="L81" s="1"/>
  <c r="O81" s="1"/>
  <c r="Q81" s="1"/>
  <c r="P86"/>
  <c r="L90" s="1"/>
  <c r="O90" s="1"/>
  <c r="Q90" s="1"/>
  <c r="L70"/>
  <c r="G86"/>
  <c r="C90" s="1"/>
  <c r="F90" s="1"/>
  <c r="H90" s="1"/>
  <c r="L68"/>
  <c r="L72" s="1"/>
  <c r="O72" s="1"/>
  <c r="C76"/>
  <c r="Q76"/>
  <c r="M80" s="1"/>
  <c r="P80" s="1"/>
  <c r="R80" s="1"/>
  <c r="Q77"/>
  <c r="M81" s="1"/>
  <c r="P81" s="1"/>
  <c r="R81" s="1"/>
  <c r="F85"/>
  <c r="Q85"/>
  <c r="M89" s="1"/>
  <c r="P89" s="1"/>
  <c r="R89" s="1"/>
  <c r="F86"/>
  <c r="B90" s="1"/>
  <c r="E90" s="1"/>
  <c r="G90" s="1"/>
  <c r="Q86"/>
  <c r="M90" s="1"/>
  <c r="P90" s="1"/>
  <c r="R90" s="1"/>
  <c r="P76"/>
  <c r="D77"/>
  <c r="B78"/>
  <c r="G85"/>
  <c r="C89" s="1"/>
  <c r="F89" s="1"/>
  <c r="H89" s="1"/>
  <c r="P85"/>
  <c r="L39"/>
  <c r="L41"/>
  <c r="P47"/>
  <c r="L51" s="1"/>
  <c r="O51" s="1"/>
  <c r="Q51" s="1"/>
  <c r="P56"/>
  <c r="L60" s="1"/>
  <c r="O60" s="1"/>
  <c r="Q60" s="1"/>
  <c r="G56"/>
  <c r="C60" s="1"/>
  <c r="F60" s="1"/>
  <c r="H60" s="1"/>
  <c r="O42"/>
  <c r="M42"/>
  <c r="P42"/>
  <c r="N42"/>
  <c r="O40"/>
  <c r="M40"/>
  <c r="P40"/>
  <c r="N40"/>
  <c r="F56"/>
  <c r="B60" s="1"/>
  <c r="E60" s="1"/>
  <c r="G60" s="1"/>
  <c r="F55"/>
  <c r="L38"/>
  <c r="C46"/>
  <c r="Q46"/>
  <c r="M50" s="1"/>
  <c r="P50" s="1"/>
  <c r="R50" s="1"/>
  <c r="Q47"/>
  <c r="M51" s="1"/>
  <c r="P51" s="1"/>
  <c r="R51" s="1"/>
  <c r="Q55"/>
  <c r="M59" s="1"/>
  <c r="P59" s="1"/>
  <c r="R59" s="1"/>
  <c r="Q56"/>
  <c r="M60" s="1"/>
  <c r="P60" s="1"/>
  <c r="R60" s="1"/>
  <c r="D46"/>
  <c r="P46"/>
  <c r="D47"/>
  <c r="B48"/>
  <c r="G55"/>
  <c r="C59" s="1"/>
  <c r="F59" s="1"/>
  <c r="H59" s="1"/>
  <c r="P55"/>
  <c r="N25"/>
  <c r="M26"/>
  <c r="N24"/>
  <c r="L26"/>
  <c r="N15"/>
  <c r="M16"/>
  <c r="N14"/>
  <c r="L16"/>
  <c r="D25"/>
  <c r="C26"/>
  <c r="D24"/>
  <c r="B26"/>
  <c r="H22" i="55" l="1"/>
  <c r="Q24" i="52"/>
  <c r="M29" s="1"/>
  <c r="P29" s="1"/>
  <c r="R29" s="1"/>
  <c r="R15" i="51"/>
  <c r="H25" i="48"/>
  <c r="N35" i="45"/>
  <c r="J40" s="1"/>
  <c r="M40" s="1"/>
  <c r="O40" s="1"/>
  <c r="M36"/>
  <c r="I41" s="1"/>
  <c r="L41" s="1"/>
  <c r="N41" s="1"/>
  <c r="M35" i="40"/>
  <c r="N36"/>
  <c r="J41" s="1"/>
  <c r="M41" s="1"/>
  <c r="O41" s="1"/>
  <c r="H25" i="39"/>
  <c r="R25" i="34"/>
  <c r="H25" i="31"/>
  <c r="O37" i="28"/>
  <c r="H22"/>
  <c r="N35" i="27"/>
  <c r="J40" s="1"/>
  <c r="M40" s="1"/>
  <c r="O40" s="1"/>
  <c r="P23" i="26"/>
  <c r="N35"/>
  <c r="J40" s="1"/>
  <c r="M40" s="1"/>
  <c r="O40" s="1"/>
  <c r="P33" i="13"/>
  <c r="E39" i="10"/>
  <c r="F39"/>
  <c r="F14"/>
  <c r="B19" s="1"/>
  <c r="E19" s="1"/>
  <c r="G19" s="1"/>
  <c r="Q23" i="9"/>
  <c r="M28" s="1"/>
  <c r="P28" s="1"/>
  <c r="R28" s="1"/>
  <c r="P24"/>
  <c r="L29" s="1"/>
  <c r="O29" s="1"/>
  <c r="Q29" s="1"/>
  <c r="F45"/>
  <c r="F46"/>
  <c r="E39" i="8"/>
  <c r="F39"/>
  <c r="F23"/>
  <c r="L36"/>
  <c r="N35" s="1"/>
  <c r="J40" s="1"/>
  <c r="M40" s="1"/>
  <c r="O40" s="1"/>
  <c r="P33" i="19"/>
  <c r="J39"/>
  <c r="M39" s="1"/>
  <c r="O39" s="1"/>
  <c r="P36" s="1"/>
  <c r="L36" i="5"/>
  <c r="N35" s="1"/>
  <c r="J40" s="1"/>
  <c r="M40" s="1"/>
  <c r="O40" s="1"/>
  <c r="L37" i="3"/>
  <c r="N36" s="1"/>
  <c r="J41" s="1"/>
  <c r="M41" s="1"/>
  <c r="O41" s="1"/>
  <c r="R22" i="55"/>
  <c r="L28"/>
  <c r="O28" s="1"/>
  <c r="Q28" s="1"/>
  <c r="R25" s="1"/>
  <c r="I40"/>
  <c r="L40" s="1"/>
  <c r="N40" s="1"/>
  <c r="O37" s="1"/>
  <c r="O34"/>
  <c r="E50"/>
  <c r="F51"/>
  <c r="E33"/>
  <c r="F33"/>
  <c r="F34"/>
  <c r="H25"/>
  <c r="I40" i="54"/>
  <c r="L40" s="1"/>
  <c r="N40" s="1"/>
  <c r="O37" s="1"/>
  <c r="O34"/>
  <c r="D52"/>
  <c r="E51"/>
  <c r="E33"/>
  <c r="F34"/>
  <c r="F33"/>
  <c r="P9"/>
  <c r="M9"/>
  <c r="O9"/>
  <c r="N9"/>
  <c r="R22"/>
  <c r="L28"/>
  <c r="O28" s="1"/>
  <c r="Q28" s="1"/>
  <c r="R25" s="1"/>
  <c r="R12"/>
  <c r="L18"/>
  <c r="O18" s="1"/>
  <c r="Q18" s="1"/>
  <c r="R15" s="1"/>
  <c r="H25"/>
  <c r="I40" i="53"/>
  <c r="L40" s="1"/>
  <c r="N40" s="1"/>
  <c r="O37" s="1"/>
  <c r="O34"/>
  <c r="E33"/>
  <c r="F33"/>
  <c r="F34"/>
  <c r="H12"/>
  <c r="B18"/>
  <c r="E18" s="1"/>
  <c r="G18" s="1"/>
  <c r="H15" s="1"/>
  <c r="R25"/>
  <c r="H22"/>
  <c r="B28"/>
  <c r="E28" s="1"/>
  <c r="G28" s="1"/>
  <c r="H25" s="1"/>
  <c r="F51"/>
  <c r="E50"/>
  <c r="R22"/>
  <c r="O34" i="51"/>
  <c r="I40"/>
  <c r="L40" s="1"/>
  <c r="N40" s="1"/>
  <c r="O37" s="1"/>
  <c r="Q23" i="52"/>
  <c r="M28" s="1"/>
  <c r="P28" s="1"/>
  <c r="R28" s="1"/>
  <c r="R25" i="51"/>
  <c r="P23" i="52"/>
  <c r="O37"/>
  <c r="H22"/>
  <c r="B28"/>
  <c r="E28" s="1"/>
  <c r="G28" s="1"/>
  <c r="H25" s="1"/>
  <c r="F51"/>
  <c r="E50"/>
  <c r="O34"/>
  <c r="I40" i="50"/>
  <c r="L40" s="1"/>
  <c r="N40" s="1"/>
  <c r="O37" s="1"/>
  <c r="E33"/>
  <c r="F33"/>
  <c r="F34"/>
  <c r="H12"/>
  <c r="B18"/>
  <c r="E18" s="1"/>
  <c r="G18" s="1"/>
  <c r="H15" s="1"/>
  <c r="R25"/>
  <c r="H22"/>
  <c r="B28"/>
  <c r="E28" s="1"/>
  <c r="G28" s="1"/>
  <c r="H25" s="1"/>
  <c r="F51"/>
  <c r="E50"/>
  <c r="R22"/>
  <c r="I40" i="49"/>
  <c r="L40" s="1"/>
  <c r="N40" s="1"/>
  <c r="O37" s="1"/>
  <c r="O34"/>
  <c r="E33"/>
  <c r="F33"/>
  <c r="F34"/>
  <c r="H12"/>
  <c r="B18"/>
  <c r="E18" s="1"/>
  <c r="G18" s="1"/>
  <c r="H15" s="1"/>
  <c r="R25"/>
  <c r="H22"/>
  <c r="B28"/>
  <c r="E28" s="1"/>
  <c r="G28" s="1"/>
  <c r="H25" s="1"/>
  <c r="F51"/>
  <c r="E50"/>
  <c r="R22"/>
  <c r="I40" i="48"/>
  <c r="L40" s="1"/>
  <c r="N40" s="1"/>
  <c r="O37" s="1"/>
  <c r="O34"/>
  <c r="E33"/>
  <c r="F33"/>
  <c r="F34"/>
  <c r="R22"/>
  <c r="L28"/>
  <c r="O28" s="1"/>
  <c r="Q28" s="1"/>
  <c r="R25" s="1"/>
  <c r="P9"/>
  <c r="M9"/>
  <c r="O9"/>
  <c r="N9"/>
  <c r="H22"/>
  <c r="D52"/>
  <c r="E51"/>
  <c r="I40" i="47"/>
  <c r="L40" s="1"/>
  <c r="N40" s="1"/>
  <c r="O37" s="1"/>
  <c r="O34"/>
  <c r="E33"/>
  <c r="F33"/>
  <c r="F34"/>
  <c r="H12"/>
  <c r="B18"/>
  <c r="E18" s="1"/>
  <c r="G18" s="1"/>
  <c r="H15" s="1"/>
  <c r="R25"/>
  <c r="H22"/>
  <c r="B28"/>
  <c r="E28" s="1"/>
  <c r="G28" s="1"/>
  <c r="H25" s="1"/>
  <c r="F51"/>
  <c r="E50"/>
  <c r="R22"/>
  <c r="D52" i="46"/>
  <c r="E51"/>
  <c r="H12"/>
  <c r="B18"/>
  <c r="E18" s="1"/>
  <c r="G18" s="1"/>
  <c r="H15" s="1"/>
  <c r="R25"/>
  <c r="N35"/>
  <c r="J40" s="1"/>
  <c r="M40" s="1"/>
  <c r="O40" s="1"/>
  <c r="M36"/>
  <c r="I41" s="1"/>
  <c r="L41" s="1"/>
  <c r="N41" s="1"/>
  <c r="I40"/>
  <c r="L40" s="1"/>
  <c r="N40" s="1"/>
  <c r="D52" i="45"/>
  <c r="E51"/>
  <c r="H12"/>
  <c r="B18"/>
  <c r="E18" s="1"/>
  <c r="G18" s="1"/>
  <c r="H15" s="1"/>
  <c r="I40"/>
  <c r="L40" s="1"/>
  <c r="N40" s="1"/>
  <c r="O37" s="1"/>
  <c r="O34"/>
  <c r="R22"/>
  <c r="N35" i="44"/>
  <c r="J40" s="1"/>
  <c r="M40" s="1"/>
  <c r="O40" s="1"/>
  <c r="M36"/>
  <c r="I41" s="1"/>
  <c r="L41" s="1"/>
  <c r="N41" s="1"/>
  <c r="R22"/>
  <c r="I40"/>
  <c r="L40" s="1"/>
  <c r="N40" s="1"/>
  <c r="O34"/>
  <c r="D52"/>
  <c r="E51"/>
  <c r="R25"/>
  <c r="P9" i="43"/>
  <c r="M9"/>
  <c r="O9"/>
  <c r="N9"/>
  <c r="R22"/>
  <c r="L28"/>
  <c r="O28" s="1"/>
  <c r="Q28" s="1"/>
  <c r="R25" s="1"/>
  <c r="E33"/>
  <c r="F34"/>
  <c r="F33"/>
  <c r="I40"/>
  <c r="L40" s="1"/>
  <c r="N40" s="1"/>
  <c r="O37" s="1"/>
  <c r="O34"/>
  <c r="D52"/>
  <c r="E51"/>
  <c r="R12"/>
  <c r="L18"/>
  <c r="O18" s="1"/>
  <c r="Q18" s="1"/>
  <c r="R15" s="1"/>
  <c r="I40" i="42"/>
  <c r="L40" s="1"/>
  <c r="N40" s="1"/>
  <c r="N36"/>
  <c r="J41" s="1"/>
  <c r="M41" s="1"/>
  <c r="O41" s="1"/>
  <c r="H22"/>
  <c r="B28"/>
  <c r="E28" s="1"/>
  <c r="G28" s="1"/>
  <c r="H25" s="1"/>
  <c r="H12"/>
  <c r="B18"/>
  <c r="E18" s="1"/>
  <c r="G18" s="1"/>
  <c r="H15" s="1"/>
  <c r="E50"/>
  <c r="F51"/>
  <c r="N35"/>
  <c r="J40" s="1"/>
  <c r="M40" s="1"/>
  <c r="O40" s="1"/>
  <c r="P23"/>
  <c r="M36"/>
  <c r="I41" s="1"/>
  <c r="L41" s="1"/>
  <c r="N41" s="1"/>
  <c r="D52" i="41"/>
  <c r="E51"/>
  <c r="P9"/>
  <c r="M9"/>
  <c r="O9"/>
  <c r="N9"/>
  <c r="I40"/>
  <c r="L40" s="1"/>
  <c r="N40" s="1"/>
  <c r="O37" s="1"/>
  <c r="O34"/>
  <c r="E33"/>
  <c r="F33"/>
  <c r="F34"/>
  <c r="R22"/>
  <c r="L28"/>
  <c r="O28" s="1"/>
  <c r="Q28" s="1"/>
  <c r="R25" s="1"/>
  <c r="D52" i="40"/>
  <c r="E51"/>
  <c r="N35"/>
  <c r="J40" s="1"/>
  <c r="M40" s="1"/>
  <c r="O40" s="1"/>
  <c r="R15"/>
  <c r="I40"/>
  <c r="L40" s="1"/>
  <c r="N40" s="1"/>
  <c r="O37" s="1"/>
  <c r="O34"/>
  <c r="R22"/>
  <c r="L28"/>
  <c r="O28" s="1"/>
  <c r="Q28" s="1"/>
  <c r="R25" s="1"/>
  <c r="H12"/>
  <c r="B18"/>
  <c r="E18" s="1"/>
  <c r="G18" s="1"/>
  <c r="H15" s="1"/>
  <c r="E39"/>
  <c r="F40"/>
  <c r="F39"/>
  <c r="R12"/>
  <c r="E33" i="39"/>
  <c r="F33"/>
  <c r="F34"/>
  <c r="I40"/>
  <c r="L40" s="1"/>
  <c r="N40" s="1"/>
  <c r="O37" s="1"/>
  <c r="O34"/>
  <c r="E50"/>
  <c r="F51"/>
  <c r="R22"/>
  <c r="L28"/>
  <c r="O28" s="1"/>
  <c r="Q28" s="1"/>
  <c r="R25" s="1"/>
  <c r="I40" i="38"/>
  <c r="L40" s="1"/>
  <c r="N40" s="1"/>
  <c r="H22"/>
  <c r="B28"/>
  <c r="E28" s="1"/>
  <c r="G28" s="1"/>
  <c r="H25" s="1"/>
  <c r="N35"/>
  <c r="J40" s="1"/>
  <c r="M40" s="1"/>
  <c r="O40" s="1"/>
  <c r="M36"/>
  <c r="I41" s="1"/>
  <c r="L41" s="1"/>
  <c r="N41" s="1"/>
  <c r="H12"/>
  <c r="B18"/>
  <c r="E18" s="1"/>
  <c r="G18" s="1"/>
  <c r="H15" s="1"/>
  <c r="E50"/>
  <c r="F51"/>
  <c r="N36"/>
  <c r="J41" s="1"/>
  <c r="M41" s="1"/>
  <c r="O41" s="1"/>
  <c r="P23"/>
  <c r="I40" i="37"/>
  <c r="L40" s="1"/>
  <c r="N40" s="1"/>
  <c r="O37" s="1"/>
  <c r="O34"/>
  <c r="H12"/>
  <c r="B18"/>
  <c r="E18" s="1"/>
  <c r="G18" s="1"/>
  <c r="H15" s="1"/>
  <c r="E50"/>
  <c r="F51"/>
  <c r="H22"/>
  <c r="B28"/>
  <c r="E28" s="1"/>
  <c r="G28" s="1"/>
  <c r="H25" s="1"/>
  <c r="P23"/>
  <c r="D52" i="36"/>
  <c r="E51"/>
  <c r="H12"/>
  <c r="B18"/>
  <c r="E18" s="1"/>
  <c r="G18" s="1"/>
  <c r="H15" s="1"/>
  <c r="N35"/>
  <c r="J40" s="1"/>
  <c r="M40" s="1"/>
  <c r="O40" s="1"/>
  <c r="M36"/>
  <c r="I41" s="1"/>
  <c r="L41" s="1"/>
  <c r="N41" s="1"/>
  <c r="R22"/>
  <c r="I40"/>
  <c r="L40" s="1"/>
  <c r="N40" s="1"/>
  <c r="R25"/>
  <c r="R22" i="35"/>
  <c r="L28"/>
  <c r="O28" s="1"/>
  <c r="Q28" s="1"/>
  <c r="R25" s="1"/>
  <c r="I40"/>
  <c r="L40" s="1"/>
  <c r="N40" s="1"/>
  <c r="O37" s="1"/>
  <c r="O34"/>
  <c r="E50"/>
  <c r="F51"/>
  <c r="H22"/>
  <c r="E33"/>
  <c r="F33"/>
  <c r="F34"/>
  <c r="H25"/>
  <c r="E50" i="34"/>
  <c r="F51"/>
  <c r="M35"/>
  <c r="N35"/>
  <c r="J40" s="1"/>
  <c r="M40" s="1"/>
  <c r="O40" s="1"/>
  <c r="F50"/>
  <c r="M36"/>
  <c r="I41" s="1"/>
  <c r="L41" s="1"/>
  <c r="N41" s="1"/>
  <c r="I40" i="33"/>
  <c r="L40" s="1"/>
  <c r="N40" s="1"/>
  <c r="O37" s="1"/>
  <c r="O34"/>
  <c r="E33"/>
  <c r="F33"/>
  <c r="F34"/>
  <c r="H12"/>
  <c r="B18"/>
  <c r="E18" s="1"/>
  <c r="G18" s="1"/>
  <c r="H15" s="1"/>
  <c r="R25"/>
  <c r="H22"/>
  <c r="B28"/>
  <c r="E28" s="1"/>
  <c r="G28" s="1"/>
  <c r="H25" s="1"/>
  <c r="F51"/>
  <c r="E50"/>
  <c r="R22"/>
  <c r="R22" i="32"/>
  <c r="L28"/>
  <c r="O28" s="1"/>
  <c r="Q28" s="1"/>
  <c r="R25" s="1"/>
  <c r="I40"/>
  <c r="L40" s="1"/>
  <c r="N40" s="1"/>
  <c r="O37" s="1"/>
  <c r="O34"/>
  <c r="E50"/>
  <c r="F51"/>
  <c r="H22"/>
  <c r="E33"/>
  <c r="F33"/>
  <c r="F34"/>
  <c r="H25"/>
  <c r="I40" i="31"/>
  <c r="L40" s="1"/>
  <c r="N40" s="1"/>
  <c r="O37" s="1"/>
  <c r="O34"/>
  <c r="H12"/>
  <c r="H22"/>
  <c r="R22"/>
  <c r="D52"/>
  <c r="E51"/>
  <c r="H15"/>
  <c r="R25"/>
  <c r="P9" i="30"/>
  <c r="M9"/>
  <c r="O9"/>
  <c r="N9"/>
  <c r="R22"/>
  <c r="L28"/>
  <c r="O28" s="1"/>
  <c r="Q28" s="1"/>
  <c r="R25" s="1"/>
  <c r="E33"/>
  <c r="F34"/>
  <c r="F33"/>
  <c r="R12"/>
  <c r="I40"/>
  <c r="L40" s="1"/>
  <c r="N40" s="1"/>
  <c r="O37" s="1"/>
  <c r="O34"/>
  <c r="D52"/>
  <c r="E51"/>
  <c r="R15"/>
  <c r="R12" i="29"/>
  <c r="L18"/>
  <c r="O18" s="1"/>
  <c r="Q18" s="1"/>
  <c r="R15" s="1"/>
  <c r="E39"/>
  <c r="F39"/>
  <c r="F40"/>
  <c r="I40"/>
  <c r="L40" s="1"/>
  <c r="N40" s="1"/>
  <c r="O37" s="1"/>
  <c r="O34"/>
  <c r="H22"/>
  <c r="R25"/>
  <c r="N9"/>
  <c r="O9"/>
  <c r="M9"/>
  <c r="P9"/>
  <c r="E50"/>
  <c r="F51"/>
  <c r="H25"/>
  <c r="R22"/>
  <c r="D52" i="28"/>
  <c r="E51"/>
  <c r="P9"/>
  <c r="M9"/>
  <c r="O9"/>
  <c r="N9"/>
  <c r="H25"/>
  <c r="O34"/>
  <c r="E33"/>
  <c r="F33"/>
  <c r="F34"/>
  <c r="R22"/>
  <c r="L28"/>
  <c r="O28" s="1"/>
  <c r="Q28" s="1"/>
  <c r="R25" s="1"/>
  <c r="D52" i="27"/>
  <c r="E51"/>
  <c r="H12"/>
  <c r="B18"/>
  <c r="E18" s="1"/>
  <c r="G18" s="1"/>
  <c r="H15" s="1"/>
  <c r="M36"/>
  <c r="I41" s="1"/>
  <c r="L41" s="1"/>
  <c r="N41" s="1"/>
  <c r="R22"/>
  <c r="I40"/>
  <c r="L40" s="1"/>
  <c r="N40" s="1"/>
  <c r="O37" s="1"/>
  <c r="R25"/>
  <c r="R22" i="26"/>
  <c r="L28"/>
  <c r="O28" s="1"/>
  <c r="Q28" s="1"/>
  <c r="R25" s="1"/>
  <c r="H22"/>
  <c r="B28"/>
  <c r="E28" s="1"/>
  <c r="G28" s="1"/>
  <c r="H25" s="1"/>
  <c r="E50"/>
  <c r="F51"/>
  <c r="H12"/>
  <c r="I40"/>
  <c r="L40" s="1"/>
  <c r="N40" s="1"/>
  <c r="O34"/>
  <c r="H15"/>
  <c r="R22" i="25"/>
  <c r="L28"/>
  <c r="O28" s="1"/>
  <c r="Q28" s="1"/>
  <c r="R25" s="1"/>
  <c r="I40"/>
  <c r="L40" s="1"/>
  <c r="N40" s="1"/>
  <c r="O37" s="1"/>
  <c r="O34"/>
  <c r="E50"/>
  <c r="F51"/>
  <c r="H22"/>
  <c r="E33"/>
  <c r="F33"/>
  <c r="F34"/>
  <c r="H25"/>
  <c r="H12" i="24"/>
  <c r="B18"/>
  <c r="E18" s="1"/>
  <c r="G18" s="1"/>
  <c r="H15" s="1"/>
  <c r="H25"/>
  <c r="R25"/>
  <c r="I40"/>
  <c r="L40" s="1"/>
  <c r="N40" s="1"/>
  <c r="O37" s="1"/>
  <c r="O34"/>
  <c r="E33"/>
  <c r="F33"/>
  <c r="F34"/>
  <c r="F51"/>
  <c r="E50"/>
  <c r="H22"/>
  <c r="R22"/>
  <c r="E39" i="23"/>
  <c r="F39"/>
  <c r="F40"/>
  <c r="R25"/>
  <c r="O37"/>
  <c r="H22"/>
  <c r="F51"/>
  <c r="E50"/>
  <c r="R22"/>
  <c r="O34"/>
  <c r="H25"/>
  <c r="K37" i="22"/>
  <c r="M36" s="1"/>
  <c r="I41" s="1"/>
  <c r="L41" s="1"/>
  <c r="N41" s="1"/>
  <c r="Q13"/>
  <c r="M18" s="1"/>
  <c r="P18" s="1"/>
  <c r="R18" s="1"/>
  <c r="F46"/>
  <c r="F45"/>
  <c r="P13"/>
  <c r="R12" s="1"/>
  <c r="Q14"/>
  <c r="M19" s="1"/>
  <c r="P19" s="1"/>
  <c r="R19" s="1"/>
  <c r="F51" i="21"/>
  <c r="P23" i="20"/>
  <c r="P24"/>
  <c r="L29" s="1"/>
  <c r="O29" s="1"/>
  <c r="Q29" s="1"/>
  <c r="F45" i="19"/>
  <c r="H25"/>
  <c r="H22"/>
  <c r="F13"/>
  <c r="Q23" i="18"/>
  <c r="M28" s="1"/>
  <c r="P28" s="1"/>
  <c r="R28" s="1"/>
  <c r="Q13"/>
  <c r="M18" s="1"/>
  <c r="P18" s="1"/>
  <c r="R18" s="1"/>
  <c r="F23"/>
  <c r="G23"/>
  <c r="C28" s="1"/>
  <c r="F28" s="1"/>
  <c r="H28" s="1"/>
  <c r="P23" i="17"/>
  <c r="F23"/>
  <c r="P14" i="16"/>
  <c r="L19" s="1"/>
  <c r="O19" s="1"/>
  <c r="Q19" s="1"/>
  <c r="R15" s="1"/>
  <c r="G23"/>
  <c r="C28" s="1"/>
  <c r="F28" s="1"/>
  <c r="H28" s="1"/>
  <c r="F23"/>
  <c r="F24"/>
  <c r="B29" s="1"/>
  <c r="E29" s="1"/>
  <c r="G29" s="1"/>
  <c r="E33"/>
  <c r="F33"/>
  <c r="G13"/>
  <c r="C18" s="1"/>
  <c r="F18" s="1"/>
  <c r="H18" s="1"/>
  <c r="F14"/>
  <c r="B19" s="1"/>
  <c r="E19" s="1"/>
  <c r="G19" s="1"/>
  <c r="P14" i="14"/>
  <c r="L19" s="1"/>
  <c r="O19" s="1"/>
  <c r="Q19" s="1"/>
  <c r="P23" i="13"/>
  <c r="P24"/>
  <c r="L29" s="1"/>
  <c r="O29" s="1"/>
  <c r="Q29" s="1"/>
  <c r="Q23"/>
  <c r="M28" s="1"/>
  <c r="P28" s="1"/>
  <c r="R28" s="1"/>
  <c r="F14"/>
  <c r="B19" s="1"/>
  <c r="E19" s="1"/>
  <c r="G19" s="1"/>
  <c r="F33" i="12"/>
  <c r="F34"/>
  <c r="H15"/>
  <c r="H12"/>
  <c r="Q14" i="11"/>
  <c r="M19" s="1"/>
  <c r="P19" s="1"/>
  <c r="R19" s="1"/>
  <c r="G13"/>
  <c r="C18" s="1"/>
  <c r="F18" s="1"/>
  <c r="H18" s="1"/>
  <c r="Q13" i="7"/>
  <c r="M18" s="1"/>
  <c r="P18" s="1"/>
  <c r="R18" s="1"/>
  <c r="P13"/>
  <c r="R12" s="1"/>
  <c r="Q14"/>
  <c r="M19" s="1"/>
  <c r="P19" s="1"/>
  <c r="R19" s="1"/>
  <c r="F34" i="6"/>
  <c r="F33"/>
  <c r="G24"/>
  <c r="C29" s="1"/>
  <c r="F29" s="1"/>
  <c r="H29" s="1"/>
  <c r="E39" i="11"/>
  <c r="F39"/>
  <c r="F40"/>
  <c r="E33"/>
  <c r="F33"/>
  <c r="F34"/>
  <c r="L18"/>
  <c r="O18" s="1"/>
  <c r="Q18" s="1"/>
  <c r="D52"/>
  <c r="E51"/>
  <c r="H22"/>
  <c r="B28"/>
  <c r="E28" s="1"/>
  <c r="G28" s="1"/>
  <c r="H25" s="1"/>
  <c r="F45"/>
  <c r="R22"/>
  <c r="L28"/>
  <c r="O28" s="1"/>
  <c r="Q28" s="1"/>
  <c r="R25" s="1"/>
  <c r="F13"/>
  <c r="F14"/>
  <c r="B19" s="1"/>
  <c r="E19" s="1"/>
  <c r="G19" s="1"/>
  <c r="Q13"/>
  <c r="M18" s="1"/>
  <c r="P18" s="1"/>
  <c r="R18" s="1"/>
  <c r="R22" i="10"/>
  <c r="L28"/>
  <c r="O28" s="1"/>
  <c r="Q28" s="1"/>
  <c r="R25" s="1"/>
  <c r="L18"/>
  <c r="O18" s="1"/>
  <c r="Q18" s="1"/>
  <c r="R15" s="1"/>
  <c r="R12"/>
  <c r="D52"/>
  <c r="E51"/>
  <c r="D35"/>
  <c r="E34"/>
  <c r="F24"/>
  <c r="B29" s="1"/>
  <c r="E29" s="1"/>
  <c r="G29" s="1"/>
  <c r="F23"/>
  <c r="G24"/>
  <c r="C29" s="1"/>
  <c r="F29" s="1"/>
  <c r="H29" s="1"/>
  <c r="H12"/>
  <c r="G23"/>
  <c r="C28" s="1"/>
  <c r="F28" s="1"/>
  <c r="H28" s="1"/>
  <c r="H15"/>
  <c r="D47"/>
  <c r="E46"/>
  <c r="F40"/>
  <c r="R22" i="9"/>
  <c r="L28"/>
  <c r="O28" s="1"/>
  <c r="Q28" s="1"/>
  <c r="R25" s="1"/>
  <c r="P13"/>
  <c r="G14"/>
  <c r="C19" s="1"/>
  <c r="F19" s="1"/>
  <c r="H19" s="1"/>
  <c r="F13"/>
  <c r="G13"/>
  <c r="C18" s="1"/>
  <c r="F18" s="1"/>
  <c r="H18" s="1"/>
  <c r="F24"/>
  <c r="B29" s="1"/>
  <c r="E29" s="1"/>
  <c r="G29" s="1"/>
  <c r="F23"/>
  <c r="G23"/>
  <c r="C28" s="1"/>
  <c r="F28" s="1"/>
  <c r="H28" s="1"/>
  <c r="Q13"/>
  <c r="M18" s="1"/>
  <c r="P18" s="1"/>
  <c r="R18" s="1"/>
  <c r="Q14"/>
  <c r="M19" s="1"/>
  <c r="P19" s="1"/>
  <c r="R19" s="1"/>
  <c r="D52"/>
  <c r="E51"/>
  <c r="E45" i="8"/>
  <c r="F46"/>
  <c r="F45"/>
  <c r="R22"/>
  <c r="L28"/>
  <c r="O28" s="1"/>
  <c r="Q28" s="1"/>
  <c r="R25" s="1"/>
  <c r="D52"/>
  <c r="E51"/>
  <c r="F14"/>
  <c r="B19" s="1"/>
  <c r="E19" s="1"/>
  <c r="G19" s="1"/>
  <c r="B18"/>
  <c r="E18" s="1"/>
  <c r="G18" s="1"/>
  <c r="G14"/>
  <c r="C19" s="1"/>
  <c r="F19" s="1"/>
  <c r="H19" s="1"/>
  <c r="F33"/>
  <c r="F34"/>
  <c r="L18"/>
  <c r="O18" s="1"/>
  <c r="Q18" s="1"/>
  <c r="R15" s="1"/>
  <c r="R12"/>
  <c r="B28"/>
  <c r="E28" s="1"/>
  <c r="G28" s="1"/>
  <c r="H25" s="1"/>
  <c r="H22"/>
  <c r="G13"/>
  <c r="C18" s="1"/>
  <c r="F18" s="1"/>
  <c r="H18" s="1"/>
  <c r="F40"/>
  <c r="E45" i="7"/>
  <c r="F46"/>
  <c r="F45"/>
  <c r="D41"/>
  <c r="B28"/>
  <c r="E28" s="1"/>
  <c r="G28" s="1"/>
  <c r="H25" s="1"/>
  <c r="R22"/>
  <c r="L28"/>
  <c r="O28" s="1"/>
  <c r="Q28" s="1"/>
  <c r="R25" s="1"/>
  <c r="D35"/>
  <c r="E34"/>
  <c r="L18"/>
  <c r="O18" s="1"/>
  <c r="Q18" s="1"/>
  <c r="R15" s="1"/>
  <c r="D52"/>
  <c r="E51"/>
  <c r="B18"/>
  <c r="E18" s="1"/>
  <c r="G18" s="1"/>
  <c r="H15" s="1"/>
  <c r="P23" i="6"/>
  <c r="D47"/>
  <c r="E46"/>
  <c r="Q24"/>
  <c r="M29" s="1"/>
  <c r="P29" s="1"/>
  <c r="R29" s="1"/>
  <c r="Q23"/>
  <c r="M28" s="1"/>
  <c r="P28" s="1"/>
  <c r="R28" s="1"/>
  <c r="D41"/>
  <c r="E40"/>
  <c r="C52"/>
  <c r="D52"/>
  <c r="R12"/>
  <c r="L18"/>
  <c r="O18" s="1"/>
  <c r="Q18" s="1"/>
  <c r="R15" s="1"/>
  <c r="F23"/>
  <c r="B18"/>
  <c r="E18" s="1"/>
  <c r="G18" s="1"/>
  <c r="H15" s="1"/>
  <c r="H12"/>
  <c r="P14" i="5"/>
  <c r="L19" s="1"/>
  <c r="O19" s="1"/>
  <c r="Q19" s="1"/>
  <c r="G14"/>
  <c r="C19" s="1"/>
  <c r="F19" s="1"/>
  <c r="H19" s="1"/>
  <c r="F13"/>
  <c r="H12" s="1"/>
  <c r="G13"/>
  <c r="C18" s="1"/>
  <c r="F18" s="1"/>
  <c r="H18" s="1"/>
  <c r="D52"/>
  <c r="E51"/>
  <c r="L18"/>
  <c r="O18" s="1"/>
  <c r="Q18" s="1"/>
  <c r="D47"/>
  <c r="E46"/>
  <c r="Q24"/>
  <c r="M29" s="1"/>
  <c r="P29" s="1"/>
  <c r="R29" s="1"/>
  <c r="Q23"/>
  <c r="M28" s="1"/>
  <c r="P28" s="1"/>
  <c r="R28" s="1"/>
  <c r="F23"/>
  <c r="G24"/>
  <c r="C29" s="1"/>
  <c r="F29" s="1"/>
  <c r="H29" s="1"/>
  <c r="Q14"/>
  <c r="M19" s="1"/>
  <c r="P19" s="1"/>
  <c r="R19" s="1"/>
  <c r="L28"/>
  <c r="O28" s="1"/>
  <c r="Q28" s="1"/>
  <c r="G23"/>
  <c r="C28" s="1"/>
  <c r="F28" s="1"/>
  <c r="H28" s="1"/>
  <c r="Q13"/>
  <c r="M18" s="1"/>
  <c r="P18" s="1"/>
  <c r="R18" s="1"/>
  <c r="D41"/>
  <c r="E40"/>
  <c r="C52"/>
  <c r="F50"/>
  <c r="D35"/>
  <c r="E34"/>
  <c r="P23" i="4"/>
  <c r="R22" s="1"/>
  <c r="Q24"/>
  <c r="M29" s="1"/>
  <c r="P29" s="1"/>
  <c r="R29" s="1"/>
  <c r="P24"/>
  <c r="L29" s="1"/>
  <c r="O29" s="1"/>
  <c r="Q29" s="1"/>
  <c r="P13"/>
  <c r="L18" s="1"/>
  <c r="O18" s="1"/>
  <c r="Q18" s="1"/>
  <c r="Q14"/>
  <c r="M19" s="1"/>
  <c r="P19" s="1"/>
  <c r="R19" s="1"/>
  <c r="Q13"/>
  <c r="M18" s="1"/>
  <c r="P18" s="1"/>
  <c r="R18" s="1"/>
  <c r="F24"/>
  <c r="B29" s="1"/>
  <c r="E29" s="1"/>
  <c r="G29" s="1"/>
  <c r="F23"/>
  <c r="B28" s="1"/>
  <c r="E28" s="1"/>
  <c r="G28" s="1"/>
  <c r="G24"/>
  <c r="C29" s="1"/>
  <c r="F29" s="1"/>
  <c r="H29" s="1"/>
  <c r="H25" s="1"/>
  <c r="G14"/>
  <c r="C19" s="1"/>
  <c r="F19" s="1"/>
  <c r="H19" s="1"/>
  <c r="D47"/>
  <c r="E46"/>
  <c r="D41"/>
  <c r="E40"/>
  <c r="D35"/>
  <c r="E34"/>
  <c r="F13"/>
  <c r="D52"/>
  <c r="E51"/>
  <c r="G13"/>
  <c r="C18" s="1"/>
  <c r="F18" s="1"/>
  <c r="H18" s="1"/>
  <c r="D52" i="3"/>
  <c r="P24"/>
  <c r="L29" s="1"/>
  <c r="O29" s="1"/>
  <c r="Q29" s="1"/>
  <c r="Q23"/>
  <c r="M28" s="1"/>
  <c r="P28" s="1"/>
  <c r="R28" s="1"/>
  <c r="P13"/>
  <c r="D47"/>
  <c r="F45" s="1"/>
  <c r="P14"/>
  <c r="L19" s="1"/>
  <c r="O19" s="1"/>
  <c r="Q19" s="1"/>
  <c r="G23"/>
  <c r="C28" s="1"/>
  <c r="F28" s="1"/>
  <c r="H28" s="1"/>
  <c r="F23"/>
  <c r="B28" s="1"/>
  <c r="E28" s="1"/>
  <c r="G28" s="1"/>
  <c r="H25" s="1"/>
  <c r="E50" i="22"/>
  <c r="F51"/>
  <c r="F50"/>
  <c r="F34"/>
  <c r="D41"/>
  <c r="E40"/>
  <c r="Q23"/>
  <c r="M28" s="1"/>
  <c r="P28" s="1"/>
  <c r="R28" s="1"/>
  <c r="H12"/>
  <c r="B18"/>
  <c r="E18" s="1"/>
  <c r="G18" s="1"/>
  <c r="H15" s="1"/>
  <c r="Q24"/>
  <c r="M29" s="1"/>
  <c r="P29" s="1"/>
  <c r="R29" s="1"/>
  <c r="H22"/>
  <c r="B28"/>
  <c r="E28" s="1"/>
  <c r="G28" s="1"/>
  <c r="H25" s="1"/>
  <c r="P23"/>
  <c r="L18"/>
  <c r="O18" s="1"/>
  <c r="Q18" s="1"/>
  <c r="R15" s="1"/>
  <c r="L18" i="21"/>
  <c r="O18" s="1"/>
  <c r="Q18" s="1"/>
  <c r="F24"/>
  <c r="B29" s="1"/>
  <c r="E29" s="1"/>
  <c r="G29" s="1"/>
  <c r="F40"/>
  <c r="F39"/>
  <c r="B18"/>
  <c r="E18" s="1"/>
  <c r="G18" s="1"/>
  <c r="H15" s="1"/>
  <c r="H12"/>
  <c r="Q13"/>
  <c r="M18" s="1"/>
  <c r="P18" s="1"/>
  <c r="R18" s="1"/>
  <c r="Q14"/>
  <c r="M19" s="1"/>
  <c r="P19" s="1"/>
  <c r="R19" s="1"/>
  <c r="B28"/>
  <c r="E28" s="1"/>
  <c r="G28" s="1"/>
  <c r="H22"/>
  <c r="F46"/>
  <c r="E45"/>
  <c r="G24"/>
  <c r="C29" s="1"/>
  <c r="F29" s="1"/>
  <c r="H29" s="1"/>
  <c r="L28"/>
  <c r="O28" s="1"/>
  <c r="Q28" s="1"/>
  <c r="R25" s="1"/>
  <c r="R22"/>
  <c r="P14"/>
  <c r="L19" s="1"/>
  <c r="O19" s="1"/>
  <c r="Q19" s="1"/>
  <c r="G23"/>
  <c r="C28" s="1"/>
  <c r="F28" s="1"/>
  <c r="H28" s="1"/>
  <c r="L28" i="20"/>
  <c r="O28" s="1"/>
  <c r="Q28" s="1"/>
  <c r="G24"/>
  <c r="C29" s="1"/>
  <c r="F29" s="1"/>
  <c r="H29" s="1"/>
  <c r="F14"/>
  <c r="B19" s="1"/>
  <c r="E19" s="1"/>
  <c r="G19" s="1"/>
  <c r="Q23"/>
  <c r="M28" s="1"/>
  <c r="P28" s="1"/>
  <c r="R28" s="1"/>
  <c r="D52"/>
  <c r="E51"/>
  <c r="G23"/>
  <c r="C28" s="1"/>
  <c r="F28" s="1"/>
  <c r="H28" s="1"/>
  <c r="B28"/>
  <c r="E28" s="1"/>
  <c r="G28" s="1"/>
  <c r="H22"/>
  <c r="F24"/>
  <c r="B29" s="1"/>
  <c r="E29" s="1"/>
  <c r="G29" s="1"/>
  <c r="G14"/>
  <c r="C19" s="1"/>
  <c r="F19" s="1"/>
  <c r="H19" s="1"/>
  <c r="D35"/>
  <c r="E34"/>
  <c r="R12"/>
  <c r="G13"/>
  <c r="C18" s="1"/>
  <c r="F18" s="1"/>
  <c r="H18" s="1"/>
  <c r="B18"/>
  <c r="E18" s="1"/>
  <c r="G18" s="1"/>
  <c r="H12"/>
  <c r="F45"/>
  <c r="R15"/>
  <c r="Q13" i="19"/>
  <c r="M18" s="1"/>
  <c r="P18" s="1"/>
  <c r="R18" s="1"/>
  <c r="F46"/>
  <c r="R22"/>
  <c r="L28"/>
  <c r="O28" s="1"/>
  <c r="Q28" s="1"/>
  <c r="R25" s="1"/>
  <c r="Q14"/>
  <c r="M19" s="1"/>
  <c r="P19" s="1"/>
  <c r="R19" s="1"/>
  <c r="L18"/>
  <c r="O18" s="1"/>
  <c r="Q18" s="1"/>
  <c r="D35"/>
  <c r="E34"/>
  <c r="F14"/>
  <c r="B19" s="1"/>
  <c r="E19" s="1"/>
  <c r="G19" s="1"/>
  <c r="B18"/>
  <c r="E18" s="1"/>
  <c r="G18" s="1"/>
  <c r="D52"/>
  <c r="E51"/>
  <c r="P14"/>
  <c r="L19" s="1"/>
  <c r="O19" s="1"/>
  <c r="Q19" s="1"/>
  <c r="B28" i="18"/>
  <c r="E28" s="1"/>
  <c r="G28" s="1"/>
  <c r="H22"/>
  <c r="R22"/>
  <c r="L28"/>
  <c r="O28" s="1"/>
  <c r="Q28" s="1"/>
  <c r="R25" s="1"/>
  <c r="P14"/>
  <c r="L19" s="1"/>
  <c r="O19" s="1"/>
  <c r="Q19" s="1"/>
  <c r="F46"/>
  <c r="G24"/>
  <c r="C29" s="1"/>
  <c r="F29" s="1"/>
  <c r="H29" s="1"/>
  <c r="D52"/>
  <c r="E51"/>
  <c r="B18"/>
  <c r="E18" s="1"/>
  <c r="G18" s="1"/>
  <c r="H15" s="1"/>
  <c r="H12"/>
  <c r="L18"/>
  <c r="O18" s="1"/>
  <c r="Q18" s="1"/>
  <c r="R15" s="1"/>
  <c r="F45"/>
  <c r="B28" i="17"/>
  <c r="E28" s="1"/>
  <c r="G28" s="1"/>
  <c r="L28"/>
  <c r="O28" s="1"/>
  <c r="Q28" s="1"/>
  <c r="G24"/>
  <c r="C29" s="1"/>
  <c r="F29" s="1"/>
  <c r="H29" s="1"/>
  <c r="P24"/>
  <c r="L29" s="1"/>
  <c r="O29" s="1"/>
  <c r="Q29" s="1"/>
  <c r="R12"/>
  <c r="R15"/>
  <c r="Q23"/>
  <c r="M28" s="1"/>
  <c r="P28" s="1"/>
  <c r="R28" s="1"/>
  <c r="D47"/>
  <c r="E46"/>
  <c r="D35"/>
  <c r="E34"/>
  <c r="B18"/>
  <c r="E18" s="1"/>
  <c r="G18" s="1"/>
  <c r="H15" s="1"/>
  <c r="H12"/>
  <c r="D52"/>
  <c r="E51"/>
  <c r="P23" i="16"/>
  <c r="R12"/>
  <c r="B28"/>
  <c r="E28" s="1"/>
  <c r="G28" s="1"/>
  <c r="H25" s="1"/>
  <c r="H22"/>
  <c r="D52"/>
  <c r="E51"/>
  <c r="F45"/>
  <c r="F46"/>
  <c r="F13"/>
  <c r="E33" i="15"/>
  <c r="F33"/>
  <c r="F34"/>
  <c r="H12"/>
  <c r="B18"/>
  <c r="E18" s="1"/>
  <c r="G18" s="1"/>
  <c r="H15" s="1"/>
  <c r="D47"/>
  <c r="E46"/>
  <c r="B28"/>
  <c r="E28" s="1"/>
  <c r="G28" s="1"/>
  <c r="N25"/>
  <c r="P24" s="1"/>
  <c r="L29" s="1"/>
  <c r="O29" s="1"/>
  <c r="Q29" s="1"/>
  <c r="D51"/>
  <c r="L18"/>
  <c r="O18" s="1"/>
  <c r="Q18" s="1"/>
  <c r="Q14"/>
  <c r="M19" s="1"/>
  <c r="P19" s="1"/>
  <c r="R19" s="1"/>
  <c r="G24"/>
  <c r="C29" s="1"/>
  <c r="F29" s="1"/>
  <c r="H29" s="1"/>
  <c r="D41"/>
  <c r="E40"/>
  <c r="G23"/>
  <c r="C28" s="1"/>
  <c r="F28" s="1"/>
  <c r="H28" s="1"/>
  <c r="D52"/>
  <c r="F51" s="1"/>
  <c r="E51"/>
  <c r="P14"/>
  <c r="L19" s="1"/>
  <c r="O19" s="1"/>
  <c r="Q19" s="1"/>
  <c r="E39" i="14"/>
  <c r="F39"/>
  <c r="F40"/>
  <c r="B18"/>
  <c r="E18" s="1"/>
  <c r="G18" s="1"/>
  <c r="H15" s="1"/>
  <c r="H12"/>
  <c r="D52"/>
  <c r="E51"/>
  <c r="L18"/>
  <c r="O18" s="1"/>
  <c r="Q18" s="1"/>
  <c r="R12"/>
  <c r="G24"/>
  <c r="C29" s="1"/>
  <c r="F29" s="1"/>
  <c r="H29" s="1"/>
  <c r="F23"/>
  <c r="Q13"/>
  <c r="M18" s="1"/>
  <c r="P18" s="1"/>
  <c r="R18" s="1"/>
  <c r="G23"/>
  <c r="C28" s="1"/>
  <c r="F28" s="1"/>
  <c r="H28" s="1"/>
  <c r="Q14"/>
  <c r="M19" s="1"/>
  <c r="P19" s="1"/>
  <c r="R19" s="1"/>
  <c r="R22"/>
  <c r="L28"/>
  <c r="O28" s="1"/>
  <c r="Q28" s="1"/>
  <c r="R25" s="1"/>
  <c r="E45" i="13"/>
  <c r="F45"/>
  <c r="F46"/>
  <c r="R12"/>
  <c r="L18"/>
  <c r="O18" s="1"/>
  <c r="Q18" s="1"/>
  <c r="R15" s="1"/>
  <c r="H22"/>
  <c r="B28"/>
  <c r="E28" s="1"/>
  <c r="G28" s="1"/>
  <c r="H25" s="1"/>
  <c r="R22"/>
  <c r="L28"/>
  <c r="O28" s="1"/>
  <c r="Q28" s="1"/>
  <c r="R25" s="1"/>
  <c r="D35"/>
  <c r="E34"/>
  <c r="D52"/>
  <c r="E51"/>
  <c r="D41"/>
  <c r="E40"/>
  <c r="H12"/>
  <c r="H15"/>
  <c r="R22" i="12"/>
  <c r="L28"/>
  <c r="O28" s="1"/>
  <c r="Q28" s="1"/>
  <c r="R25" s="1"/>
  <c r="L18"/>
  <c r="O18" s="1"/>
  <c r="Q18" s="1"/>
  <c r="H22"/>
  <c r="B28"/>
  <c r="E28" s="1"/>
  <c r="G28" s="1"/>
  <c r="H25" s="1"/>
  <c r="C47"/>
  <c r="D45"/>
  <c r="Q14"/>
  <c r="M19" s="1"/>
  <c r="P19" s="1"/>
  <c r="R19" s="1"/>
  <c r="Q13"/>
  <c r="M18" s="1"/>
  <c r="P18" s="1"/>
  <c r="R18" s="1"/>
  <c r="D41"/>
  <c r="E40"/>
  <c r="M8" i="3"/>
  <c r="N8"/>
  <c r="O8"/>
  <c r="N9"/>
  <c r="P8"/>
  <c r="P6"/>
  <c r="N6"/>
  <c r="O6"/>
  <c r="M6"/>
  <c r="P9"/>
  <c r="O9"/>
  <c r="F39"/>
  <c r="E39"/>
  <c r="F40"/>
  <c r="C35"/>
  <c r="E45"/>
  <c r="R12"/>
  <c r="L18"/>
  <c r="O18" s="1"/>
  <c r="Q18" s="1"/>
  <c r="R15" s="1"/>
  <c r="B35"/>
  <c r="D33"/>
  <c r="P23"/>
  <c r="F46"/>
  <c r="D15"/>
  <c r="F14" s="1"/>
  <c r="B19" s="1"/>
  <c r="E19" s="1"/>
  <c r="G19" s="1"/>
  <c r="O5"/>
  <c r="N5"/>
  <c r="M5"/>
  <c r="P5"/>
  <c r="E51"/>
  <c r="E50"/>
  <c r="F51"/>
  <c r="F50"/>
  <c r="C34" i="2"/>
  <c r="D14"/>
  <c r="D15"/>
  <c r="G13" s="1"/>
  <c r="C18" s="1"/>
  <c r="F18" s="1"/>
  <c r="H18" s="1"/>
  <c r="C15"/>
  <c r="F51"/>
  <c r="E50"/>
  <c r="E45"/>
  <c r="F45"/>
  <c r="F39"/>
  <c r="E39"/>
  <c r="P6"/>
  <c r="O6"/>
  <c r="N6"/>
  <c r="M6"/>
  <c r="R22"/>
  <c r="L28"/>
  <c r="O28" s="1"/>
  <c r="Q28" s="1"/>
  <c r="R25" s="1"/>
  <c r="H25"/>
  <c r="R12"/>
  <c r="L18"/>
  <c r="O18" s="1"/>
  <c r="Q18" s="1"/>
  <c r="R15" s="1"/>
  <c r="H22"/>
  <c r="P9"/>
  <c r="O9"/>
  <c r="N9"/>
  <c r="M9"/>
  <c r="N16" i="1"/>
  <c r="L158"/>
  <c r="L162" s="1"/>
  <c r="K162"/>
  <c r="Q235"/>
  <c r="M239" s="1"/>
  <c r="P239" s="1"/>
  <c r="R239" s="1"/>
  <c r="K132"/>
  <c r="N72"/>
  <c r="Q226"/>
  <c r="M230" s="1"/>
  <c r="P230" s="1"/>
  <c r="R230" s="1"/>
  <c r="K72"/>
  <c r="L102"/>
  <c r="P72"/>
  <c r="M72"/>
  <c r="K102"/>
  <c r="D26"/>
  <c r="N26"/>
  <c r="L132"/>
  <c r="P160"/>
  <c r="O160"/>
  <c r="N160"/>
  <c r="M160"/>
  <c r="N131"/>
  <c r="M131"/>
  <c r="P131"/>
  <c r="O131"/>
  <c r="N129"/>
  <c r="M129"/>
  <c r="P129"/>
  <c r="O129"/>
  <c r="N100"/>
  <c r="M100"/>
  <c r="P100"/>
  <c r="O100"/>
  <c r="N71"/>
  <c r="P71"/>
  <c r="O71"/>
  <c r="M71"/>
  <c r="P69"/>
  <c r="O69"/>
  <c r="N69"/>
  <c r="M69"/>
  <c r="L448"/>
  <c r="O448" s="1"/>
  <c r="Q448" s="1"/>
  <c r="R446" s="1"/>
  <c r="R443"/>
  <c r="L439"/>
  <c r="O439" s="1"/>
  <c r="Q439" s="1"/>
  <c r="R437" s="1"/>
  <c r="R434"/>
  <c r="P397"/>
  <c r="N397"/>
  <c r="O397"/>
  <c r="M397"/>
  <c r="B448"/>
  <c r="E448" s="1"/>
  <c r="G448" s="1"/>
  <c r="H446" s="1"/>
  <c r="H443"/>
  <c r="O427"/>
  <c r="M427"/>
  <c r="P427"/>
  <c r="N427"/>
  <c r="G415"/>
  <c r="C419" s="1"/>
  <c r="F419" s="1"/>
  <c r="H419" s="1"/>
  <c r="G414"/>
  <c r="C418" s="1"/>
  <c r="F418" s="1"/>
  <c r="H418" s="1"/>
  <c r="D407"/>
  <c r="F406" s="1"/>
  <c r="B410" s="1"/>
  <c r="E410" s="1"/>
  <c r="G410" s="1"/>
  <c r="F414"/>
  <c r="Q414"/>
  <c r="M418" s="1"/>
  <c r="P418" s="1"/>
  <c r="R418" s="1"/>
  <c r="Q405"/>
  <c r="M409" s="1"/>
  <c r="P409" s="1"/>
  <c r="R409" s="1"/>
  <c r="C437"/>
  <c r="O429"/>
  <c r="M429"/>
  <c r="P429"/>
  <c r="N429"/>
  <c r="P399"/>
  <c r="N399"/>
  <c r="O399"/>
  <c r="M399"/>
  <c r="G406"/>
  <c r="C410" s="1"/>
  <c r="F410" s="1"/>
  <c r="H410" s="1"/>
  <c r="G405"/>
  <c r="C409" s="1"/>
  <c r="F409" s="1"/>
  <c r="H409" s="1"/>
  <c r="D437"/>
  <c r="F436" s="1"/>
  <c r="B440" s="1"/>
  <c r="E440" s="1"/>
  <c r="G440" s="1"/>
  <c r="P415"/>
  <c r="L419" s="1"/>
  <c r="O419" s="1"/>
  <c r="Q419" s="1"/>
  <c r="P414"/>
  <c r="P406"/>
  <c r="L410" s="1"/>
  <c r="O410" s="1"/>
  <c r="Q410" s="1"/>
  <c r="P405"/>
  <c r="B389"/>
  <c r="E389" s="1"/>
  <c r="G389" s="1"/>
  <c r="H387" s="1"/>
  <c r="H384"/>
  <c r="C378"/>
  <c r="O368"/>
  <c r="M368"/>
  <c r="P368"/>
  <c r="N368"/>
  <c r="M339"/>
  <c r="P339"/>
  <c r="N339"/>
  <c r="O339"/>
  <c r="D378"/>
  <c r="F376" s="1"/>
  <c r="D348"/>
  <c r="F346" s="1"/>
  <c r="Q355"/>
  <c r="M359" s="1"/>
  <c r="P359" s="1"/>
  <c r="R359" s="1"/>
  <c r="Q346"/>
  <c r="M350" s="1"/>
  <c r="P350" s="1"/>
  <c r="R350" s="1"/>
  <c r="G346"/>
  <c r="C350" s="1"/>
  <c r="F350" s="1"/>
  <c r="H350" s="1"/>
  <c r="N338"/>
  <c r="O338"/>
  <c r="M338"/>
  <c r="P338"/>
  <c r="O370"/>
  <c r="M370"/>
  <c r="P370"/>
  <c r="N370"/>
  <c r="O341"/>
  <c r="M341"/>
  <c r="P341"/>
  <c r="N341"/>
  <c r="B359"/>
  <c r="E359" s="1"/>
  <c r="G359" s="1"/>
  <c r="H357" s="1"/>
  <c r="H354"/>
  <c r="P355"/>
  <c r="P347"/>
  <c r="L351" s="1"/>
  <c r="O351" s="1"/>
  <c r="Q351" s="1"/>
  <c r="P346"/>
  <c r="L329"/>
  <c r="O329" s="1"/>
  <c r="Q329" s="1"/>
  <c r="R327" s="1"/>
  <c r="R324"/>
  <c r="L320"/>
  <c r="O320" s="1"/>
  <c r="Q320" s="1"/>
  <c r="R318" s="1"/>
  <c r="R315"/>
  <c r="P278"/>
  <c r="N278"/>
  <c r="O278"/>
  <c r="M278"/>
  <c r="B329"/>
  <c r="E329" s="1"/>
  <c r="G329" s="1"/>
  <c r="H327" s="1"/>
  <c r="H324"/>
  <c r="O308"/>
  <c r="M308"/>
  <c r="P308"/>
  <c r="N308"/>
  <c r="G296"/>
  <c r="C300" s="1"/>
  <c r="F300" s="1"/>
  <c r="H300" s="1"/>
  <c r="G295"/>
  <c r="C299" s="1"/>
  <c r="F299" s="1"/>
  <c r="H299" s="1"/>
  <c r="D288"/>
  <c r="F287" s="1"/>
  <c r="B291" s="1"/>
  <c r="E291" s="1"/>
  <c r="G291" s="1"/>
  <c r="F295"/>
  <c r="Q295"/>
  <c r="M299" s="1"/>
  <c r="P299" s="1"/>
  <c r="R299" s="1"/>
  <c r="Q286"/>
  <c r="M290" s="1"/>
  <c r="P290" s="1"/>
  <c r="R290" s="1"/>
  <c r="C318"/>
  <c r="O310"/>
  <c r="M310"/>
  <c r="P310"/>
  <c r="N310"/>
  <c r="P280"/>
  <c r="N280"/>
  <c r="O280"/>
  <c r="M280"/>
  <c r="D318"/>
  <c r="F317" s="1"/>
  <c r="B321" s="1"/>
  <c r="E321" s="1"/>
  <c r="G321" s="1"/>
  <c r="P296"/>
  <c r="L300" s="1"/>
  <c r="O300" s="1"/>
  <c r="Q300" s="1"/>
  <c r="P295"/>
  <c r="P287"/>
  <c r="L291" s="1"/>
  <c r="O291" s="1"/>
  <c r="Q291" s="1"/>
  <c r="P286"/>
  <c r="L269"/>
  <c r="O269" s="1"/>
  <c r="Q269" s="1"/>
  <c r="R267" s="1"/>
  <c r="R264"/>
  <c r="L260"/>
  <c r="O260" s="1"/>
  <c r="Q260" s="1"/>
  <c r="R258" s="1"/>
  <c r="R255"/>
  <c r="P218"/>
  <c r="N218"/>
  <c r="O218"/>
  <c r="M218"/>
  <c r="B269"/>
  <c r="E269" s="1"/>
  <c r="G269" s="1"/>
  <c r="H267" s="1"/>
  <c r="H264"/>
  <c r="O248"/>
  <c r="M248"/>
  <c r="P248"/>
  <c r="N248"/>
  <c r="C258"/>
  <c r="O250"/>
  <c r="M250"/>
  <c r="P250"/>
  <c r="N250"/>
  <c r="P220"/>
  <c r="N220"/>
  <c r="O220"/>
  <c r="M220"/>
  <c r="G236"/>
  <c r="C240" s="1"/>
  <c r="F240" s="1"/>
  <c r="H240" s="1"/>
  <c r="G235"/>
  <c r="C239" s="1"/>
  <c r="F239" s="1"/>
  <c r="H239" s="1"/>
  <c r="D228"/>
  <c r="F227" s="1"/>
  <c r="B231" s="1"/>
  <c r="E231" s="1"/>
  <c r="G231" s="1"/>
  <c r="F235"/>
  <c r="D258"/>
  <c r="F257" s="1"/>
  <c r="B261" s="1"/>
  <c r="E261" s="1"/>
  <c r="G261" s="1"/>
  <c r="P236"/>
  <c r="L240" s="1"/>
  <c r="O240" s="1"/>
  <c r="Q240" s="1"/>
  <c r="P235"/>
  <c r="P227"/>
  <c r="L231" s="1"/>
  <c r="O231" s="1"/>
  <c r="Q231" s="1"/>
  <c r="P226"/>
  <c r="B179"/>
  <c r="E179" s="1"/>
  <c r="G179" s="1"/>
  <c r="L209"/>
  <c r="O209" s="1"/>
  <c r="Q209" s="1"/>
  <c r="R207" s="1"/>
  <c r="R204"/>
  <c r="L200"/>
  <c r="O200" s="1"/>
  <c r="Q200" s="1"/>
  <c r="R198" s="1"/>
  <c r="R195"/>
  <c r="P158"/>
  <c r="N158"/>
  <c r="O158"/>
  <c r="M158"/>
  <c r="B209"/>
  <c r="E209" s="1"/>
  <c r="G209" s="1"/>
  <c r="H207" s="1"/>
  <c r="H204"/>
  <c r="O188"/>
  <c r="M188"/>
  <c r="P188"/>
  <c r="N188"/>
  <c r="P191"/>
  <c r="N191"/>
  <c r="O191"/>
  <c r="M191"/>
  <c r="O161"/>
  <c r="M161"/>
  <c r="P161"/>
  <c r="N161"/>
  <c r="G176"/>
  <c r="C180" s="1"/>
  <c r="F180" s="1"/>
  <c r="H180" s="1"/>
  <c r="G175"/>
  <c r="C179" s="1"/>
  <c r="F179" s="1"/>
  <c r="H179" s="1"/>
  <c r="D168"/>
  <c r="F167" s="1"/>
  <c r="B171" s="1"/>
  <c r="E171" s="1"/>
  <c r="G171" s="1"/>
  <c r="Q176"/>
  <c r="M180" s="1"/>
  <c r="P180" s="1"/>
  <c r="R180" s="1"/>
  <c r="Q167"/>
  <c r="M171" s="1"/>
  <c r="P171" s="1"/>
  <c r="R171" s="1"/>
  <c r="F176"/>
  <c r="B180" s="1"/>
  <c r="E180" s="1"/>
  <c r="G180" s="1"/>
  <c r="C198"/>
  <c r="P189"/>
  <c r="N189"/>
  <c r="O189"/>
  <c r="M189"/>
  <c r="O159"/>
  <c r="M159"/>
  <c r="P159"/>
  <c r="N159"/>
  <c r="G166"/>
  <c r="C170" s="1"/>
  <c r="F170" s="1"/>
  <c r="H170" s="1"/>
  <c r="D198"/>
  <c r="F197" s="1"/>
  <c r="B201" s="1"/>
  <c r="E201" s="1"/>
  <c r="G201" s="1"/>
  <c r="P176"/>
  <c r="L180" s="1"/>
  <c r="O180" s="1"/>
  <c r="Q180" s="1"/>
  <c r="P175"/>
  <c r="P167"/>
  <c r="L171" s="1"/>
  <c r="O171" s="1"/>
  <c r="Q171" s="1"/>
  <c r="P166"/>
  <c r="B119"/>
  <c r="E119" s="1"/>
  <c r="G119" s="1"/>
  <c r="L149"/>
  <c r="O149" s="1"/>
  <c r="Q149" s="1"/>
  <c r="R147" s="1"/>
  <c r="R144"/>
  <c r="L140"/>
  <c r="O140" s="1"/>
  <c r="Q140" s="1"/>
  <c r="R138" s="1"/>
  <c r="R135"/>
  <c r="P98"/>
  <c r="N98"/>
  <c r="O98"/>
  <c r="M98"/>
  <c r="C138"/>
  <c r="O130"/>
  <c r="M130"/>
  <c r="P130"/>
  <c r="N130"/>
  <c r="O99"/>
  <c r="M99"/>
  <c r="P99"/>
  <c r="N99"/>
  <c r="P116"/>
  <c r="L120" s="1"/>
  <c r="O120" s="1"/>
  <c r="Q120" s="1"/>
  <c r="P115"/>
  <c r="P107"/>
  <c r="L111" s="1"/>
  <c r="O111" s="1"/>
  <c r="Q111" s="1"/>
  <c r="P106"/>
  <c r="F116"/>
  <c r="B120" s="1"/>
  <c r="E120" s="1"/>
  <c r="G120" s="1"/>
  <c r="H147"/>
  <c r="Q115"/>
  <c r="M119" s="1"/>
  <c r="P119" s="1"/>
  <c r="R119" s="1"/>
  <c r="Q106"/>
  <c r="M110" s="1"/>
  <c r="P110" s="1"/>
  <c r="R110" s="1"/>
  <c r="O128"/>
  <c r="M128"/>
  <c r="P128"/>
  <c r="N128"/>
  <c r="O101"/>
  <c r="M101"/>
  <c r="P101"/>
  <c r="N101"/>
  <c r="D138"/>
  <c r="F137" s="1"/>
  <c r="B141" s="1"/>
  <c r="E141" s="1"/>
  <c r="G141" s="1"/>
  <c r="G116"/>
  <c r="C120" s="1"/>
  <c r="F120" s="1"/>
  <c r="H120" s="1"/>
  <c r="G115"/>
  <c r="C119" s="1"/>
  <c r="F119" s="1"/>
  <c r="H119" s="1"/>
  <c r="D108"/>
  <c r="F106" s="1"/>
  <c r="H144"/>
  <c r="L89"/>
  <c r="O89" s="1"/>
  <c r="Q89" s="1"/>
  <c r="R87" s="1"/>
  <c r="R84"/>
  <c r="L80"/>
  <c r="O80" s="1"/>
  <c r="Q80" s="1"/>
  <c r="R78" s="1"/>
  <c r="R75"/>
  <c r="C78"/>
  <c r="B89"/>
  <c r="E89" s="1"/>
  <c r="G89" s="1"/>
  <c r="H87" s="1"/>
  <c r="H84"/>
  <c r="O68"/>
  <c r="M68"/>
  <c r="P68"/>
  <c r="N68"/>
  <c r="O70"/>
  <c r="M70"/>
  <c r="P70"/>
  <c r="N70"/>
  <c r="D76"/>
  <c r="D78" s="1"/>
  <c r="F77" s="1"/>
  <c r="B81" s="1"/>
  <c r="E81" s="1"/>
  <c r="G81" s="1"/>
  <c r="P39"/>
  <c r="N39"/>
  <c r="O39"/>
  <c r="M39"/>
  <c r="O38"/>
  <c r="M38"/>
  <c r="P38"/>
  <c r="N38"/>
  <c r="B59"/>
  <c r="E59" s="1"/>
  <c r="G59" s="1"/>
  <c r="H57" s="1"/>
  <c r="H54"/>
  <c r="L59"/>
  <c r="O59" s="1"/>
  <c r="Q59" s="1"/>
  <c r="R57" s="1"/>
  <c r="R54"/>
  <c r="L50"/>
  <c r="O50" s="1"/>
  <c r="Q50" s="1"/>
  <c r="R48" s="1"/>
  <c r="R45"/>
  <c r="C48"/>
  <c r="P41"/>
  <c r="N41"/>
  <c r="O41"/>
  <c r="M41"/>
  <c r="D48"/>
  <c r="F47" s="1"/>
  <c r="B51" s="1"/>
  <c r="E51" s="1"/>
  <c r="G51" s="1"/>
  <c r="P25"/>
  <c r="L30" s="1"/>
  <c r="O30" s="1"/>
  <c r="Q30" s="1"/>
  <c r="P24"/>
  <c r="Q24"/>
  <c r="M29" s="1"/>
  <c r="P29" s="1"/>
  <c r="R29" s="1"/>
  <c r="Q25"/>
  <c r="M30" s="1"/>
  <c r="P30" s="1"/>
  <c r="R30" s="1"/>
  <c r="P15"/>
  <c r="L20" s="1"/>
  <c r="O20" s="1"/>
  <c r="Q20" s="1"/>
  <c r="P14"/>
  <c r="Q14"/>
  <c r="M19" s="1"/>
  <c r="P19" s="1"/>
  <c r="R19" s="1"/>
  <c r="Q15"/>
  <c r="M20" s="1"/>
  <c r="P20" s="1"/>
  <c r="R20" s="1"/>
  <c r="F25"/>
  <c r="B30" s="1"/>
  <c r="E30" s="1"/>
  <c r="G30" s="1"/>
  <c r="F24"/>
  <c r="G24"/>
  <c r="C29" s="1"/>
  <c r="F29" s="1"/>
  <c r="H29" s="1"/>
  <c r="G25"/>
  <c r="C30" s="1"/>
  <c r="F30" s="1"/>
  <c r="H30" s="1"/>
  <c r="O37" i="46" l="1"/>
  <c r="O37" i="44"/>
  <c r="O34" i="36"/>
  <c r="O37" i="26"/>
  <c r="O34" i="8"/>
  <c r="K39" s="1"/>
  <c r="N39" s="1"/>
  <c r="P39" s="1"/>
  <c r="N34"/>
  <c r="O35"/>
  <c r="K40" s="1"/>
  <c r="N40" s="1"/>
  <c r="P40" s="1"/>
  <c r="O35" i="5"/>
  <c r="K40" s="1"/>
  <c r="N40" s="1"/>
  <c r="P40" s="1"/>
  <c r="N34"/>
  <c r="O34"/>
  <c r="K39" s="1"/>
  <c r="N39" s="1"/>
  <c r="P39" s="1"/>
  <c r="O36" i="3"/>
  <c r="K41" s="1"/>
  <c r="N41" s="1"/>
  <c r="P41" s="1"/>
  <c r="N35"/>
  <c r="O35"/>
  <c r="K40" s="1"/>
  <c r="N40" s="1"/>
  <c r="P40" s="1"/>
  <c r="E50" i="54"/>
  <c r="F51"/>
  <c r="F50"/>
  <c r="R22" i="52"/>
  <c r="L28"/>
  <c r="O28" s="1"/>
  <c r="Q28" s="1"/>
  <c r="R25" s="1"/>
  <c r="E50" i="48"/>
  <c r="F51"/>
  <c r="F50"/>
  <c r="E50" i="46"/>
  <c r="F51"/>
  <c r="F50"/>
  <c r="O34"/>
  <c r="E50" i="45"/>
  <c r="F51"/>
  <c r="F50"/>
  <c r="E50" i="44"/>
  <c r="F51"/>
  <c r="F50"/>
  <c r="E50" i="43"/>
  <c r="F51"/>
  <c r="F50"/>
  <c r="R22" i="42"/>
  <c r="L28"/>
  <c r="O28" s="1"/>
  <c r="Q28" s="1"/>
  <c r="R25" s="1"/>
  <c r="O37"/>
  <c r="O34"/>
  <c r="E50" i="41"/>
  <c r="F51"/>
  <c r="F50"/>
  <c r="F51" i="40"/>
  <c r="E50"/>
  <c r="F50"/>
  <c r="O37" i="38"/>
  <c r="R22"/>
  <c r="L28"/>
  <c r="O28" s="1"/>
  <c r="Q28" s="1"/>
  <c r="R25" s="1"/>
  <c r="O34"/>
  <c r="R22" i="37"/>
  <c r="L28"/>
  <c r="O28" s="1"/>
  <c r="Q28" s="1"/>
  <c r="R25" s="1"/>
  <c r="E50" i="36"/>
  <c r="F51"/>
  <c r="F50"/>
  <c r="O37"/>
  <c r="I40" i="34"/>
  <c r="L40" s="1"/>
  <c r="N40" s="1"/>
  <c r="O37" s="1"/>
  <c r="O34"/>
  <c r="E50" i="31"/>
  <c r="F51"/>
  <c r="F50"/>
  <c r="E50" i="30"/>
  <c r="F51"/>
  <c r="F50"/>
  <c r="E50" i="28"/>
  <c r="F51"/>
  <c r="F50"/>
  <c r="E50" i="27"/>
  <c r="F51"/>
  <c r="F50"/>
  <c r="O34"/>
  <c r="N36" i="22"/>
  <c r="J41" s="1"/>
  <c r="M41" s="1"/>
  <c r="O41" s="1"/>
  <c r="M35"/>
  <c r="N35"/>
  <c r="J40" s="1"/>
  <c r="M40" s="1"/>
  <c r="O40" s="1"/>
  <c r="R25" i="20"/>
  <c r="R22"/>
  <c r="H25"/>
  <c r="H15"/>
  <c r="H25" i="18"/>
  <c r="H22" i="17"/>
  <c r="R15" i="14"/>
  <c r="R12" i="11"/>
  <c r="R15"/>
  <c r="H12"/>
  <c r="B18"/>
  <c r="E18" s="1"/>
  <c r="G18" s="1"/>
  <c r="H15" s="1"/>
  <c r="E50"/>
  <c r="F50"/>
  <c r="F51"/>
  <c r="E45" i="10"/>
  <c r="F46"/>
  <c r="F45"/>
  <c r="E33"/>
  <c r="F33"/>
  <c r="F34"/>
  <c r="F50"/>
  <c r="E50"/>
  <c r="F51"/>
  <c r="B28"/>
  <c r="E28" s="1"/>
  <c r="G28" s="1"/>
  <c r="H25" s="1"/>
  <c r="H22"/>
  <c r="B28" i="9"/>
  <c r="E28" s="1"/>
  <c r="G28" s="1"/>
  <c r="H25" s="1"/>
  <c r="H22"/>
  <c r="B18"/>
  <c r="E18" s="1"/>
  <c r="G18" s="1"/>
  <c r="H15" s="1"/>
  <c r="H12"/>
  <c r="F51"/>
  <c r="F50"/>
  <c r="E50"/>
  <c r="L18"/>
  <c r="O18" s="1"/>
  <c r="Q18" s="1"/>
  <c r="R15" s="1"/>
  <c r="R12"/>
  <c r="E50" i="8"/>
  <c r="F50"/>
  <c r="F51"/>
  <c r="H12"/>
  <c r="H15"/>
  <c r="F51" i="7"/>
  <c r="F50"/>
  <c r="E50"/>
  <c r="E39"/>
  <c r="F40"/>
  <c r="F39"/>
  <c r="F33"/>
  <c r="E33"/>
  <c r="F34"/>
  <c r="E39" i="6"/>
  <c r="F39"/>
  <c r="F40"/>
  <c r="B28"/>
  <c r="E28" s="1"/>
  <c r="G28" s="1"/>
  <c r="H25" s="1"/>
  <c r="H22"/>
  <c r="E50"/>
  <c r="F51"/>
  <c r="F45"/>
  <c r="E45"/>
  <c r="F46"/>
  <c r="F50"/>
  <c r="R22"/>
  <c r="L28"/>
  <c r="O28" s="1"/>
  <c r="Q28" s="1"/>
  <c r="R25" s="1"/>
  <c r="R15" i="5"/>
  <c r="R12"/>
  <c r="B18"/>
  <c r="E18" s="1"/>
  <c r="G18" s="1"/>
  <c r="H15" s="1"/>
  <c r="R25"/>
  <c r="E33"/>
  <c r="F33"/>
  <c r="F34"/>
  <c r="R22"/>
  <c r="E45"/>
  <c r="F46"/>
  <c r="F45"/>
  <c r="E39"/>
  <c r="F39"/>
  <c r="F40"/>
  <c r="B28"/>
  <c r="E28" s="1"/>
  <c r="G28" s="1"/>
  <c r="H25" s="1"/>
  <c r="H22"/>
  <c r="F51"/>
  <c r="E50"/>
  <c r="L28" i="4"/>
  <c r="O28" s="1"/>
  <c r="Q28" s="1"/>
  <c r="R25" s="1"/>
  <c r="R15"/>
  <c r="R12"/>
  <c r="H22"/>
  <c r="E39"/>
  <c r="F40"/>
  <c r="F39"/>
  <c r="E50"/>
  <c r="F51"/>
  <c r="F50"/>
  <c r="E45"/>
  <c r="F46"/>
  <c r="F45"/>
  <c r="B18"/>
  <c r="E18" s="1"/>
  <c r="G18" s="1"/>
  <c r="H15" s="1"/>
  <c r="H12"/>
  <c r="E33"/>
  <c r="F34"/>
  <c r="F33"/>
  <c r="H22" i="3"/>
  <c r="L28" i="22"/>
  <c r="O28" s="1"/>
  <c r="Q28" s="1"/>
  <c r="R25" s="1"/>
  <c r="R22"/>
  <c r="F40"/>
  <c r="E39"/>
  <c r="F39"/>
  <c r="H25" i="21"/>
  <c r="R12"/>
  <c r="R15"/>
  <c r="E33" i="20"/>
  <c r="F34"/>
  <c r="F33"/>
  <c r="E50"/>
  <c r="F51"/>
  <c r="F50"/>
  <c r="E33" i="19"/>
  <c r="F34"/>
  <c r="F33"/>
  <c r="R15"/>
  <c r="R12"/>
  <c r="F50"/>
  <c r="E50"/>
  <c r="F51"/>
  <c r="H15"/>
  <c r="H12"/>
  <c r="F50" i="18"/>
  <c r="E50"/>
  <c r="F51"/>
  <c r="R12"/>
  <c r="F50" i="17"/>
  <c r="F51"/>
  <c r="E50"/>
  <c r="E33"/>
  <c r="F33"/>
  <c r="F34"/>
  <c r="R25"/>
  <c r="R22"/>
  <c r="E45"/>
  <c r="F46"/>
  <c r="F45"/>
  <c r="H25"/>
  <c r="F50" i="16"/>
  <c r="F51"/>
  <c r="E50"/>
  <c r="B18"/>
  <c r="E18" s="1"/>
  <c r="G18" s="1"/>
  <c r="H15" s="1"/>
  <c r="H12"/>
  <c r="R22"/>
  <c r="L28"/>
  <c r="O28" s="1"/>
  <c r="Q28" s="1"/>
  <c r="R25" s="1"/>
  <c r="R12" i="15"/>
  <c r="R15"/>
  <c r="E45"/>
  <c r="F46"/>
  <c r="F45"/>
  <c r="Q23"/>
  <c r="M28" s="1"/>
  <c r="P28" s="1"/>
  <c r="R28" s="1"/>
  <c r="P23"/>
  <c r="Q24"/>
  <c r="M29" s="1"/>
  <c r="P29" s="1"/>
  <c r="R29" s="1"/>
  <c r="E50"/>
  <c r="F50"/>
  <c r="E39"/>
  <c r="F40"/>
  <c r="F39"/>
  <c r="H22"/>
  <c r="H25"/>
  <c r="F50" i="14"/>
  <c r="E50"/>
  <c r="F51"/>
  <c r="B28"/>
  <c r="E28" s="1"/>
  <c r="G28" s="1"/>
  <c r="H25" s="1"/>
  <c r="H22"/>
  <c r="E33" i="13"/>
  <c r="F34"/>
  <c r="F33"/>
  <c r="E39"/>
  <c r="F39"/>
  <c r="F40"/>
  <c r="F50"/>
  <c r="E50"/>
  <c r="F51"/>
  <c r="F39" i="12"/>
  <c r="E39"/>
  <c r="F40"/>
  <c r="R15"/>
  <c r="R12"/>
  <c r="D47"/>
  <c r="E46"/>
  <c r="G13" i="3"/>
  <c r="C18" s="1"/>
  <c r="F18" s="1"/>
  <c r="H18" s="1"/>
  <c r="G14"/>
  <c r="C19" s="1"/>
  <c r="F19" s="1"/>
  <c r="H19" s="1"/>
  <c r="D35"/>
  <c r="E34"/>
  <c r="L28"/>
  <c r="O28" s="1"/>
  <c r="Q28" s="1"/>
  <c r="R25" s="1"/>
  <c r="F13"/>
  <c r="F14" i="2"/>
  <c r="B19" s="1"/>
  <c r="E19" s="1"/>
  <c r="G19" s="1"/>
  <c r="G14"/>
  <c r="C19" s="1"/>
  <c r="F19" s="1"/>
  <c r="H19" s="1"/>
  <c r="F13"/>
  <c r="H12" s="1"/>
  <c r="C35"/>
  <c r="D34"/>
  <c r="D35" s="1"/>
  <c r="G167" i="1"/>
  <c r="C171" s="1"/>
  <c r="F171" s="1"/>
  <c r="H171" s="1"/>
  <c r="F256"/>
  <c r="B260" s="1"/>
  <c r="E260" s="1"/>
  <c r="G260" s="1"/>
  <c r="H258" s="1"/>
  <c r="G286"/>
  <c r="C290" s="1"/>
  <c r="F290" s="1"/>
  <c r="H290" s="1"/>
  <c r="F405"/>
  <c r="O132"/>
  <c r="N132"/>
  <c r="M132"/>
  <c r="P132"/>
  <c r="G226"/>
  <c r="C230" s="1"/>
  <c r="F230" s="1"/>
  <c r="H230" s="1"/>
  <c r="G287"/>
  <c r="C291" s="1"/>
  <c r="F291" s="1"/>
  <c r="H291" s="1"/>
  <c r="F286"/>
  <c r="B290" s="1"/>
  <c r="E290" s="1"/>
  <c r="G290" s="1"/>
  <c r="H288" s="1"/>
  <c r="F46"/>
  <c r="F226"/>
  <c r="F196"/>
  <c r="F435"/>
  <c r="P162"/>
  <c r="N162"/>
  <c r="O162"/>
  <c r="M162"/>
  <c r="F316"/>
  <c r="P102"/>
  <c r="N102"/>
  <c r="O102"/>
  <c r="M102"/>
  <c r="F166"/>
  <c r="H165" s="1"/>
  <c r="F136"/>
  <c r="H135" s="1"/>
  <c r="F76"/>
  <c r="H75" s="1"/>
  <c r="R404"/>
  <c r="L409"/>
  <c r="O409" s="1"/>
  <c r="Q409" s="1"/>
  <c r="R407" s="1"/>
  <c r="R413"/>
  <c r="L418"/>
  <c r="O418" s="1"/>
  <c r="Q418" s="1"/>
  <c r="R416" s="1"/>
  <c r="G436"/>
  <c r="C440" s="1"/>
  <c r="F440" s="1"/>
  <c r="H440" s="1"/>
  <c r="G435"/>
  <c r="C439" s="1"/>
  <c r="F439" s="1"/>
  <c r="H439" s="1"/>
  <c r="B418"/>
  <c r="E418" s="1"/>
  <c r="G418" s="1"/>
  <c r="H416" s="1"/>
  <c r="H413"/>
  <c r="H404"/>
  <c r="B409"/>
  <c r="E409" s="1"/>
  <c r="G409" s="1"/>
  <c r="H407" s="1"/>
  <c r="B439"/>
  <c r="E439" s="1"/>
  <c r="G439" s="1"/>
  <c r="B350"/>
  <c r="E350" s="1"/>
  <c r="G350" s="1"/>
  <c r="B380"/>
  <c r="E380" s="1"/>
  <c r="G380" s="1"/>
  <c r="R345"/>
  <c r="L350"/>
  <c r="O350" s="1"/>
  <c r="Q350" s="1"/>
  <c r="R348" s="1"/>
  <c r="R354"/>
  <c r="L359"/>
  <c r="O359" s="1"/>
  <c r="Q359" s="1"/>
  <c r="R357" s="1"/>
  <c r="G347"/>
  <c r="C351" s="1"/>
  <c r="F351" s="1"/>
  <c r="H351" s="1"/>
  <c r="F347"/>
  <c r="B351" s="1"/>
  <c r="E351" s="1"/>
  <c r="G351" s="1"/>
  <c r="F377"/>
  <c r="B381" s="1"/>
  <c r="E381" s="1"/>
  <c r="G381" s="1"/>
  <c r="G377"/>
  <c r="C381" s="1"/>
  <c r="F381" s="1"/>
  <c r="H381" s="1"/>
  <c r="G376"/>
  <c r="C380" s="1"/>
  <c r="F380" s="1"/>
  <c r="H380" s="1"/>
  <c r="B299"/>
  <c r="E299" s="1"/>
  <c r="G299" s="1"/>
  <c r="H297" s="1"/>
  <c r="H294"/>
  <c r="R285"/>
  <c r="L290"/>
  <c r="O290" s="1"/>
  <c r="Q290" s="1"/>
  <c r="R288" s="1"/>
  <c r="R294"/>
  <c r="L299"/>
  <c r="O299" s="1"/>
  <c r="Q299" s="1"/>
  <c r="R297" s="1"/>
  <c r="G317"/>
  <c r="C321" s="1"/>
  <c r="F321" s="1"/>
  <c r="H321" s="1"/>
  <c r="G316"/>
  <c r="C320" s="1"/>
  <c r="F320" s="1"/>
  <c r="H320" s="1"/>
  <c r="H285"/>
  <c r="B320"/>
  <c r="E320" s="1"/>
  <c r="G320" s="1"/>
  <c r="B239"/>
  <c r="E239" s="1"/>
  <c r="G239" s="1"/>
  <c r="H237" s="1"/>
  <c r="H234"/>
  <c r="R225"/>
  <c r="L230"/>
  <c r="O230" s="1"/>
  <c r="Q230" s="1"/>
  <c r="R228" s="1"/>
  <c r="R234"/>
  <c r="L239"/>
  <c r="O239" s="1"/>
  <c r="Q239" s="1"/>
  <c r="R237" s="1"/>
  <c r="G227"/>
  <c r="C231" s="1"/>
  <c r="F231" s="1"/>
  <c r="H231" s="1"/>
  <c r="G257"/>
  <c r="C261" s="1"/>
  <c r="F261" s="1"/>
  <c r="H261" s="1"/>
  <c r="G256"/>
  <c r="C260" s="1"/>
  <c r="F260" s="1"/>
  <c r="H260" s="1"/>
  <c r="B230"/>
  <c r="E230" s="1"/>
  <c r="G230" s="1"/>
  <c r="G197"/>
  <c r="C201" s="1"/>
  <c r="F201" s="1"/>
  <c r="H201" s="1"/>
  <c r="G196"/>
  <c r="C200" s="1"/>
  <c r="F200" s="1"/>
  <c r="H200" s="1"/>
  <c r="R165"/>
  <c r="L170"/>
  <c r="O170" s="1"/>
  <c r="Q170" s="1"/>
  <c r="R168" s="1"/>
  <c r="R174"/>
  <c r="L179"/>
  <c r="O179" s="1"/>
  <c r="Q179" s="1"/>
  <c r="R177" s="1"/>
  <c r="H177"/>
  <c r="H195"/>
  <c r="B200"/>
  <c r="E200" s="1"/>
  <c r="G200" s="1"/>
  <c r="H174"/>
  <c r="B110"/>
  <c r="E110" s="1"/>
  <c r="G110" s="1"/>
  <c r="G106"/>
  <c r="C110" s="1"/>
  <c r="F110" s="1"/>
  <c r="H110" s="1"/>
  <c r="G107"/>
  <c r="C111" s="1"/>
  <c r="F111" s="1"/>
  <c r="H111" s="1"/>
  <c r="F107"/>
  <c r="B111" s="1"/>
  <c r="E111" s="1"/>
  <c r="G111" s="1"/>
  <c r="H117"/>
  <c r="R105"/>
  <c r="L110"/>
  <c r="O110" s="1"/>
  <c r="Q110" s="1"/>
  <c r="R108" s="1"/>
  <c r="R114"/>
  <c r="L119"/>
  <c r="O119" s="1"/>
  <c r="Q119" s="1"/>
  <c r="R117" s="1"/>
  <c r="G137"/>
  <c r="C141" s="1"/>
  <c r="F141" s="1"/>
  <c r="H141" s="1"/>
  <c r="G136"/>
  <c r="C140" s="1"/>
  <c r="F140" s="1"/>
  <c r="H140" s="1"/>
  <c r="B140"/>
  <c r="E140" s="1"/>
  <c r="G140" s="1"/>
  <c r="H114"/>
  <c r="G77"/>
  <c r="C81" s="1"/>
  <c r="F81" s="1"/>
  <c r="H81" s="1"/>
  <c r="G76"/>
  <c r="C80" s="1"/>
  <c r="F80" s="1"/>
  <c r="H80" s="1"/>
  <c r="B50"/>
  <c r="E50" s="1"/>
  <c r="G50" s="1"/>
  <c r="G47"/>
  <c r="C51" s="1"/>
  <c r="F51" s="1"/>
  <c r="H51" s="1"/>
  <c r="G46"/>
  <c r="C50" s="1"/>
  <c r="F50" s="1"/>
  <c r="H50" s="1"/>
  <c r="R23"/>
  <c r="L29"/>
  <c r="O29" s="1"/>
  <c r="Q29" s="1"/>
  <c r="R26" s="1"/>
  <c r="R13"/>
  <c r="L19"/>
  <c r="O19" s="1"/>
  <c r="Q19" s="1"/>
  <c r="R16" s="1"/>
  <c r="H23"/>
  <c r="B29"/>
  <c r="E29" s="1"/>
  <c r="G29" s="1"/>
  <c r="H26" s="1"/>
  <c r="B15"/>
  <c r="B14"/>
  <c r="K9"/>
  <c r="J7"/>
  <c r="J8"/>
  <c r="J9"/>
  <c r="J10"/>
  <c r="I7"/>
  <c r="K7" s="1"/>
  <c r="I8"/>
  <c r="I9"/>
  <c r="I10"/>
  <c r="K10" s="1"/>
  <c r="J6"/>
  <c r="C15" s="1"/>
  <c r="I6"/>
  <c r="C14" s="1"/>
  <c r="D7"/>
  <c r="D8"/>
  <c r="D9"/>
  <c r="D6"/>
  <c r="J39" i="8" l="1"/>
  <c r="M39" s="1"/>
  <c r="O39" s="1"/>
  <c r="P36" s="1"/>
  <c r="P33"/>
  <c r="P33" i="5"/>
  <c r="J39"/>
  <c r="M39" s="1"/>
  <c r="O39" s="1"/>
  <c r="P36" s="1"/>
  <c r="P34" i="3"/>
  <c r="J40"/>
  <c r="M40" s="1"/>
  <c r="O40" s="1"/>
  <c r="P37" s="1"/>
  <c r="O34" i="22"/>
  <c r="I40"/>
  <c r="L40" s="1"/>
  <c r="N40" s="1"/>
  <c r="O37" s="1"/>
  <c r="R22" i="15"/>
  <c r="L28"/>
  <c r="O28" s="1"/>
  <c r="Q28" s="1"/>
  <c r="R25" s="1"/>
  <c r="E45" i="12"/>
  <c r="F46"/>
  <c r="F45"/>
  <c r="B18" i="3"/>
  <c r="E18" s="1"/>
  <c r="G18" s="1"/>
  <c r="H15" s="1"/>
  <c r="H12"/>
  <c r="F34"/>
  <c r="E33"/>
  <c r="F33"/>
  <c r="B18" i="2"/>
  <c r="E18" s="1"/>
  <c r="G18" s="1"/>
  <c r="H15" s="1"/>
  <c r="E33"/>
  <c r="F33"/>
  <c r="F34"/>
  <c r="K8" i="1"/>
  <c r="L8"/>
  <c r="B80"/>
  <c r="E80" s="1"/>
  <c r="G80" s="1"/>
  <c r="H78" s="1"/>
  <c r="H228"/>
  <c r="H434"/>
  <c r="B170"/>
  <c r="E170" s="1"/>
  <c r="G170" s="1"/>
  <c r="H168" s="1"/>
  <c r="H315"/>
  <c r="H198"/>
  <c r="H437"/>
  <c r="H375"/>
  <c r="H345"/>
  <c r="H378"/>
  <c r="H348"/>
  <c r="H318"/>
  <c r="H255"/>
  <c r="H225"/>
  <c r="H105"/>
  <c r="H138"/>
  <c r="H108"/>
  <c r="H45"/>
  <c r="H48"/>
  <c r="L9"/>
  <c r="L7"/>
  <c r="D15"/>
  <c r="C16"/>
  <c r="D14"/>
  <c r="D10"/>
  <c r="L10" s="1"/>
  <c r="K6"/>
  <c r="L6" s="1"/>
  <c r="B16"/>
  <c r="O6" l="1"/>
  <c r="P6"/>
  <c r="N6"/>
  <c r="M6"/>
  <c r="P7"/>
  <c r="M7"/>
  <c r="N7"/>
  <c r="O7"/>
  <c r="P9"/>
  <c r="M9"/>
  <c r="O9"/>
  <c r="N9"/>
  <c r="O10"/>
  <c r="N10"/>
  <c r="P10"/>
  <c r="M10"/>
  <c r="P8"/>
  <c r="M8"/>
  <c r="N8"/>
  <c r="O8"/>
  <c r="D16"/>
  <c r="G14" s="1"/>
  <c r="C19" s="1"/>
  <c r="F19" s="1"/>
  <c r="H19" s="1"/>
  <c r="G15" l="1"/>
  <c r="C20" s="1"/>
  <c r="F20" s="1"/>
  <c r="H20" s="1"/>
  <c r="F15"/>
  <c r="B20" s="1"/>
  <c r="E20" s="1"/>
  <c r="G20" s="1"/>
  <c r="F14"/>
  <c r="H13" l="1"/>
  <c r="B19"/>
  <c r="E19" s="1"/>
  <c r="G19" s="1"/>
  <c r="H16" s="1"/>
  <c r="H8" i="56"/>
  <c r="F8"/>
  <c r="J8"/>
  <c r="L8"/>
</calcChain>
</file>

<file path=xl/sharedStrings.xml><?xml version="1.0" encoding="utf-8"?>
<sst xmlns="http://schemas.openxmlformats.org/spreadsheetml/2006/main" count="11841" uniqueCount="191">
  <si>
    <t>Total Tuberculosis patients’ ageist of percentage chart</t>
  </si>
  <si>
    <t xml:space="preserve">Block   Baghra                           Muzaffar nagar                          Year   2015     </t>
  </si>
  <si>
    <t>Month</t>
  </si>
  <si>
    <t>Smear Positive</t>
  </si>
  <si>
    <t>Smear Negative</t>
  </si>
  <si>
    <t>Extra Pulmonary</t>
  </si>
  <si>
    <t>Total</t>
  </si>
  <si>
    <t>Smear Positive %</t>
  </si>
  <si>
    <t>Smear Negative %</t>
  </si>
  <si>
    <t>Male</t>
  </si>
  <si>
    <t>Female</t>
  </si>
  <si>
    <t>Jan-March</t>
  </si>
  <si>
    <t>April-Jun</t>
  </si>
  <si>
    <t>July-Sep</t>
  </si>
  <si>
    <t>Oct-Dec</t>
  </si>
  <si>
    <t xml:space="preserve">Total </t>
  </si>
  <si>
    <t xml:space="preserve">Block   Baghra                           Muzaffar nagar                          Year   2014     </t>
  </si>
  <si>
    <t xml:space="preserve">Block   Baghra                           Muzaffar nagar                          Year   2016     </t>
  </si>
  <si>
    <t xml:space="preserve">Block   Baghra                           Muzaffar nagar                          Year   2017     </t>
  </si>
  <si>
    <t xml:space="preserve">Block   Baghra                           Muzaffar nagar                          Year   2018     </t>
  </si>
  <si>
    <t xml:space="preserve">Block   Baghra                           Muzaffar nagar                          Year   2019     </t>
  </si>
  <si>
    <t>Sv+ Total</t>
  </si>
  <si>
    <t>Sv_ Total</t>
  </si>
  <si>
    <t>observed Total Value</t>
  </si>
  <si>
    <t>Sv+</t>
  </si>
  <si>
    <t>Sv_</t>
  </si>
  <si>
    <t>Expected Value</t>
  </si>
  <si>
    <t>Sv+E_ Total</t>
  </si>
  <si>
    <t>Tatal</t>
  </si>
  <si>
    <t xml:space="preserve"> Tb case</t>
  </si>
  <si>
    <t>Observed Value Quatarly Jan-March 2015</t>
  </si>
  <si>
    <t>P-Value</t>
  </si>
  <si>
    <t xml:space="preserve">Chi Squre </t>
  </si>
  <si>
    <t>o-E</t>
  </si>
  <si>
    <t>Observed Value Quatarly April-Jun 2015</t>
  </si>
  <si>
    <t>Significant</t>
  </si>
  <si>
    <t>Not Significant</t>
  </si>
  <si>
    <t>Observed Value Quatarly July-Sep 2015</t>
  </si>
  <si>
    <t>Observed Value Quatarly Oct-Dec 2015</t>
  </si>
  <si>
    <t>Observed Value Quatarly Jan-March 2014</t>
  </si>
  <si>
    <t>Observed Value Quatarly April-Jun 2014</t>
  </si>
  <si>
    <t>Observed Value Quatarly July-Sep 2014</t>
  </si>
  <si>
    <t>Observed Value Quatarly Oct-Dec 2014</t>
  </si>
  <si>
    <t>Sex</t>
  </si>
  <si>
    <t>Sv-</t>
  </si>
  <si>
    <t>Sputum +Vse</t>
  </si>
  <si>
    <t>Sputum-Ve</t>
  </si>
  <si>
    <t>Sputum-Ve%</t>
  </si>
  <si>
    <t>Sputum +Ve%</t>
  </si>
  <si>
    <t>Observed Value Quatarly Jan-March 2016</t>
  </si>
  <si>
    <t>Observed Value Quatarly July-Sep 2016</t>
  </si>
  <si>
    <t>Observed Value Quatarly April-Jun 2016</t>
  </si>
  <si>
    <t>Observed Value Quatarly Oct-Dec 2016</t>
  </si>
  <si>
    <t>Observed Value Quatarly Jan-March 2017</t>
  </si>
  <si>
    <t>Observed Value Quatarly July-Sep 2017</t>
  </si>
  <si>
    <t>Observed Value Quatarly April-Jun 2017</t>
  </si>
  <si>
    <t>Observed Value Quatarly Oct-Dec 2017</t>
  </si>
  <si>
    <t>Observed Value Quatarly Jan-March 2018</t>
  </si>
  <si>
    <t>Observed Value Quatarly July-Sep 2018</t>
  </si>
  <si>
    <t>Observed Value Quatarly April-Jun 2018</t>
  </si>
  <si>
    <t>Observed Value Quatarly Oct-Dec 2018</t>
  </si>
  <si>
    <t>Observed Value Quatarly Jan-March 2019</t>
  </si>
  <si>
    <t>Observed Value Quatarly July-Sep 2019</t>
  </si>
  <si>
    <t>Observed Value Quatarly April-Jun 2019</t>
  </si>
  <si>
    <t>Observed Value Quatarly Oct-Dec 2019</t>
  </si>
  <si>
    <t xml:space="preserve"> Significant</t>
  </si>
  <si>
    <t xml:space="preserve">Block  Khatouli       CHC/PHC Khatouli and Galibpur                            Muzaffar nagar                          Year   2014     </t>
  </si>
  <si>
    <t xml:space="preserve">Block   Khrouli CHC/PHC Khatouli and Galibpur                           Muzaffar nagar                          Year   2017     </t>
  </si>
  <si>
    <t xml:space="preserve">Block   Khatouli CHC/PHC Khatouli and Galibpur                          Muzaffar nagar                          Year   2018     </t>
  </si>
  <si>
    <t xml:space="preserve">Block   Shahapur                           Muzaffar nagar                          Year   2014     </t>
  </si>
  <si>
    <t xml:space="preserve">Block  Shahapur                           Muzaffar nagar                          Year   2015     </t>
  </si>
  <si>
    <t xml:space="preserve">Block   Shahapur                           Muzaffar nagar                          Year   2016     </t>
  </si>
  <si>
    <t xml:space="preserve">Block  Shahapur                           Muzaffar nagar                          Year   2017     </t>
  </si>
  <si>
    <t>Sv- Total</t>
  </si>
  <si>
    <t>Sv+E- Total</t>
  </si>
  <si>
    <t xml:space="preserve">Block   Shahapur                           Muzaffar nagar                          Year   2018     </t>
  </si>
  <si>
    <t xml:space="preserve">Block  Budhana                           Muzaffar nagar                          Year   2015     </t>
  </si>
  <si>
    <t xml:space="preserve">Block   Budhana                         Muzaffar nagar                          Year   2019     </t>
  </si>
  <si>
    <t>Year 2016  Data chi Squre Value and P- Value</t>
  </si>
  <si>
    <t xml:space="preserve">Block  Budhana                           Muzaffar nagar                          Year   2016     </t>
  </si>
  <si>
    <t>Observed Value Quatarly Jan-Dec 2015</t>
  </si>
  <si>
    <t>Observed Value Quatarly Jan-Dec 2014</t>
  </si>
  <si>
    <t>Observed Value Quatarly Jan-Dec 2016</t>
  </si>
  <si>
    <t>Observed Value Quatarly Jan-Dec 2017</t>
  </si>
  <si>
    <t>Observed Value Quatarly Jan-Dec 2018</t>
  </si>
  <si>
    <t xml:space="preserve">Block  Budhana                           Muzaffar nagar                          Year   2017     </t>
  </si>
  <si>
    <t xml:space="preserve">Block  Budhana                           Muzaffar nagar                          Year   2019     </t>
  </si>
  <si>
    <t xml:space="preserve">Block   Khatouli CHC/PHC    Khatouli/Galibpur                        Muzaffar nagar                          Year   2015     </t>
  </si>
  <si>
    <t xml:space="preserve">Block  Khatouli CHC/PHC Khatouli/Galibpu                          Muzaffar nagar                          Year   2016     </t>
  </si>
  <si>
    <t xml:space="preserve">Block  Charthawal                           Muzaffar nagar                          Year   2014     </t>
  </si>
  <si>
    <t>Year 2014  Data chi Squre Value and P- Value</t>
  </si>
  <si>
    <t xml:space="preserve">Block  Charthawal                           Muzaffar nagar                          Year   2015     </t>
  </si>
  <si>
    <t>Year 2015  Data chi Squre Value and P- Value</t>
  </si>
  <si>
    <t xml:space="preserve">Block  Charthawal                           Muzaffar nagar                          Year   2016     </t>
  </si>
  <si>
    <t xml:space="preserve">Block  CHarthawal                           Muzaffar nagar                          Year   2017     </t>
  </si>
  <si>
    <t xml:space="preserve">Block Charthawal                           Muzaffar nagar                          Year   2018     </t>
  </si>
  <si>
    <t>Year 2018  Data chi Squre Value and P- Value</t>
  </si>
  <si>
    <t xml:space="preserve">Block  Charthawal                           Muzaffar nagar                          Year   2019     </t>
  </si>
  <si>
    <t>Year 2019  Data chi Squre Value and P- Value</t>
  </si>
  <si>
    <t xml:space="preserve">Block  Jansth                           Muzaffar nagar                          Year   2014     </t>
  </si>
  <si>
    <t>Total Tuberculosis patients’ percentage chart</t>
  </si>
  <si>
    <t xml:space="preserve">Block  Jansath                           Muzaffar nagar                          Year   2016     </t>
  </si>
  <si>
    <t xml:space="preserve">Block  jansth                           Muzaffar nagar                          Year   2017     </t>
  </si>
  <si>
    <t xml:space="preserve"> Not Significant</t>
  </si>
  <si>
    <t>Year 2017  Data chi Squre Value and P- Value</t>
  </si>
  <si>
    <t xml:space="preserve">Block  Jansth                           Muzaffar nagar                          Year   2018     </t>
  </si>
  <si>
    <t xml:space="preserve">Block Jansth                           Muzaffar nagar                          Year   2019     </t>
  </si>
  <si>
    <t xml:space="preserve">Block  Morna                           Muzaffar nagar                          Year   2014     </t>
  </si>
  <si>
    <t xml:space="preserve">Block  Morna                          Muzaffar nagar                          Year   2015     </t>
  </si>
  <si>
    <t xml:space="preserve">Block     Morna                      Muzaffar nagar                          Year   2016     </t>
  </si>
  <si>
    <t xml:space="preserve">Block  Morna                           Muzaffar nagar                          Year   2017     </t>
  </si>
  <si>
    <t xml:space="preserve">Block  Morna                           Muzaffar nagar                          Year   2018     </t>
  </si>
  <si>
    <t xml:space="preserve">Block Morna                           Muzaffar nagar                          Year   2019     </t>
  </si>
  <si>
    <t xml:space="preserve">Block  Purkaji                           Muzaffar nagar                          Year   2014     </t>
  </si>
  <si>
    <t xml:space="preserve">Block Purkaji                           Muzaffar nagar                          Year   2015     </t>
  </si>
  <si>
    <t xml:space="preserve">Block  Purkaji                           Muzaffar nagar                          Year   2016     </t>
  </si>
  <si>
    <t xml:space="preserve">Block  Purkaji                           Muzaffar nagar                          Year   2017     </t>
  </si>
  <si>
    <t xml:space="preserve">Block  Purkaji                           Muzaffar nagar                          Year   2018     </t>
  </si>
  <si>
    <t xml:space="preserve">Block  Purkaji                           Muzaffar nagar                          Year   2019     </t>
  </si>
  <si>
    <t xml:space="preserve">Block Sadar                           Muzaffar nagar                          Year   2014     </t>
  </si>
  <si>
    <t>Sv-Total</t>
  </si>
  <si>
    <t xml:space="preserve">Block Sadar                           Muzaffar nagar                          Year   2015     </t>
  </si>
  <si>
    <t xml:space="preserve">Block  Sadar                           Muzaffar nagar                          Year   2016     </t>
  </si>
  <si>
    <t xml:space="preserve">Block Sadar                           Muzaffar nagar                          Year   2017     </t>
  </si>
  <si>
    <t xml:space="preserve">Block  Sadar                           Muzaffar nagar                          Year   2018     </t>
  </si>
  <si>
    <t xml:space="preserve">Block Sadar                           Muzaffar nagar                          Year   2019     </t>
  </si>
  <si>
    <t xml:space="preserve">Table 1. Number of patients analysed for trend in tuberculosis (TB) </t>
  </si>
  <si>
    <t xml:space="preserve">unit name </t>
  </si>
  <si>
    <t>Manth</t>
  </si>
  <si>
    <t>year</t>
  </si>
  <si>
    <t xml:space="preserve">symptomarics </t>
  </si>
  <si>
    <t>Sputum Positives</t>
  </si>
  <si>
    <t>Sputum Positives %</t>
  </si>
  <si>
    <t>Sputum Negatives %</t>
  </si>
  <si>
    <t xml:space="preserve">Sputum Negatives </t>
  </si>
  <si>
    <t xml:space="preserve">Total Pulmonary TB case </t>
  </si>
  <si>
    <t>Total Pulmonary TB case %</t>
  </si>
  <si>
    <t xml:space="preserve">Extra Punlmonary TB case </t>
  </si>
  <si>
    <t>Extra Pumonary TB case %</t>
  </si>
  <si>
    <t xml:space="preserve">Baghra </t>
  </si>
  <si>
    <t>Adults</t>
  </si>
  <si>
    <t>Children</t>
  </si>
  <si>
    <t>Adults/ Children</t>
  </si>
  <si>
    <t xml:space="preserve">symptomatics </t>
  </si>
  <si>
    <t>July-Set</t>
  </si>
  <si>
    <t xml:space="preserve">Sputum Positives case </t>
  </si>
  <si>
    <t xml:space="preserve">Sputum Positives case % </t>
  </si>
  <si>
    <t>Sputum Negatives case</t>
  </si>
  <si>
    <t xml:space="preserve">Sputum Negatives case  % </t>
  </si>
  <si>
    <t xml:space="preserve">Total Pulmonary TB case % </t>
  </si>
  <si>
    <t>Table 1. Number of patients analysed for trend in tuberculosis (TB) Block Baghra Year 2014</t>
  </si>
  <si>
    <t>Table 2. Number of patients analysed for trend in tuberculosis (TB) Block Baghra Year 2014</t>
  </si>
  <si>
    <t>Annual Total</t>
  </si>
  <si>
    <t>Table 1. Number of patients analysed for trend in tuberculosis (TB) Block Baghra Year 2016</t>
  </si>
  <si>
    <t>Table 2. Number of patients analysed for trend in tuberculosis (TB) Block Baghra Year 2016</t>
  </si>
  <si>
    <t xml:space="preserve">Patients analysed for trend in Tuberculosis (TB) Block                       year                  </t>
  </si>
  <si>
    <t>Adults and Children</t>
  </si>
  <si>
    <t>Male and Female</t>
  </si>
  <si>
    <t xml:space="preserve">Sputum Positive </t>
  </si>
  <si>
    <t>Sputum Negative</t>
  </si>
  <si>
    <t>Pulmonary case(TB) Total</t>
  </si>
  <si>
    <t>Extra Pulmonary case TB</t>
  </si>
  <si>
    <t xml:space="preserve">Adults </t>
  </si>
  <si>
    <t>Aril-Jun</t>
  </si>
  <si>
    <t>annual Total</t>
  </si>
  <si>
    <t>SPutum Positive</t>
  </si>
  <si>
    <t xml:space="preserve">Sputum Negative </t>
  </si>
  <si>
    <t xml:space="preserve">Month in Quarter </t>
  </si>
  <si>
    <t>July- Sep</t>
  </si>
  <si>
    <t>Oct=Dec</t>
  </si>
  <si>
    <t>Sputum Positive</t>
  </si>
  <si>
    <t>Jansth Block 2009</t>
  </si>
  <si>
    <t>Jansth Block 2010</t>
  </si>
  <si>
    <t>Jansth Block 2011</t>
  </si>
  <si>
    <t>Thanbhawan Block 2009</t>
  </si>
  <si>
    <t>Thanabhawan Block 2010</t>
  </si>
  <si>
    <t>Thanabhawan Block 2011</t>
  </si>
  <si>
    <t>Khatouli Block 2009</t>
  </si>
  <si>
    <t>Khatouli Block 2010</t>
  </si>
  <si>
    <t>Khatouli Block 2011</t>
  </si>
  <si>
    <t>Sputum Positive %</t>
  </si>
  <si>
    <t>Sputum Negative %</t>
  </si>
  <si>
    <t xml:space="preserve">Sputum Negative % </t>
  </si>
  <si>
    <t>Shahapur Block 2009</t>
  </si>
  <si>
    <t>Shahapur  Block 2010</t>
  </si>
  <si>
    <t>Shahapur Block 2011</t>
  </si>
  <si>
    <t>Shahapur  Block 2011</t>
  </si>
  <si>
    <t>DMC M.Nagar Block 2009</t>
  </si>
  <si>
    <t>DMC M.Nagar  Block 2010</t>
  </si>
  <si>
    <t>DMC M.Nagar  Block 2011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</si>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</sst>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000000"/>
    <numFmt numFmtId="167" formatCode="0.000000"/>
    <numFmt numFmtId="168" formatCode="0.0000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top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wrapText="1"/>
    </xf>
    <xf numFmtId="165" fontId="1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/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165" fontId="1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7" xfId="0" applyBorder="1"/>
    <xf numFmtId="2" fontId="0" fillId="0" borderId="7" xfId="0" applyNumberFormat="1" applyBorder="1"/>
    <xf numFmtId="2" fontId="0" fillId="0" borderId="13" xfId="0" applyNumberFormat="1" applyBorder="1"/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wrapText="1"/>
    </xf>
    <xf numFmtId="167" fontId="1" fillId="0" borderId="7" xfId="0" applyNumberFormat="1" applyFont="1" applyBorder="1" applyAlignment="1">
      <alignment horizontal="center" wrapText="1"/>
    </xf>
    <xf numFmtId="168" fontId="1" fillId="0" borderId="7" xfId="0" applyNumberFormat="1" applyFont="1" applyBorder="1" applyAlignment="1">
      <alignment horizontal="center" wrapText="1"/>
    </xf>
    <xf numFmtId="167" fontId="1" fillId="0" borderId="0" xfId="0" applyNumberFormat="1" applyFont="1" applyBorder="1" applyAlignment="1">
      <alignment horizontal="center" wrapText="1"/>
    </xf>
    <xf numFmtId="164" fontId="3" fillId="0" borderId="7" xfId="0" applyNumberFormat="1" applyFont="1" applyBorder="1" applyAlignment="1">
      <alignment horizontal="center" wrapText="1"/>
    </xf>
    <xf numFmtId="167" fontId="3" fillId="0" borderId="7" xfId="0" applyNumberFormat="1" applyFont="1" applyBorder="1" applyAlignment="1">
      <alignment horizontal="center" wrapText="1"/>
    </xf>
    <xf numFmtId="166" fontId="3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8" fontId="3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36"/>
  <sheetViews>
    <sheetView topLeftCell="A16" workbookViewId="0">
      <selection activeCell="J33" sqref="J33"/>
    </sheetView>
  </sheetViews>
  <sheetFormatPr defaultRowHeight="15"/>
  <cols>
    <col min="1" max="1" width="11.28515625" customWidth="1"/>
    <col min="5" max="5" width="14" bestFit="1" customWidth="1"/>
    <col min="6" max="8" width="13.140625" bestFit="1" customWidth="1"/>
    <col min="10" max="12" width="12.28515625" customWidth="1"/>
    <col min="13" max="15" width="13.140625" bestFit="1" customWidth="1"/>
    <col min="16" max="16" width="11.7109375" customWidth="1"/>
    <col min="18" max="18" width="11.85546875" customWidth="1"/>
  </cols>
  <sheetData>
    <row r="1" spans="1:18" ht="15.75">
      <c r="A1" s="1"/>
    </row>
    <row r="2" spans="1:18" ht="15.75">
      <c r="A2" s="1" t="s">
        <v>0</v>
      </c>
    </row>
    <row r="3" spans="1:18" ht="16.5" thickBot="1">
      <c r="A3" s="1" t="s">
        <v>1</v>
      </c>
    </row>
    <row r="4" spans="1:18" ht="16.5" customHeight="1" thickBot="1">
      <c r="A4" s="87" t="s">
        <v>2</v>
      </c>
      <c r="B4" s="86" t="s">
        <v>3</v>
      </c>
      <c r="C4" s="85"/>
      <c r="D4" s="87" t="s">
        <v>21</v>
      </c>
      <c r="E4" s="86" t="s">
        <v>4</v>
      </c>
      <c r="F4" s="85"/>
      <c r="G4" s="86" t="s">
        <v>5</v>
      </c>
      <c r="H4" s="84"/>
      <c r="I4" s="89" t="s">
        <v>27</v>
      </c>
      <c r="J4" s="90"/>
      <c r="K4" s="91" t="s">
        <v>22</v>
      </c>
      <c r="L4" s="93" t="s">
        <v>23</v>
      </c>
      <c r="M4" s="84" t="s">
        <v>7</v>
      </c>
      <c r="N4" s="85"/>
      <c r="O4" s="86" t="s">
        <v>8</v>
      </c>
      <c r="P4" s="85"/>
    </row>
    <row r="5" spans="1:18" ht="16.5" thickBot="1">
      <c r="A5" s="88"/>
      <c r="B5" s="17" t="s">
        <v>9</v>
      </c>
      <c r="C5" s="17" t="s">
        <v>10</v>
      </c>
      <c r="D5" s="88"/>
      <c r="E5" s="17" t="s">
        <v>9</v>
      </c>
      <c r="F5" s="17" t="s">
        <v>10</v>
      </c>
      <c r="G5" s="17" t="s">
        <v>9</v>
      </c>
      <c r="H5" s="18" t="s">
        <v>10</v>
      </c>
      <c r="I5" s="19" t="s">
        <v>9</v>
      </c>
      <c r="J5" s="20" t="s">
        <v>10</v>
      </c>
      <c r="K5" s="92"/>
      <c r="L5" s="93"/>
      <c r="M5" s="17" t="s">
        <v>9</v>
      </c>
      <c r="N5" s="17" t="s">
        <v>10</v>
      </c>
      <c r="O5" s="17" t="s">
        <v>9</v>
      </c>
      <c r="P5" s="17" t="s">
        <v>10</v>
      </c>
    </row>
    <row r="6" spans="1:18" ht="16.5" thickBot="1">
      <c r="A6" s="2" t="s">
        <v>11</v>
      </c>
      <c r="B6" s="4">
        <v>30</v>
      </c>
      <c r="C6" s="4">
        <v>17</v>
      </c>
      <c r="D6" s="4">
        <f>SUM(B6:C6)</f>
        <v>47</v>
      </c>
      <c r="E6" s="4">
        <v>4</v>
      </c>
      <c r="F6" s="4">
        <v>4</v>
      </c>
      <c r="G6" s="4">
        <v>4</v>
      </c>
      <c r="H6" s="4">
        <v>11</v>
      </c>
      <c r="I6" s="4">
        <f>E6+G6</f>
        <v>8</v>
      </c>
      <c r="J6" s="6">
        <f>F6+H6</f>
        <v>15</v>
      </c>
      <c r="K6" s="7">
        <f>I6+J6</f>
        <v>23</v>
      </c>
      <c r="L6" s="3">
        <f>D6+K6</f>
        <v>70</v>
      </c>
      <c r="M6" s="21">
        <f>B6*100/L6</f>
        <v>42.857142857142854</v>
      </c>
      <c r="N6" s="21">
        <f>C6*100/L6</f>
        <v>24.285714285714285</v>
      </c>
      <c r="O6" s="21">
        <f>E6+G6*100/L6</f>
        <v>9.7142857142857153</v>
      </c>
      <c r="P6" s="21">
        <f>F6+H6*100/L6</f>
        <v>19.714285714285715</v>
      </c>
    </row>
    <row r="7" spans="1:18" ht="16.5" thickBot="1">
      <c r="A7" s="2" t="s">
        <v>12</v>
      </c>
      <c r="B7" s="4">
        <v>28</v>
      </c>
      <c r="C7" s="4">
        <v>32</v>
      </c>
      <c r="D7" s="4">
        <f t="shared" ref="D7:D9" si="0">SUM(B7:C7)</f>
        <v>60</v>
      </c>
      <c r="E7" s="4">
        <v>10</v>
      </c>
      <c r="F7" s="4">
        <v>8</v>
      </c>
      <c r="G7" s="4">
        <v>11</v>
      </c>
      <c r="H7" s="4">
        <v>12</v>
      </c>
      <c r="I7" s="4">
        <f t="shared" ref="I7:I10" si="1">E7+G7</f>
        <v>21</v>
      </c>
      <c r="J7" s="6">
        <f t="shared" ref="J7:J10" si="2">F7+H7</f>
        <v>20</v>
      </c>
      <c r="K7" s="7">
        <f t="shared" ref="K7:K10" si="3">I7+J7</f>
        <v>41</v>
      </c>
      <c r="L7" s="3">
        <f t="shared" ref="L7:L10" si="4">D7+K7</f>
        <v>101</v>
      </c>
      <c r="M7" s="21">
        <f t="shared" ref="M7:M10" si="5">B7*100/L7</f>
        <v>27.722772277227723</v>
      </c>
      <c r="N7" s="21">
        <f t="shared" ref="N7:N10" si="6">C7*100/L7</f>
        <v>31.683168316831683</v>
      </c>
      <c r="O7" s="21">
        <f t="shared" ref="O7:O10" si="7">E7+G7*100/L7</f>
        <v>20.89108910891089</v>
      </c>
      <c r="P7" s="21">
        <f t="shared" ref="P7:P10" si="8">F7+H7*100/L7</f>
        <v>19.881188118811881</v>
      </c>
    </row>
    <row r="8" spans="1:18" ht="16.5" thickBot="1">
      <c r="A8" s="2" t="s">
        <v>13</v>
      </c>
      <c r="B8" s="4">
        <v>39</v>
      </c>
      <c r="C8" s="4">
        <v>13</v>
      </c>
      <c r="D8" s="4">
        <f t="shared" si="0"/>
        <v>52</v>
      </c>
      <c r="E8" s="4">
        <v>4</v>
      </c>
      <c r="F8" s="4">
        <v>1</v>
      </c>
      <c r="G8" s="4">
        <v>6</v>
      </c>
      <c r="H8" s="4">
        <v>10</v>
      </c>
      <c r="I8" s="4">
        <f t="shared" si="1"/>
        <v>10</v>
      </c>
      <c r="J8" s="6">
        <f t="shared" si="2"/>
        <v>11</v>
      </c>
      <c r="K8" s="7">
        <f t="shared" si="3"/>
        <v>21</v>
      </c>
      <c r="L8" s="3">
        <f t="shared" si="4"/>
        <v>73</v>
      </c>
      <c r="M8" s="21">
        <f t="shared" si="5"/>
        <v>53.424657534246577</v>
      </c>
      <c r="N8" s="21">
        <f t="shared" si="6"/>
        <v>17.80821917808219</v>
      </c>
      <c r="O8" s="21">
        <f t="shared" si="7"/>
        <v>12.219178082191782</v>
      </c>
      <c r="P8" s="21">
        <f t="shared" si="8"/>
        <v>14.698630136986301</v>
      </c>
    </row>
    <row r="9" spans="1:18" ht="16.5" thickBot="1">
      <c r="A9" s="2" t="s">
        <v>14</v>
      </c>
      <c r="B9" s="4">
        <v>32</v>
      </c>
      <c r="C9" s="4">
        <v>14</v>
      </c>
      <c r="D9" s="4">
        <f t="shared" si="0"/>
        <v>46</v>
      </c>
      <c r="E9" s="4">
        <v>4</v>
      </c>
      <c r="F9" s="4">
        <v>4</v>
      </c>
      <c r="G9" s="4">
        <v>9</v>
      </c>
      <c r="H9" s="4">
        <v>10</v>
      </c>
      <c r="I9" s="4">
        <f t="shared" si="1"/>
        <v>13</v>
      </c>
      <c r="J9" s="6">
        <f t="shared" si="2"/>
        <v>14</v>
      </c>
      <c r="K9" s="7">
        <f t="shared" si="3"/>
        <v>27</v>
      </c>
      <c r="L9" s="3">
        <f t="shared" si="4"/>
        <v>73</v>
      </c>
      <c r="M9" s="21">
        <f t="shared" si="5"/>
        <v>43.835616438356162</v>
      </c>
      <c r="N9" s="21">
        <f t="shared" si="6"/>
        <v>19.17808219178082</v>
      </c>
      <c r="O9" s="21">
        <f t="shared" si="7"/>
        <v>16.328767123287669</v>
      </c>
      <c r="P9" s="21">
        <f t="shared" si="8"/>
        <v>17.698630136986303</v>
      </c>
    </row>
    <row r="10" spans="1:18" ht="16.5" thickBot="1">
      <c r="A10" s="2" t="s">
        <v>15</v>
      </c>
      <c r="B10" s="4">
        <v>129</v>
      </c>
      <c r="C10" s="4">
        <v>76</v>
      </c>
      <c r="D10" s="4">
        <f>SUM(D6:D9)</f>
        <v>205</v>
      </c>
      <c r="E10" s="4">
        <v>22</v>
      </c>
      <c r="F10" s="4">
        <v>17</v>
      </c>
      <c r="G10" s="4">
        <v>30</v>
      </c>
      <c r="H10" s="4">
        <v>43</v>
      </c>
      <c r="I10" s="4">
        <f t="shared" si="1"/>
        <v>52</v>
      </c>
      <c r="J10" s="6">
        <f t="shared" si="2"/>
        <v>60</v>
      </c>
      <c r="K10" s="7">
        <f t="shared" si="3"/>
        <v>112</v>
      </c>
      <c r="L10" s="3">
        <f t="shared" si="4"/>
        <v>317</v>
      </c>
      <c r="M10" s="21">
        <f t="shared" si="5"/>
        <v>40.694006309148264</v>
      </c>
      <c r="N10" s="21">
        <f t="shared" si="6"/>
        <v>23.974763406940063</v>
      </c>
      <c r="O10" s="21">
        <f t="shared" si="7"/>
        <v>31.463722397476339</v>
      </c>
      <c r="P10" s="21">
        <f t="shared" si="8"/>
        <v>30.564668769716086</v>
      </c>
    </row>
    <row r="11" spans="1:18" ht="15.75">
      <c r="A11" s="8"/>
      <c r="B11" s="9"/>
      <c r="C11" s="9"/>
      <c r="D11" s="9"/>
      <c r="E11" s="9"/>
      <c r="F11" s="9"/>
      <c r="G11" s="9"/>
      <c r="H11" s="9"/>
      <c r="I11" s="9"/>
      <c r="J11" s="10"/>
      <c r="K11" s="10"/>
      <c r="L11" s="10"/>
      <c r="M11" s="9"/>
      <c r="N11" s="9"/>
      <c r="O11" s="9"/>
      <c r="P11" s="9"/>
    </row>
    <row r="12" spans="1:18" ht="19.5" customHeight="1">
      <c r="A12" s="93" t="s">
        <v>30</v>
      </c>
      <c r="B12" s="93"/>
      <c r="C12" s="93"/>
      <c r="D12" s="93"/>
      <c r="E12" s="9"/>
      <c r="F12" s="93" t="s">
        <v>26</v>
      </c>
      <c r="G12" s="93"/>
      <c r="H12" s="16" t="s">
        <v>31</v>
      </c>
      <c r="I12" s="9"/>
      <c r="J12" s="10"/>
      <c r="K12" s="93" t="s">
        <v>37</v>
      </c>
      <c r="L12" s="93"/>
      <c r="M12" s="93"/>
      <c r="N12" s="93"/>
      <c r="O12" s="9"/>
      <c r="P12" s="93" t="s">
        <v>26</v>
      </c>
      <c r="Q12" s="93"/>
      <c r="R12" s="16" t="s">
        <v>31</v>
      </c>
    </row>
    <row r="13" spans="1:18" ht="15.75">
      <c r="A13" s="26" t="s">
        <v>29</v>
      </c>
      <c r="B13" s="16" t="s">
        <v>24</v>
      </c>
      <c r="C13" s="16" t="s">
        <v>25</v>
      </c>
      <c r="D13" s="16" t="s">
        <v>28</v>
      </c>
      <c r="E13" s="9"/>
      <c r="F13" s="16" t="s">
        <v>24</v>
      </c>
      <c r="G13" s="16" t="s">
        <v>25</v>
      </c>
      <c r="H13" s="16">
        <f>CHITEST(B14:C15,F14:G15)</f>
        <v>2.1940861264629293E-2</v>
      </c>
      <c r="I13" s="9"/>
      <c r="J13" s="10"/>
      <c r="K13" s="26" t="s">
        <v>29</v>
      </c>
      <c r="L13" s="16" t="s">
        <v>24</v>
      </c>
      <c r="M13" s="16" t="s">
        <v>25</v>
      </c>
      <c r="N13" s="16" t="s">
        <v>28</v>
      </c>
      <c r="O13" s="9"/>
      <c r="P13" s="16" t="s">
        <v>24</v>
      </c>
      <c r="Q13" s="16" t="s">
        <v>25</v>
      </c>
      <c r="R13" s="16">
        <f>CHITEST(L14:M15,P14:Q15)</f>
        <v>2.4175367153735361E-2</v>
      </c>
    </row>
    <row r="14" spans="1:18" ht="15.75">
      <c r="A14" s="26" t="s">
        <v>9</v>
      </c>
      <c r="B14" s="16">
        <f>B6</f>
        <v>30</v>
      </c>
      <c r="C14" s="16">
        <f>I6</f>
        <v>8</v>
      </c>
      <c r="D14" s="16">
        <f>SUM(B14:C14)</f>
        <v>38</v>
      </c>
      <c r="E14" s="9"/>
      <c r="F14" s="27">
        <f>B16*D14/D16</f>
        <v>25.514285714285716</v>
      </c>
      <c r="G14" s="27">
        <f>C16*D14/D16</f>
        <v>12.485714285714286</v>
      </c>
      <c r="H14" s="16"/>
      <c r="I14" s="9"/>
      <c r="J14" s="10"/>
      <c r="K14" s="26" t="s">
        <v>9</v>
      </c>
      <c r="L14" s="16">
        <v>39</v>
      </c>
      <c r="M14" s="16">
        <v>10</v>
      </c>
      <c r="N14" s="16">
        <f>SUM(L14:M14)</f>
        <v>49</v>
      </c>
      <c r="O14" s="9"/>
      <c r="P14" s="27">
        <f>L16*N14/N16</f>
        <v>34.904109589041099</v>
      </c>
      <c r="Q14" s="27">
        <f>M16*N14/N16</f>
        <v>14.095890410958905</v>
      </c>
      <c r="R14" s="16"/>
    </row>
    <row r="15" spans="1:18" ht="18" customHeight="1">
      <c r="A15" s="26" t="s">
        <v>10</v>
      </c>
      <c r="B15" s="16">
        <f>C6</f>
        <v>17</v>
      </c>
      <c r="C15" s="16">
        <f>J6</f>
        <v>15</v>
      </c>
      <c r="D15" s="16">
        <f>SUM(B15:C15)</f>
        <v>32</v>
      </c>
      <c r="E15" s="9"/>
      <c r="F15" s="27">
        <f>B16*D15/D16</f>
        <v>21.485714285714284</v>
      </c>
      <c r="G15" s="27">
        <f>C16*D15/D16</f>
        <v>10.514285714285714</v>
      </c>
      <c r="H15" s="16" t="s">
        <v>32</v>
      </c>
      <c r="I15" s="9"/>
      <c r="J15" s="10"/>
      <c r="K15" s="26" t="s">
        <v>10</v>
      </c>
      <c r="L15" s="16">
        <v>13</v>
      </c>
      <c r="M15" s="16">
        <v>11</v>
      </c>
      <c r="N15" s="16">
        <f>SUM(L15:M15)</f>
        <v>24</v>
      </c>
      <c r="O15" s="9"/>
      <c r="P15" s="27">
        <f>L16*N15/N16</f>
        <v>17.095890410958905</v>
      </c>
      <c r="Q15" s="27">
        <f>M16*N15/N16</f>
        <v>6.904109589041096</v>
      </c>
      <c r="R15" s="16" t="s">
        <v>32</v>
      </c>
    </row>
    <row r="16" spans="1:18" ht="15.75">
      <c r="A16" s="33" t="s">
        <v>6</v>
      </c>
      <c r="B16" s="34">
        <f>SUM(B14:B15)</f>
        <v>47</v>
      </c>
      <c r="C16" s="34">
        <f>SUM(C14:C15)</f>
        <v>23</v>
      </c>
      <c r="D16" s="34">
        <f>SUM(D14:D15)</f>
        <v>70</v>
      </c>
      <c r="E16" s="9"/>
      <c r="F16" s="9"/>
      <c r="G16" s="9"/>
      <c r="H16" s="28">
        <f>SUM(G19:H20)</f>
        <v>5.2504686206728657</v>
      </c>
      <c r="I16" s="9"/>
      <c r="J16" s="10"/>
      <c r="K16" s="33" t="s">
        <v>6</v>
      </c>
      <c r="L16" s="34">
        <f>SUM(L14:L15)</f>
        <v>52</v>
      </c>
      <c r="M16" s="34">
        <f>SUM(M14:M15)</f>
        <v>21</v>
      </c>
      <c r="N16" s="34">
        <f>SUM(N14:N15)</f>
        <v>73</v>
      </c>
      <c r="O16" s="9"/>
      <c r="P16" s="16"/>
      <c r="Q16" s="16"/>
      <c r="R16" s="28">
        <f>SUM(Q19:R20)</f>
        <v>5.0820072076449634</v>
      </c>
    </row>
    <row r="17" spans="1:18" ht="15.75">
      <c r="A17" s="12"/>
      <c r="B17" s="11"/>
      <c r="C17" s="11"/>
      <c r="D17" s="11"/>
      <c r="E17" s="11"/>
      <c r="F17" s="11"/>
      <c r="G17" s="11"/>
      <c r="H17" s="13"/>
      <c r="I17" s="11"/>
      <c r="J17" s="10"/>
      <c r="K17" s="12"/>
      <c r="L17" s="11"/>
      <c r="M17" s="11"/>
      <c r="N17" s="11"/>
      <c r="O17" s="11"/>
      <c r="P17" s="11"/>
      <c r="Q17" s="11"/>
      <c r="R17" s="13"/>
    </row>
    <row r="18" spans="1:18" ht="15.75">
      <c r="A18" s="29"/>
      <c r="B18" s="16"/>
      <c r="C18" s="16"/>
      <c r="D18" s="16"/>
      <c r="E18" s="16"/>
      <c r="F18" s="16"/>
      <c r="G18" s="93" t="s">
        <v>35</v>
      </c>
      <c r="H18" s="93"/>
      <c r="I18" s="9"/>
      <c r="J18" s="10"/>
      <c r="K18" s="8"/>
      <c r="L18" s="9"/>
      <c r="M18" s="9"/>
      <c r="N18" s="9"/>
      <c r="O18" s="16"/>
      <c r="P18" s="16"/>
      <c r="Q18" s="93" t="s">
        <v>35</v>
      </c>
      <c r="R18" s="93"/>
    </row>
    <row r="19" spans="1:18" ht="15.75">
      <c r="A19" s="29" t="s">
        <v>33</v>
      </c>
      <c r="B19" s="27">
        <f>B14-F14</f>
        <v>4.485714285714284</v>
      </c>
      <c r="C19" s="27">
        <f>C14-G14</f>
        <v>-4.4857142857142858</v>
      </c>
      <c r="D19" s="16"/>
      <c r="E19" s="27">
        <f>B19*B19</f>
        <v>20.121632653061209</v>
      </c>
      <c r="F19" s="27">
        <f>C19*C19</f>
        <v>20.121632653061226</v>
      </c>
      <c r="G19" s="30">
        <f>E19/F14</f>
        <v>0.78864181730922989</v>
      </c>
      <c r="H19" s="30">
        <f>F19/G14</f>
        <v>1.61157240928408</v>
      </c>
      <c r="I19" s="9"/>
      <c r="J19" s="10"/>
      <c r="K19" s="29" t="s">
        <v>33</v>
      </c>
      <c r="L19" s="27">
        <f>L14-P14</f>
        <v>4.0958904109589014</v>
      </c>
      <c r="M19" s="27">
        <f>M14-Q14</f>
        <v>-4.0958904109589049</v>
      </c>
      <c r="N19" s="9"/>
      <c r="O19" s="27">
        <f>L19*L19</f>
        <v>16.776318258585079</v>
      </c>
      <c r="P19" s="27">
        <f>M19*M19</f>
        <v>16.776318258585107</v>
      </c>
      <c r="Q19" s="30">
        <f>O19/P14</f>
        <v>0.48064020128599316</v>
      </c>
      <c r="R19" s="30">
        <f>P19/Q14</f>
        <v>1.1901566888986519</v>
      </c>
    </row>
    <row r="20" spans="1:18" ht="15.75">
      <c r="A20" s="29"/>
      <c r="B20" s="27">
        <f>B15-F15</f>
        <v>-4.485714285714284</v>
      </c>
      <c r="C20" s="27">
        <f>C15-G15</f>
        <v>4.4857142857142858</v>
      </c>
      <c r="D20" s="16"/>
      <c r="E20" s="27">
        <f>B20*B20</f>
        <v>20.121632653061209</v>
      </c>
      <c r="F20" s="27">
        <f>C20*C20</f>
        <v>20.121632653061226</v>
      </c>
      <c r="G20" s="30">
        <f>E20/F15</f>
        <v>0.93651215805471055</v>
      </c>
      <c r="H20" s="30">
        <f>F20/G15</f>
        <v>1.9137422360248448</v>
      </c>
      <c r="I20" s="9"/>
      <c r="J20" s="10"/>
      <c r="K20" s="29"/>
      <c r="L20" s="27">
        <f>L15-P15</f>
        <v>-4.0958904109589049</v>
      </c>
      <c r="M20" s="27">
        <f>M15-Q15</f>
        <v>4.095890410958904</v>
      </c>
      <c r="N20" s="9"/>
      <c r="O20" s="27">
        <f>L20*L20</f>
        <v>16.776318258585107</v>
      </c>
      <c r="P20" s="27">
        <f>M20*M20</f>
        <v>16.7763182585851</v>
      </c>
      <c r="Q20" s="30">
        <f>O20/P15</f>
        <v>0.98130707762557112</v>
      </c>
      <c r="R20" s="30">
        <f>P20/Q15</f>
        <v>2.4299032398347467</v>
      </c>
    </row>
    <row r="21" spans="1:18" ht="15.75">
      <c r="A21" s="8"/>
      <c r="B21" s="15"/>
      <c r="C21" s="15"/>
      <c r="D21" s="9"/>
      <c r="E21" s="15"/>
      <c r="F21" s="15"/>
      <c r="G21" s="14"/>
      <c r="H21" s="14"/>
      <c r="I21" s="9"/>
      <c r="J21" s="10"/>
      <c r="K21" s="10"/>
      <c r="L21" s="10"/>
      <c r="M21" s="9"/>
      <c r="N21" s="9"/>
      <c r="O21" s="9"/>
      <c r="P21" s="9"/>
    </row>
    <row r="22" spans="1:18" ht="15.75">
      <c r="A22" s="94" t="s">
        <v>34</v>
      </c>
      <c r="B22" s="94"/>
      <c r="C22" s="94"/>
      <c r="D22" s="94"/>
      <c r="E22" s="9"/>
      <c r="F22" s="93" t="s">
        <v>26</v>
      </c>
      <c r="G22" s="93"/>
      <c r="H22" s="16" t="s">
        <v>31</v>
      </c>
      <c r="I22" s="9"/>
      <c r="J22" s="10"/>
      <c r="K22" s="94" t="s">
        <v>38</v>
      </c>
      <c r="L22" s="94"/>
      <c r="M22" s="94"/>
      <c r="N22" s="94"/>
      <c r="O22" s="9"/>
      <c r="P22" s="93" t="s">
        <v>26</v>
      </c>
      <c r="Q22" s="93"/>
      <c r="R22" s="16" t="s">
        <v>31</v>
      </c>
    </row>
    <row r="23" spans="1:18" ht="15.75">
      <c r="A23" s="26" t="s">
        <v>29</v>
      </c>
      <c r="B23" s="26" t="s">
        <v>24</v>
      </c>
      <c r="C23" s="26" t="s">
        <v>25</v>
      </c>
      <c r="D23" s="26" t="s">
        <v>28</v>
      </c>
      <c r="E23" s="9"/>
      <c r="F23" s="16" t="s">
        <v>24</v>
      </c>
      <c r="G23" s="16" t="s">
        <v>25</v>
      </c>
      <c r="H23" s="16">
        <f>CHITEST(B24:C25,F24:G25)</f>
        <v>0.65300998121201204</v>
      </c>
      <c r="I23" s="9"/>
      <c r="J23" s="10"/>
      <c r="K23" s="26" t="s">
        <v>29</v>
      </c>
      <c r="L23" s="26" t="s">
        <v>24</v>
      </c>
      <c r="M23" s="26" t="s">
        <v>25</v>
      </c>
      <c r="N23" s="26" t="s">
        <v>28</v>
      </c>
      <c r="O23" s="9"/>
      <c r="P23" s="16" t="s">
        <v>24</v>
      </c>
      <c r="Q23" s="16" t="s">
        <v>25</v>
      </c>
      <c r="R23" s="16">
        <f>CHITEST(L24:M25,P24:Q25)</f>
        <v>6.9254230942611669E-2</v>
      </c>
    </row>
    <row r="24" spans="1:18" ht="15.75">
      <c r="A24" s="26" t="s">
        <v>9</v>
      </c>
      <c r="B24" s="26">
        <v>28</v>
      </c>
      <c r="C24" s="26">
        <v>21</v>
      </c>
      <c r="D24" s="26">
        <f>SUM(B24:C24)</f>
        <v>49</v>
      </c>
      <c r="E24" s="9"/>
      <c r="F24" s="27">
        <f>B26*D24/D26</f>
        <v>29.10891089108911</v>
      </c>
      <c r="G24" s="27">
        <f>C26*D24/D26</f>
        <v>19.89108910891089</v>
      </c>
      <c r="H24" s="16"/>
      <c r="I24" s="9"/>
      <c r="J24" s="10"/>
      <c r="K24" s="26" t="s">
        <v>9</v>
      </c>
      <c r="L24" s="26">
        <v>32</v>
      </c>
      <c r="M24" s="26">
        <v>13</v>
      </c>
      <c r="N24" s="26">
        <f>SUM(L24:M24)</f>
        <v>45</v>
      </c>
      <c r="O24" s="9"/>
      <c r="P24" s="27">
        <f>L26*N24/N26</f>
        <v>28.356164383561644</v>
      </c>
      <c r="Q24" s="27">
        <f>M26*N24/N26</f>
        <v>16.643835616438356</v>
      </c>
      <c r="R24" s="16"/>
    </row>
    <row r="25" spans="1:18" ht="31.5" customHeight="1">
      <c r="A25" s="26" t="s">
        <v>10</v>
      </c>
      <c r="B25" s="26">
        <v>32</v>
      </c>
      <c r="C25" s="26">
        <v>20</v>
      </c>
      <c r="D25" s="26">
        <f>SUM(B25:C25)</f>
        <v>52</v>
      </c>
      <c r="E25" s="9"/>
      <c r="F25" s="27">
        <f>B26*D25/D26</f>
        <v>30.89108910891089</v>
      </c>
      <c r="G25" s="27">
        <f>C26*D25/D26</f>
        <v>21.10891089108911</v>
      </c>
      <c r="H25" s="16" t="s">
        <v>32</v>
      </c>
      <c r="I25" s="9"/>
      <c r="J25" s="10"/>
      <c r="K25" s="26" t="s">
        <v>10</v>
      </c>
      <c r="L25" s="26">
        <v>14</v>
      </c>
      <c r="M25" s="26">
        <v>14</v>
      </c>
      <c r="N25" s="26">
        <f>SUM(L25:M25)</f>
        <v>28</v>
      </c>
      <c r="O25" s="9"/>
      <c r="P25" s="27">
        <f>L26*N25/N26</f>
        <v>17.643835616438356</v>
      </c>
      <c r="Q25" s="27">
        <f>M26*N25/N26</f>
        <v>10.356164383561644</v>
      </c>
      <c r="R25" s="16" t="s">
        <v>32</v>
      </c>
    </row>
    <row r="26" spans="1:18" ht="15.75">
      <c r="A26" s="32" t="s">
        <v>6</v>
      </c>
      <c r="B26" s="32">
        <f>SUM(B24:B25)</f>
        <v>60</v>
      </c>
      <c r="C26" s="32">
        <f>SUM(C24:C25)</f>
        <v>41</v>
      </c>
      <c r="D26" s="32">
        <f>SUM(D24:D25)</f>
        <v>101</v>
      </c>
      <c r="E26" s="9"/>
      <c r="F26" s="16"/>
      <c r="G26" s="16"/>
      <c r="H26" s="28">
        <f>SUM(G29:H30)</f>
        <v>0.20212632895559762</v>
      </c>
      <c r="I26" s="9"/>
      <c r="J26" s="10"/>
      <c r="K26" s="32" t="s">
        <v>6</v>
      </c>
      <c r="L26" s="32">
        <f>SUM(L24:L25)</f>
        <v>46</v>
      </c>
      <c r="M26" s="32">
        <f>SUM(M24:M25)</f>
        <v>27</v>
      </c>
      <c r="N26" s="32">
        <f>SUM(N24:N25)</f>
        <v>73</v>
      </c>
      <c r="O26" s="9"/>
      <c r="P26" s="16"/>
      <c r="Q26" s="16"/>
      <c r="R26" s="28">
        <f>SUM(Q29:R30)</f>
        <v>3.3006083378064046</v>
      </c>
    </row>
    <row r="27" spans="1:18" ht="15.75">
      <c r="A27" s="12"/>
      <c r="B27" s="11"/>
      <c r="C27" s="11"/>
      <c r="D27" s="11"/>
      <c r="E27" s="11"/>
      <c r="F27" s="11"/>
      <c r="G27" s="11"/>
      <c r="H27" s="13"/>
      <c r="I27" s="11"/>
      <c r="J27" s="10"/>
      <c r="K27" s="12"/>
      <c r="L27" s="11"/>
      <c r="M27" s="11"/>
      <c r="N27" s="11"/>
      <c r="O27" s="11"/>
      <c r="P27" s="11"/>
      <c r="Q27" s="11"/>
      <c r="R27" s="13"/>
    </row>
    <row r="28" spans="1:18" ht="15.75">
      <c r="A28" s="29"/>
      <c r="B28" s="16"/>
      <c r="C28" s="16"/>
      <c r="D28" s="16"/>
      <c r="E28" s="16"/>
      <c r="F28" s="16"/>
      <c r="G28" s="93" t="s">
        <v>36</v>
      </c>
      <c r="H28" s="93"/>
      <c r="I28" s="9"/>
      <c r="J28" s="10"/>
      <c r="K28" s="8"/>
      <c r="L28" s="9"/>
      <c r="M28" s="9"/>
      <c r="N28" s="9"/>
      <c r="O28" s="16"/>
      <c r="P28" s="16"/>
      <c r="Q28" s="93" t="s">
        <v>36</v>
      </c>
      <c r="R28" s="93"/>
    </row>
    <row r="29" spans="1:18" ht="15.75">
      <c r="A29" s="29" t="s">
        <v>33</v>
      </c>
      <c r="B29" s="27">
        <f>B24-F24</f>
        <v>-1.1089108910891099</v>
      </c>
      <c r="C29" s="27">
        <f>C24-G24</f>
        <v>1.1089108910891099</v>
      </c>
      <c r="D29" s="16"/>
      <c r="E29" s="27">
        <f>B29*B29</f>
        <v>1.2296833643760436</v>
      </c>
      <c r="F29" s="27">
        <f>C29*C29</f>
        <v>1.2296833643760436</v>
      </c>
      <c r="G29" s="30">
        <f>E29/F24</f>
        <v>4.2244224422442314E-2</v>
      </c>
      <c r="H29" s="30">
        <f>F29/G24</f>
        <v>6.182081622796437E-2</v>
      </c>
      <c r="I29" s="9"/>
      <c r="J29" s="10"/>
      <c r="K29" s="29" t="s">
        <v>33</v>
      </c>
      <c r="L29" s="27">
        <f>L24-P24</f>
        <v>3.6438356164383556</v>
      </c>
      <c r="M29" s="27">
        <f>M24-Q24</f>
        <v>-3.6438356164383556</v>
      </c>
      <c r="N29" s="9"/>
      <c r="O29" s="27">
        <f>L29*L29</f>
        <v>13.277537999624691</v>
      </c>
      <c r="P29" s="27">
        <f>M29*M29</f>
        <v>13.277537999624691</v>
      </c>
      <c r="Q29" s="30">
        <f>O29/P24</f>
        <v>0.46824167824763402</v>
      </c>
      <c r="R29" s="30">
        <f>P29/Q24</f>
        <v>0.79774508145893208</v>
      </c>
    </row>
    <row r="30" spans="1:18" ht="15.75">
      <c r="A30" s="29"/>
      <c r="B30" s="27">
        <f>B25-F25</f>
        <v>1.1089108910891099</v>
      </c>
      <c r="C30" s="27">
        <f>C25-G25</f>
        <v>-1.1089108910891099</v>
      </c>
      <c r="D30" s="16"/>
      <c r="E30" s="27">
        <f>B30*B30</f>
        <v>1.2296833643760436</v>
      </c>
      <c r="F30" s="27">
        <f>C30*C30</f>
        <v>1.2296833643760436</v>
      </c>
      <c r="G30" s="30">
        <f>E30/F25</f>
        <v>3.9807057628839876E-2</v>
      </c>
      <c r="H30" s="30">
        <f>F30/G25</f>
        <v>5.8254230676351035E-2</v>
      </c>
      <c r="I30" s="9"/>
      <c r="J30" s="10"/>
      <c r="K30" s="29"/>
      <c r="L30" s="27">
        <f>L25-P25</f>
        <v>-3.6438356164383556</v>
      </c>
      <c r="M30" s="27">
        <f>M25-Q25</f>
        <v>3.6438356164383556</v>
      </c>
      <c r="N30" s="9"/>
      <c r="O30" s="27">
        <f>L30*L30</f>
        <v>13.277537999624691</v>
      </c>
      <c r="P30" s="27">
        <f>M30*M30</f>
        <v>13.277537999624691</v>
      </c>
      <c r="Q30" s="30">
        <f>O30/P25</f>
        <v>0.75253126861226904</v>
      </c>
      <c r="R30" s="30">
        <f>P30/Q25</f>
        <v>1.2820903094875693</v>
      </c>
    </row>
    <row r="31" spans="1:18" ht="15.75">
      <c r="A31" s="8"/>
      <c r="B31" s="15"/>
      <c r="C31" s="15"/>
      <c r="D31" s="9"/>
      <c r="E31" s="15"/>
      <c r="F31" s="15"/>
      <c r="G31" s="14"/>
      <c r="H31" s="14"/>
      <c r="I31" s="9"/>
      <c r="J31" s="10"/>
      <c r="K31" s="10"/>
      <c r="L31" s="10"/>
      <c r="M31" s="9"/>
      <c r="N31" s="9"/>
      <c r="O31" s="9"/>
      <c r="P31" s="9"/>
    </row>
    <row r="32" spans="1:18" ht="15.75">
      <c r="A32" s="8"/>
      <c r="B32" s="15"/>
      <c r="C32" s="15"/>
      <c r="D32" s="9"/>
      <c r="E32" s="15"/>
      <c r="F32" s="15"/>
      <c r="G32" s="14"/>
      <c r="H32" s="14"/>
      <c r="I32" s="9"/>
      <c r="J32" s="10"/>
      <c r="K32" s="10"/>
      <c r="L32" s="10"/>
      <c r="M32" s="9"/>
      <c r="N32" s="9"/>
      <c r="O32" s="9"/>
      <c r="P32" s="9"/>
    </row>
    <row r="33" spans="1:18" ht="15.75">
      <c r="A33" s="1"/>
    </row>
    <row r="34" spans="1:18" ht="15.75">
      <c r="A34" s="1" t="s">
        <v>0</v>
      </c>
    </row>
    <row r="35" spans="1:18" ht="16.5" thickBot="1">
      <c r="A35" s="1" t="s">
        <v>16</v>
      </c>
    </row>
    <row r="36" spans="1:18" ht="16.5" thickBot="1">
      <c r="A36" s="87" t="s">
        <v>2</v>
      </c>
      <c r="B36" s="86" t="s">
        <v>3</v>
      </c>
      <c r="C36" s="85"/>
      <c r="D36" s="87" t="s">
        <v>21</v>
      </c>
      <c r="E36" s="86" t="s">
        <v>4</v>
      </c>
      <c r="F36" s="85"/>
      <c r="G36" s="86" t="s">
        <v>5</v>
      </c>
      <c r="H36" s="84"/>
      <c r="I36" s="89" t="s">
        <v>27</v>
      </c>
      <c r="J36" s="90"/>
      <c r="K36" s="91" t="s">
        <v>22</v>
      </c>
      <c r="L36" s="93" t="s">
        <v>23</v>
      </c>
      <c r="M36" s="84" t="s">
        <v>7</v>
      </c>
      <c r="N36" s="85"/>
      <c r="O36" s="86" t="s">
        <v>8</v>
      </c>
      <c r="P36" s="85"/>
    </row>
    <row r="37" spans="1:18" ht="16.5" thickBot="1">
      <c r="A37" s="88"/>
      <c r="B37" s="17" t="s">
        <v>9</v>
      </c>
      <c r="C37" s="17" t="s">
        <v>10</v>
      </c>
      <c r="D37" s="88"/>
      <c r="E37" s="17" t="s">
        <v>9</v>
      </c>
      <c r="F37" s="17" t="s">
        <v>10</v>
      </c>
      <c r="G37" s="17" t="s">
        <v>9</v>
      </c>
      <c r="H37" s="18" t="s">
        <v>10</v>
      </c>
      <c r="I37" s="19" t="s">
        <v>9</v>
      </c>
      <c r="J37" s="20" t="s">
        <v>10</v>
      </c>
      <c r="K37" s="92"/>
      <c r="L37" s="93"/>
      <c r="M37" s="17" t="s">
        <v>9</v>
      </c>
      <c r="N37" s="17" t="s">
        <v>10</v>
      </c>
      <c r="O37" s="17" t="s">
        <v>9</v>
      </c>
      <c r="P37" s="17" t="s">
        <v>10</v>
      </c>
    </row>
    <row r="38" spans="1:18" ht="16.5" thickBot="1">
      <c r="A38" s="2" t="s">
        <v>11</v>
      </c>
      <c r="B38" s="4">
        <v>30</v>
      </c>
      <c r="C38" s="4">
        <v>17</v>
      </c>
      <c r="D38" s="4">
        <f>SUM(B38:C38)</f>
        <v>47</v>
      </c>
      <c r="E38" s="4">
        <v>4</v>
      </c>
      <c r="F38" s="4">
        <v>4</v>
      </c>
      <c r="G38" s="4">
        <v>4</v>
      </c>
      <c r="H38" s="4">
        <v>11</v>
      </c>
      <c r="I38" s="4">
        <f>E38+G38</f>
        <v>8</v>
      </c>
      <c r="J38" s="6">
        <f>F38+H38</f>
        <v>15</v>
      </c>
      <c r="K38" s="7">
        <f>I38+J38</f>
        <v>23</v>
      </c>
      <c r="L38" s="3">
        <f>D38+K38</f>
        <v>70</v>
      </c>
      <c r="M38" s="21">
        <f>B38*100/L38</f>
        <v>42.857142857142854</v>
      </c>
      <c r="N38" s="21">
        <f>C38*100/L38</f>
        <v>24.285714285714285</v>
      </c>
      <c r="O38" s="21">
        <f>E38+G38*100/L38</f>
        <v>9.7142857142857153</v>
      </c>
      <c r="P38" s="21">
        <f>F38+H38*100/L38</f>
        <v>19.714285714285715</v>
      </c>
    </row>
    <row r="39" spans="1:18" ht="16.5" thickBot="1">
      <c r="A39" s="2" t="s">
        <v>12</v>
      </c>
      <c r="B39" s="4">
        <v>28</v>
      </c>
      <c r="C39" s="4">
        <v>32</v>
      </c>
      <c r="D39" s="4">
        <f t="shared" ref="D39:D41" si="9">SUM(B39:C39)</f>
        <v>60</v>
      </c>
      <c r="E39" s="4">
        <v>10</v>
      </c>
      <c r="F39" s="4">
        <v>8</v>
      </c>
      <c r="G39" s="4">
        <v>11</v>
      </c>
      <c r="H39" s="4">
        <v>12</v>
      </c>
      <c r="I39" s="4">
        <f t="shared" ref="I39:I42" si="10">E39+G39</f>
        <v>21</v>
      </c>
      <c r="J39" s="6">
        <f t="shared" ref="J39:J42" si="11">F39+H39</f>
        <v>20</v>
      </c>
      <c r="K39" s="7">
        <f t="shared" ref="K39:K42" si="12">I39+J39</f>
        <v>41</v>
      </c>
      <c r="L39" s="3">
        <f t="shared" ref="L39:L42" si="13">D39+K39</f>
        <v>101</v>
      </c>
      <c r="M39" s="21">
        <f t="shared" ref="M39:M42" si="14">B39*100/L39</f>
        <v>27.722772277227723</v>
      </c>
      <c r="N39" s="21">
        <f t="shared" ref="N39:N42" si="15">C39*100/L39</f>
        <v>31.683168316831683</v>
      </c>
      <c r="O39" s="21">
        <f t="shared" ref="O39:O42" si="16">E39+G39*100/L39</f>
        <v>20.89108910891089</v>
      </c>
      <c r="P39" s="21">
        <f t="shared" ref="P39:P42" si="17">F39+H39*100/L39</f>
        <v>19.881188118811881</v>
      </c>
    </row>
    <row r="40" spans="1:18" ht="16.5" thickBot="1">
      <c r="A40" s="2" t="s">
        <v>13</v>
      </c>
      <c r="B40" s="4">
        <v>39</v>
      </c>
      <c r="C40" s="4">
        <v>13</v>
      </c>
      <c r="D40" s="4">
        <f t="shared" si="9"/>
        <v>52</v>
      </c>
      <c r="E40" s="4">
        <v>4</v>
      </c>
      <c r="F40" s="4">
        <v>1</v>
      </c>
      <c r="G40" s="4">
        <v>6</v>
      </c>
      <c r="H40" s="4">
        <v>10</v>
      </c>
      <c r="I40" s="4">
        <f t="shared" si="10"/>
        <v>10</v>
      </c>
      <c r="J40" s="6">
        <f t="shared" si="11"/>
        <v>11</v>
      </c>
      <c r="K40" s="7">
        <f t="shared" si="12"/>
        <v>21</v>
      </c>
      <c r="L40" s="3">
        <f t="shared" si="13"/>
        <v>73</v>
      </c>
      <c r="M40" s="21">
        <f t="shared" si="14"/>
        <v>53.424657534246577</v>
      </c>
      <c r="N40" s="21">
        <f t="shared" si="15"/>
        <v>17.80821917808219</v>
      </c>
      <c r="O40" s="21">
        <f t="shared" si="16"/>
        <v>12.219178082191782</v>
      </c>
      <c r="P40" s="21">
        <f t="shared" si="17"/>
        <v>14.698630136986301</v>
      </c>
    </row>
    <row r="41" spans="1:18" ht="16.5" thickBot="1">
      <c r="A41" s="2" t="s">
        <v>14</v>
      </c>
      <c r="B41" s="4">
        <v>32</v>
      </c>
      <c r="C41" s="4">
        <v>14</v>
      </c>
      <c r="D41" s="4">
        <f t="shared" si="9"/>
        <v>46</v>
      </c>
      <c r="E41" s="4">
        <v>4</v>
      </c>
      <c r="F41" s="4">
        <v>4</v>
      </c>
      <c r="G41" s="4">
        <v>9</v>
      </c>
      <c r="H41" s="4">
        <v>10</v>
      </c>
      <c r="I41" s="4">
        <f t="shared" si="10"/>
        <v>13</v>
      </c>
      <c r="J41" s="6">
        <f t="shared" si="11"/>
        <v>14</v>
      </c>
      <c r="K41" s="7">
        <f t="shared" si="12"/>
        <v>27</v>
      </c>
      <c r="L41" s="3">
        <f t="shared" si="13"/>
        <v>73</v>
      </c>
      <c r="M41" s="21">
        <f t="shared" si="14"/>
        <v>43.835616438356162</v>
      </c>
      <c r="N41" s="21">
        <f t="shared" si="15"/>
        <v>19.17808219178082</v>
      </c>
      <c r="O41" s="21">
        <f t="shared" si="16"/>
        <v>16.328767123287669</v>
      </c>
      <c r="P41" s="21">
        <f t="shared" si="17"/>
        <v>17.698630136986303</v>
      </c>
    </row>
    <row r="42" spans="1:18" ht="16.5" thickBot="1">
      <c r="A42" s="2" t="s">
        <v>15</v>
      </c>
      <c r="B42" s="4">
        <v>129</v>
      </c>
      <c r="C42" s="4">
        <v>76</v>
      </c>
      <c r="D42" s="4">
        <f>SUM(D38:D41)</f>
        <v>205</v>
      </c>
      <c r="E42" s="4">
        <v>22</v>
      </c>
      <c r="F42" s="4">
        <v>17</v>
      </c>
      <c r="G42" s="4">
        <v>30</v>
      </c>
      <c r="H42" s="4">
        <v>43</v>
      </c>
      <c r="I42" s="4">
        <f t="shared" si="10"/>
        <v>52</v>
      </c>
      <c r="J42" s="6">
        <f t="shared" si="11"/>
        <v>60</v>
      </c>
      <c r="K42" s="7">
        <f t="shared" si="12"/>
        <v>112</v>
      </c>
      <c r="L42" s="3">
        <f t="shared" si="13"/>
        <v>317</v>
      </c>
      <c r="M42" s="21">
        <f t="shared" si="14"/>
        <v>40.694006309148264</v>
      </c>
      <c r="N42" s="21">
        <f t="shared" si="15"/>
        <v>23.974763406940063</v>
      </c>
      <c r="O42" s="21">
        <f t="shared" si="16"/>
        <v>31.463722397476339</v>
      </c>
      <c r="P42" s="21">
        <f t="shared" si="17"/>
        <v>30.564668769716086</v>
      </c>
    </row>
    <row r="43" spans="1:18" ht="15.75">
      <c r="A43" s="8"/>
      <c r="B43" s="9"/>
      <c r="C43" s="9"/>
      <c r="D43" s="9"/>
      <c r="E43" s="9"/>
      <c r="F43" s="9"/>
      <c r="G43" s="9"/>
      <c r="H43" s="9"/>
      <c r="I43" s="9"/>
      <c r="J43" s="10"/>
      <c r="K43" s="10"/>
      <c r="L43" s="10"/>
      <c r="M43" s="9"/>
      <c r="N43" s="9"/>
      <c r="O43" s="9"/>
      <c r="P43" s="9"/>
    </row>
    <row r="44" spans="1:18" ht="15.75">
      <c r="A44" s="93" t="s">
        <v>39</v>
      </c>
      <c r="B44" s="93"/>
      <c r="C44" s="93"/>
      <c r="D44" s="93"/>
      <c r="E44" s="9"/>
      <c r="F44" s="93" t="s">
        <v>26</v>
      </c>
      <c r="G44" s="93"/>
      <c r="H44" s="25" t="s">
        <v>31</v>
      </c>
      <c r="I44" s="9"/>
      <c r="J44" s="10"/>
      <c r="K44" s="93" t="s">
        <v>41</v>
      </c>
      <c r="L44" s="93"/>
      <c r="M44" s="93"/>
      <c r="N44" s="93"/>
      <c r="O44" s="9"/>
      <c r="P44" s="93" t="s">
        <v>26</v>
      </c>
      <c r="Q44" s="93"/>
      <c r="R44" s="25" t="s">
        <v>31</v>
      </c>
    </row>
    <row r="45" spans="1:18" ht="15.75">
      <c r="A45" s="31" t="s">
        <v>29</v>
      </c>
      <c r="B45" s="25" t="s">
        <v>24</v>
      </c>
      <c r="C45" s="25" t="s">
        <v>25</v>
      </c>
      <c r="D45" s="25" t="s">
        <v>28</v>
      </c>
      <c r="E45" s="9"/>
      <c r="F45" s="25" t="s">
        <v>24</v>
      </c>
      <c r="G45" s="25" t="s">
        <v>25</v>
      </c>
      <c r="H45" s="25">
        <f>CHITEST(B46:C47,F46:G47)</f>
        <v>2.1940861264629293E-2</v>
      </c>
      <c r="I45" s="9"/>
      <c r="J45" s="10"/>
      <c r="K45" s="31" t="s">
        <v>29</v>
      </c>
      <c r="L45" s="25" t="s">
        <v>24</v>
      </c>
      <c r="M45" s="25" t="s">
        <v>25</v>
      </c>
      <c r="N45" s="25" t="s">
        <v>28</v>
      </c>
      <c r="O45" s="9"/>
      <c r="P45" s="25" t="s">
        <v>24</v>
      </c>
      <c r="Q45" s="25" t="s">
        <v>25</v>
      </c>
      <c r="R45" s="25">
        <f>CHITEST(L46:M47,P46:Q47)</f>
        <v>2.4175367153735361E-2</v>
      </c>
    </row>
    <row r="46" spans="1:18" ht="15.75">
      <c r="A46" s="31" t="s">
        <v>9</v>
      </c>
      <c r="B46" s="25">
        <f>B38</f>
        <v>30</v>
      </c>
      <c r="C46" s="25">
        <f>I38</f>
        <v>8</v>
      </c>
      <c r="D46" s="25">
        <f>SUM(B46:C46)</f>
        <v>38</v>
      </c>
      <c r="E46" s="9"/>
      <c r="F46" s="27">
        <f>B48*D46/D48</f>
        <v>25.514285714285716</v>
      </c>
      <c r="G46" s="27">
        <f>C48*D46/D48</f>
        <v>12.485714285714286</v>
      </c>
      <c r="H46" s="25"/>
      <c r="I46" s="9"/>
      <c r="J46" s="10"/>
      <c r="K46" s="31" t="s">
        <v>9</v>
      </c>
      <c r="L46" s="25">
        <v>39</v>
      </c>
      <c r="M46" s="25">
        <v>10</v>
      </c>
      <c r="N46" s="25">
        <f>SUM(L46:M46)</f>
        <v>49</v>
      </c>
      <c r="O46" s="9"/>
      <c r="P46" s="27">
        <f>L48*N46/N48</f>
        <v>34.904109589041099</v>
      </c>
      <c r="Q46" s="27">
        <f>M48*N46/N48</f>
        <v>14.095890410958905</v>
      </c>
      <c r="R46" s="25"/>
    </row>
    <row r="47" spans="1:18" ht="15.75">
      <c r="A47" s="31" t="s">
        <v>10</v>
      </c>
      <c r="B47" s="25">
        <f>C38</f>
        <v>17</v>
      </c>
      <c r="C47" s="25">
        <f>J38</f>
        <v>15</v>
      </c>
      <c r="D47" s="25">
        <f>SUM(B47:C47)</f>
        <v>32</v>
      </c>
      <c r="E47" s="9"/>
      <c r="F47" s="27">
        <f>B48*D47/D48</f>
        <v>21.485714285714284</v>
      </c>
      <c r="G47" s="27">
        <f>C48*D47/D48</f>
        <v>10.514285714285714</v>
      </c>
      <c r="H47" s="25" t="s">
        <v>32</v>
      </c>
      <c r="I47" s="9"/>
      <c r="J47" s="10"/>
      <c r="K47" s="31" t="s">
        <v>10</v>
      </c>
      <c r="L47" s="25">
        <v>13</v>
      </c>
      <c r="M47" s="25">
        <v>11</v>
      </c>
      <c r="N47" s="25">
        <f>SUM(L47:M47)</f>
        <v>24</v>
      </c>
      <c r="O47" s="9"/>
      <c r="P47" s="27">
        <f>L48*N47/N48</f>
        <v>17.095890410958905</v>
      </c>
      <c r="Q47" s="27">
        <f>M48*N47/N48</f>
        <v>6.904109589041096</v>
      </c>
      <c r="R47" s="25" t="s">
        <v>32</v>
      </c>
    </row>
    <row r="48" spans="1:18" ht="15.75">
      <c r="A48" s="39" t="s">
        <v>6</v>
      </c>
      <c r="B48" s="25">
        <f>SUM(B46:B47)</f>
        <v>47</v>
      </c>
      <c r="C48" s="25">
        <f>SUM(C46:C47)</f>
        <v>23</v>
      </c>
      <c r="D48" s="25">
        <f>SUM(D46:D47)</f>
        <v>70</v>
      </c>
      <c r="E48" s="9"/>
      <c r="F48" s="25"/>
      <c r="G48" s="25"/>
      <c r="H48" s="28">
        <f>SUM(G50:H51)</f>
        <v>5.2504686206728657</v>
      </c>
      <c r="I48" s="9"/>
      <c r="J48" s="10"/>
      <c r="K48" s="39" t="s">
        <v>6</v>
      </c>
      <c r="L48" s="25">
        <f>SUM(L46:L47)</f>
        <v>52</v>
      </c>
      <c r="M48" s="25">
        <f>SUM(M46:M47)</f>
        <v>21</v>
      </c>
      <c r="N48" s="25">
        <f>SUM(N46:N47)</f>
        <v>73</v>
      </c>
      <c r="O48" s="9"/>
      <c r="P48" s="25"/>
      <c r="Q48" s="25"/>
      <c r="R48" s="28">
        <f>SUM(Q50:R51)</f>
        <v>5.0820072076449634</v>
      </c>
    </row>
    <row r="49" spans="1:18" ht="15.75">
      <c r="A49" s="8"/>
      <c r="B49" s="9"/>
      <c r="C49" s="9"/>
      <c r="D49" s="9"/>
      <c r="E49" s="9"/>
      <c r="F49" s="25"/>
      <c r="G49" s="93" t="s">
        <v>35</v>
      </c>
      <c r="H49" s="93"/>
      <c r="I49" s="9"/>
      <c r="J49" s="10"/>
      <c r="K49" s="8"/>
      <c r="L49" s="9"/>
      <c r="M49" s="9"/>
      <c r="N49" s="9"/>
      <c r="O49" s="9"/>
      <c r="P49" s="24"/>
      <c r="Q49" s="91" t="s">
        <v>35</v>
      </c>
      <c r="R49" s="91"/>
    </row>
    <row r="50" spans="1:18" ht="15.75">
      <c r="A50" s="29" t="s">
        <v>33</v>
      </c>
      <c r="B50" s="27">
        <f>B46-F46</f>
        <v>4.485714285714284</v>
      </c>
      <c r="C50" s="27">
        <f>C46-G46</f>
        <v>-4.4857142857142858</v>
      </c>
      <c r="D50" s="9"/>
      <c r="E50" s="27">
        <f>B50*B50</f>
        <v>20.121632653061209</v>
      </c>
      <c r="F50" s="27">
        <f>C50*C50</f>
        <v>20.121632653061226</v>
      </c>
      <c r="G50" s="30">
        <f>E50/F46</f>
        <v>0.78864181730922989</v>
      </c>
      <c r="H50" s="30">
        <f>F50/G46</f>
        <v>1.61157240928408</v>
      </c>
      <c r="I50" s="9"/>
      <c r="J50" s="10"/>
      <c r="K50" s="29" t="s">
        <v>33</v>
      </c>
      <c r="L50" s="27">
        <f>L46-P46</f>
        <v>4.0958904109589014</v>
      </c>
      <c r="M50" s="27">
        <f>M46-Q46</f>
        <v>-4.0958904109589049</v>
      </c>
      <c r="N50" s="9"/>
      <c r="O50" s="27">
        <f>L50*L50</f>
        <v>16.776318258585079</v>
      </c>
      <c r="P50" s="27">
        <f>M50*M50</f>
        <v>16.776318258585107</v>
      </c>
      <c r="Q50" s="30">
        <f>O50/P46</f>
        <v>0.48064020128599316</v>
      </c>
      <c r="R50" s="30">
        <f>P50/Q46</f>
        <v>1.1901566888986519</v>
      </c>
    </row>
    <row r="51" spans="1:18" ht="15.75">
      <c r="A51" s="29"/>
      <c r="B51" s="27">
        <f>B47-F47</f>
        <v>-4.485714285714284</v>
      </c>
      <c r="C51" s="27">
        <f>C47-G47</f>
        <v>4.4857142857142858</v>
      </c>
      <c r="D51" s="9"/>
      <c r="E51" s="27">
        <f>B51*B51</f>
        <v>20.121632653061209</v>
      </c>
      <c r="F51" s="27">
        <f>C51*C51</f>
        <v>20.121632653061226</v>
      </c>
      <c r="G51" s="30">
        <f>E51/F47</f>
        <v>0.93651215805471055</v>
      </c>
      <c r="H51" s="30">
        <f>F51/G47</f>
        <v>1.9137422360248448</v>
      </c>
      <c r="I51" s="9"/>
      <c r="J51" s="10"/>
      <c r="K51" s="29"/>
      <c r="L51" s="27">
        <f>L47-P47</f>
        <v>-4.0958904109589049</v>
      </c>
      <c r="M51" s="27">
        <f>M47-Q47</f>
        <v>4.095890410958904</v>
      </c>
      <c r="N51" s="9"/>
      <c r="O51" s="27">
        <f>L51*L51</f>
        <v>16.776318258585107</v>
      </c>
      <c r="P51" s="27">
        <f>M51*M51</f>
        <v>16.7763182585851</v>
      </c>
      <c r="Q51" s="30">
        <f>O51/P47</f>
        <v>0.98130707762557112</v>
      </c>
      <c r="R51" s="30">
        <f>P51/Q47</f>
        <v>2.4299032398347467</v>
      </c>
    </row>
    <row r="52" spans="1:18" ht="15.75">
      <c r="A52" s="8"/>
      <c r="B52" s="15"/>
      <c r="C52" s="15"/>
      <c r="D52" s="9"/>
      <c r="E52" s="27"/>
      <c r="F52" s="27"/>
      <c r="G52" s="30"/>
      <c r="H52" s="30"/>
      <c r="I52" s="9"/>
      <c r="J52" s="10"/>
      <c r="K52" s="10"/>
      <c r="L52" s="10"/>
      <c r="M52" s="9"/>
      <c r="N52" s="9"/>
      <c r="O52" s="9"/>
      <c r="P52" s="9"/>
    </row>
    <row r="53" spans="1:18" ht="15.75">
      <c r="A53" s="93" t="s">
        <v>40</v>
      </c>
      <c r="B53" s="93"/>
      <c r="C53" s="93"/>
      <c r="D53" s="93"/>
      <c r="E53" s="9"/>
      <c r="F53" s="93" t="s">
        <v>26</v>
      </c>
      <c r="G53" s="93"/>
      <c r="H53" s="25" t="s">
        <v>31</v>
      </c>
      <c r="I53" s="9"/>
      <c r="J53" s="10"/>
      <c r="K53" s="93" t="s">
        <v>42</v>
      </c>
      <c r="L53" s="93"/>
      <c r="M53" s="93"/>
      <c r="N53" s="93"/>
      <c r="O53" s="9"/>
      <c r="P53" s="93" t="s">
        <v>26</v>
      </c>
      <c r="Q53" s="93"/>
      <c r="R53" s="25" t="s">
        <v>31</v>
      </c>
    </row>
    <row r="54" spans="1:18" ht="15.75">
      <c r="A54" s="31" t="s">
        <v>29</v>
      </c>
      <c r="B54" s="25" t="s">
        <v>24</v>
      </c>
      <c r="C54" s="25" t="s">
        <v>25</v>
      </c>
      <c r="D54" s="25" t="s">
        <v>28</v>
      </c>
      <c r="E54" s="9"/>
      <c r="F54" s="25" t="s">
        <v>24</v>
      </c>
      <c r="G54" s="25" t="s">
        <v>25</v>
      </c>
      <c r="H54" s="25">
        <f>CHITEST(B55:C56,F55:G56)</f>
        <v>0.65300998121201204</v>
      </c>
      <c r="I54" s="9"/>
      <c r="J54" s="10"/>
      <c r="K54" s="31" t="s">
        <v>29</v>
      </c>
      <c r="L54" s="25" t="s">
        <v>24</v>
      </c>
      <c r="M54" s="25" t="s">
        <v>25</v>
      </c>
      <c r="N54" s="25" t="s">
        <v>28</v>
      </c>
      <c r="O54" s="9"/>
      <c r="P54" s="25" t="s">
        <v>24</v>
      </c>
      <c r="Q54" s="25" t="s">
        <v>25</v>
      </c>
      <c r="R54" s="25">
        <f>CHITEST(L55:M56,P55:Q56)</f>
        <v>6.9254230942611669E-2</v>
      </c>
    </row>
    <row r="55" spans="1:18" ht="15.75">
      <c r="A55" s="31" t="s">
        <v>9</v>
      </c>
      <c r="B55" s="25">
        <v>28</v>
      </c>
      <c r="C55" s="25">
        <v>21</v>
      </c>
      <c r="D55" s="25">
        <f>SUM(B55:C55)</f>
        <v>49</v>
      </c>
      <c r="E55" s="9"/>
      <c r="F55" s="27">
        <f>B57*D55/D57</f>
        <v>29.10891089108911</v>
      </c>
      <c r="G55" s="27">
        <f>C57*D55/D57</f>
        <v>19.89108910891089</v>
      </c>
      <c r="H55" s="25"/>
      <c r="I55" s="9"/>
      <c r="J55" s="10"/>
      <c r="K55" s="31" t="s">
        <v>9</v>
      </c>
      <c r="L55" s="25">
        <v>32</v>
      </c>
      <c r="M55" s="25">
        <v>13</v>
      </c>
      <c r="N55" s="25">
        <f>SUM(L55:M55)</f>
        <v>45</v>
      </c>
      <c r="O55" s="9"/>
      <c r="P55" s="27">
        <f>L57*N55/N57</f>
        <v>28.356164383561644</v>
      </c>
      <c r="Q55" s="27">
        <f>M57*N55/N57</f>
        <v>16.643835616438356</v>
      </c>
      <c r="R55" s="25"/>
    </row>
    <row r="56" spans="1:18" ht="15.75">
      <c r="A56" s="31" t="s">
        <v>10</v>
      </c>
      <c r="B56" s="25">
        <v>32</v>
      </c>
      <c r="C56" s="25">
        <v>20</v>
      </c>
      <c r="D56" s="25">
        <f>SUM(B56:C56)</f>
        <v>52</v>
      </c>
      <c r="E56" s="9"/>
      <c r="F56" s="27">
        <f>B57*D56/D57</f>
        <v>30.89108910891089</v>
      </c>
      <c r="G56" s="27">
        <f>C57*D56/D57</f>
        <v>21.10891089108911</v>
      </c>
      <c r="H56" s="25" t="s">
        <v>32</v>
      </c>
      <c r="I56" s="9"/>
      <c r="J56" s="10"/>
      <c r="K56" s="31" t="s">
        <v>10</v>
      </c>
      <c r="L56" s="25">
        <v>14</v>
      </c>
      <c r="M56" s="25">
        <v>14</v>
      </c>
      <c r="N56" s="25">
        <f>SUM(L56:M56)</f>
        <v>28</v>
      </c>
      <c r="O56" s="9"/>
      <c r="P56" s="27">
        <f>L57*N56/N57</f>
        <v>17.643835616438356</v>
      </c>
      <c r="Q56" s="27">
        <f>M57*N56/N57</f>
        <v>10.356164383561644</v>
      </c>
      <c r="R56" s="25" t="s">
        <v>32</v>
      </c>
    </row>
    <row r="57" spans="1:18" ht="15.75">
      <c r="A57" s="39" t="s">
        <v>6</v>
      </c>
      <c r="B57" s="25">
        <f>SUM(B55:B56)</f>
        <v>60</v>
      </c>
      <c r="C57" s="25">
        <f>SUM(C55:C56)</f>
        <v>41</v>
      </c>
      <c r="D57" s="25">
        <f>SUM(D55:D56)</f>
        <v>101</v>
      </c>
      <c r="E57" s="9"/>
      <c r="F57" s="25"/>
      <c r="G57" s="25"/>
      <c r="H57" s="28">
        <f>SUM(G59:H60)</f>
        <v>0.20212632895559762</v>
      </c>
      <c r="I57" s="9"/>
      <c r="J57" s="10"/>
      <c r="K57" s="39" t="s">
        <v>6</v>
      </c>
      <c r="L57" s="25">
        <f>SUM(L55:L56)</f>
        <v>46</v>
      </c>
      <c r="M57" s="25">
        <f>SUM(M55:M56)</f>
        <v>27</v>
      </c>
      <c r="N57" s="25">
        <f>SUM(N55:N56)</f>
        <v>73</v>
      </c>
      <c r="O57" s="9"/>
      <c r="P57" s="25"/>
      <c r="Q57" s="25"/>
      <c r="R57" s="28">
        <f>SUM(Q59:R60)</f>
        <v>3.3006083378064046</v>
      </c>
    </row>
    <row r="58" spans="1:18" ht="15.75">
      <c r="A58" s="8"/>
      <c r="B58" s="9"/>
      <c r="C58" s="9"/>
      <c r="D58" s="9"/>
      <c r="E58" s="9"/>
      <c r="F58" s="24"/>
      <c r="G58" s="91" t="s">
        <v>36</v>
      </c>
      <c r="H58" s="91"/>
      <c r="I58" s="9"/>
      <c r="J58" s="10"/>
      <c r="K58" s="8"/>
      <c r="L58" s="9"/>
      <c r="M58" s="9"/>
      <c r="N58" s="9"/>
      <c r="O58" s="9"/>
      <c r="P58" s="24"/>
      <c r="Q58" s="91" t="s">
        <v>36</v>
      </c>
      <c r="R58" s="91"/>
    </row>
    <row r="59" spans="1:18" ht="15.75">
      <c r="A59" s="29" t="s">
        <v>33</v>
      </c>
      <c r="B59" s="27">
        <f>B55-F55</f>
        <v>-1.1089108910891099</v>
      </c>
      <c r="C59" s="27">
        <f>C55-G55</f>
        <v>1.1089108910891099</v>
      </c>
      <c r="D59" s="9"/>
      <c r="E59" s="27">
        <f>B59*B59</f>
        <v>1.2296833643760436</v>
      </c>
      <c r="F59" s="27">
        <f>C59*C59</f>
        <v>1.2296833643760436</v>
      </c>
      <c r="G59" s="30">
        <f>E59/F55</f>
        <v>4.2244224422442314E-2</v>
      </c>
      <c r="H59" s="30">
        <f>F59/G55</f>
        <v>6.182081622796437E-2</v>
      </c>
      <c r="I59" s="9"/>
      <c r="J59" s="10"/>
      <c r="K59" s="29" t="s">
        <v>33</v>
      </c>
      <c r="L59" s="27">
        <f>L55-P55</f>
        <v>3.6438356164383556</v>
      </c>
      <c r="M59" s="27">
        <f>M55-Q55</f>
        <v>-3.6438356164383556</v>
      </c>
      <c r="N59" s="9"/>
      <c r="O59" s="27">
        <f>L59*L59</f>
        <v>13.277537999624691</v>
      </c>
      <c r="P59" s="27">
        <f>M59*M59</f>
        <v>13.277537999624691</v>
      </c>
      <c r="Q59" s="30">
        <f>O59/P55</f>
        <v>0.46824167824763402</v>
      </c>
      <c r="R59" s="30">
        <f>P59/Q55</f>
        <v>0.79774508145893208</v>
      </c>
    </row>
    <row r="60" spans="1:18" ht="15.75">
      <c r="A60" s="29"/>
      <c r="B60" s="27">
        <f>B56-F56</f>
        <v>1.1089108910891099</v>
      </c>
      <c r="C60" s="27">
        <f>C56-G56</f>
        <v>-1.1089108910891099</v>
      </c>
      <c r="D60" s="9"/>
      <c r="E60" s="27">
        <f>B60*B60</f>
        <v>1.2296833643760436</v>
      </c>
      <c r="F60" s="27">
        <f>C60*C60</f>
        <v>1.2296833643760436</v>
      </c>
      <c r="G60" s="30">
        <f>E60/F56</f>
        <v>3.9807057628839876E-2</v>
      </c>
      <c r="H60" s="30">
        <f>F60/G56</f>
        <v>5.8254230676351035E-2</v>
      </c>
      <c r="I60" s="9"/>
      <c r="J60" s="10"/>
      <c r="K60" s="29"/>
      <c r="L60" s="27">
        <f>L56-P56</f>
        <v>-3.6438356164383556</v>
      </c>
      <c r="M60" s="27">
        <f>M56-Q56</f>
        <v>3.6438356164383556</v>
      </c>
      <c r="N60" s="9"/>
      <c r="O60" s="27">
        <f>L60*L60</f>
        <v>13.277537999624691</v>
      </c>
      <c r="P60" s="27">
        <f>M60*M60</f>
        <v>13.277537999624691</v>
      </c>
      <c r="Q60" s="30">
        <f>O60/P56</f>
        <v>0.75253126861226904</v>
      </c>
      <c r="R60" s="30">
        <f>P60/Q56</f>
        <v>1.2820903094875693</v>
      </c>
    </row>
    <row r="61" spans="1:18" ht="15.75">
      <c r="A61" s="8"/>
      <c r="B61" s="15"/>
      <c r="C61" s="15"/>
      <c r="D61" s="9"/>
      <c r="E61" s="15"/>
      <c r="F61" s="15"/>
      <c r="G61" s="14"/>
      <c r="H61" s="14"/>
      <c r="I61" s="9"/>
      <c r="J61" s="10"/>
      <c r="K61" s="10"/>
      <c r="L61" s="10"/>
      <c r="M61" s="9"/>
      <c r="N61" s="9"/>
      <c r="O61" s="9"/>
      <c r="P61" s="9"/>
    </row>
    <row r="62" spans="1:18" ht="15.75">
      <c r="A62" s="8"/>
      <c r="B62" s="15"/>
      <c r="C62" s="15"/>
      <c r="D62" s="9"/>
      <c r="E62" s="15"/>
      <c r="F62" s="15"/>
      <c r="G62" s="14"/>
      <c r="H62" s="14"/>
      <c r="I62" s="9"/>
      <c r="J62" s="10"/>
      <c r="K62" s="10"/>
      <c r="L62" s="10"/>
      <c r="M62" s="9"/>
      <c r="N62" s="9"/>
      <c r="O62" s="9"/>
      <c r="P62" s="9"/>
    </row>
    <row r="63" spans="1:18" ht="15.75">
      <c r="A63" s="1"/>
    </row>
    <row r="64" spans="1:18" ht="15.75">
      <c r="A64" s="1" t="s">
        <v>0</v>
      </c>
    </row>
    <row r="65" spans="1:18" ht="16.5" thickBot="1">
      <c r="A65" s="1" t="s">
        <v>17</v>
      </c>
    </row>
    <row r="66" spans="1:18" ht="16.5" thickBot="1">
      <c r="A66" s="87" t="s">
        <v>2</v>
      </c>
      <c r="B66" s="86" t="s">
        <v>3</v>
      </c>
      <c r="C66" s="85"/>
      <c r="D66" s="87" t="s">
        <v>21</v>
      </c>
      <c r="E66" s="86" t="s">
        <v>4</v>
      </c>
      <c r="F66" s="85"/>
      <c r="G66" s="86" t="s">
        <v>5</v>
      </c>
      <c r="H66" s="84"/>
      <c r="I66" s="89" t="s">
        <v>27</v>
      </c>
      <c r="J66" s="90"/>
      <c r="K66" s="91" t="s">
        <v>22</v>
      </c>
      <c r="L66" s="93" t="s">
        <v>23</v>
      </c>
      <c r="M66" s="84" t="s">
        <v>7</v>
      </c>
      <c r="N66" s="85"/>
      <c r="O66" s="86" t="s">
        <v>8</v>
      </c>
      <c r="P66" s="85"/>
    </row>
    <row r="67" spans="1:18" ht="16.5" thickBot="1">
      <c r="A67" s="88"/>
      <c r="B67" s="17" t="s">
        <v>9</v>
      </c>
      <c r="C67" s="17" t="s">
        <v>10</v>
      </c>
      <c r="D67" s="88"/>
      <c r="E67" s="17" t="s">
        <v>9</v>
      </c>
      <c r="F67" s="17" t="s">
        <v>10</v>
      </c>
      <c r="G67" s="17" t="s">
        <v>9</v>
      </c>
      <c r="H67" s="18" t="s">
        <v>10</v>
      </c>
      <c r="I67" s="19" t="s">
        <v>9</v>
      </c>
      <c r="J67" s="20" t="s">
        <v>10</v>
      </c>
      <c r="K67" s="92"/>
      <c r="L67" s="93"/>
      <c r="M67" s="17" t="s">
        <v>9</v>
      </c>
      <c r="N67" s="17" t="s">
        <v>10</v>
      </c>
      <c r="O67" s="17" t="s">
        <v>9</v>
      </c>
      <c r="P67" s="17" t="s">
        <v>10</v>
      </c>
    </row>
    <row r="68" spans="1:18" ht="16.5" thickBot="1">
      <c r="A68" s="2" t="s">
        <v>11</v>
      </c>
      <c r="B68" s="4">
        <v>26</v>
      </c>
      <c r="C68" s="4">
        <v>19</v>
      </c>
      <c r="D68" s="4">
        <f>SUM(B68:C68)</f>
        <v>45</v>
      </c>
      <c r="E68" s="4">
        <v>7</v>
      </c>
      <c r="F68" s="4">
        <v>12</v>
      </c>
      <c r="G68" s="4">
        <v>16</v>
      </c>
      <c r="H68" s="4">
        <v>13</v>
      </c>
      <c r="I68" s="4">
        <f>E68+G68</f>
        <v>23</v>
      </c>
      <c r="J68" s="6">
        <f>F68+H68</f>
        <v>25</v>
      </c>
      <c r="K68" s="7">
        <f>I68+J68</f>
        <v>48</v>
      </c>
      <c r="L68" s="3">
        <f>D68+K68</f>
        <v>93</v>
      </c>
      <c r="M68" s="21">
        <f>B68*100/L68</f>
        <v>27.956989247311828</v>
      </c>
      <c r="N68" s="21">
        <f>C68*100/L68</f>
        <v>20.43010752688172</v>
      </c>
      <c r="O68" s="21">
        <f>E68+G68*100/L68</f>
        <v>24.204301075268816</v>
      </c>
      <c r="P68" s="21">
        <f>F68+H68*100/L68</f>
        <v>25.978494623655912</v>
      </c>
    </row>
    <row r="69" spans="1:18" ht="16.5" thickBot="1">
      <c r="A69" s="2" t="s">
        <v>12</v>
      </c>
      <c r="B69" s="4">
        <v>38</v>
      </c>
      <c r="C69" s="4">
        <v>29</v>
      </c>
      <c r="D69" s="4">
        <f t="shared" ref="D69:D71" si="18">SUM(B69:C69)</f>
        <v>67</v>
      </c>
      <c r="E69" s="4">
        <v>10</v>
      </c>
      <c r="F69" s="4">
        <v>6</v>
      </c>
      <c r="G69" s="4">
        <v>8</v>
      </c>
      <c r="H69" s="4">
        <v>7</v>
      </c>
      <c r="I69" s="4">
        <f t="shared" ref="I69:I71" si="19">E69+G69</f>
        <v>18</v>
      </c>
      <c r="J69" s="6">
        <f t="shared" ref="J69:J71" si="20">F69+H69</f>
        <v>13</v>
      </c>
      <c r="K69" s="7">
        <f t="shared" ref="K69:K71" si="21">I69+J69</f>
        <v>31</v>
      </c>
      <c r="L69" s="3">
        <f t="shared" ref="L69:L71" si="22">D69+K69</f>
        <v>98</v>
      </c>
      <c r="M69" s="21">
        <f t="shared" ref="M69:M72" si="23">B69*100/L69</f>
        <v>38.775510204081634</v>
      </c>
      <c r="N69" s="21">
        <f t="shared" ref="N69:N72" si="24">C69*100/L69</f>
        <v>29.591836734693878</v>
      </c>
      <c r="O69" s="21">
        <f t="shared" ref="O69:O72" si="25">E69+G69*100/L69</f>
        <v>18.163265306122447</v>
      </c>
      <c r="P69" s="21">
        <f t="shared" ref="P69:P72" si="26">F69+H69*100/L69</f>
        <v>13.142857142857142</v>
      </c>
    </row>
    <row r="70" spans="1:18" ht="16.5" thickBot="1">
      <c r="A70" s="2" t="s">
        <v>13</v>
      </c>
      <c r="B70" s="4">
        <v>39</v>
      </c>
      <c r="C70" s="4">
        <v>23</v>
      </c>
      <c r="D70" s="4">
        <f t="shared" si="18"/>
        <v>62</v>
      </c>
      <c r="E70" s="4">
        <v>5</v>
      </c>
      <c r="F70" s="4">
        <v>4</v>
      </c>
      <c r="G70" s="4">
        <v>15</v>
      </c>
      <c r="H70" s="4">
        <v>7</v>
      </c>
      <c r="I70" s="4">
        <f t="shared" si="19"/>
        <v>20</v>
      </c>
      <c r="J70" s="6">
        <f t="shared" si="20"/>
        <v>11</v>
      </c>
      <c r="K70" s="7">
        <f t="shared" si="21"/>
        <v>31</v>
      </c>
      <c r="L70" s="3">
        <f t="shared" si="22"/>
        <v>93</v>
      </c>
      <c r="M70" s="21">
        <f t="shared" si="23"/>
        <v>41.935483870967744</v>
      </c>
      <c r="N70" s="21">
        <f t="shared" si="24"/>
        <v>24.731182795698924</v>
      </c>
      <c r="O70" s="21">
        <f t="shared" si="25"/>
        <v>21.129032258064516</v>
      </c>
      <c r="P70" s="21">
        <f t="shared" si="26"/>
        <v>11.526881720430108</v>
      </c>
    </row>
    <row r="71" spans="1:18" ht="16.5" thickBot="1">
      <c r="A71" s="2" t="s">
        <v>14</v>
      </c>
      <c r="B71" s="4">
        <v>30</v>
      </c>
      <c r="C71" s="4">
        <v>23</v>
      </c>
      <c r="D71" s="4">
        <f t="shared" si="18"/>
        <v>53</v>
      </c>
      <c r="E71" s="4">
        <v>3</v>
      </c>
      <c r="F71" s="4">
        <v>1</v>
      </c>
      <c r="G71" s="4">
        <v>7</v>
      </c>
      <c r="H71" s="4">
        <v>7</v>
      </c>
      <c r="I71" s="4">
        <f t="shared" si="19"/>
        <v>10</v>
      </c>
      <c r="J71" s="6">
        <f t="shared" si="20"/>
        <v>8</v>
      </c>
      <c r="K71" s="7">
        <f t="shared" si="21"/>
        <v>18</v>
      </c>
      <c r="L71" s="3">
        <f t="shared" si="22"/>
        <v>71</v>
      </c>
      <c r="M71" s="21">
        <f t="shared" si="23"/>
        <v>42.25352112676056</v>
      </c>
      <c r="N71" s="21">
        <f t="shared" si="24"/>
        <v>32.394366197183096</v>
      </c>
      <c r="O71" s="21">
        <f t="shared" si="25"/>
        <v>12.859154929577464</v>
      </c>
      <c r="P71" s="21">
        <f t="shared" si="26"/>
        <v>10.859154929577464</v>
      </c>
    </row>
    <row r="72" spans="1:18" ht="16.5" thickBot="1">
      <c r="A72" s="2" t="s">
        <v>15</v>
      </c>
      <c r="B72" s="4">
        <f>SUM(B68:B71)</f>
        <v>133</v>
      </c>
      <c r="C72" s="4">
        <f>SUM(C68:C71)</f>
        <v>94</v>
      </c>
      <c r="D72" s="4">
        <f>SUM(D68:D71)</f>
        <v>227</v>
      </c>
      <c r="E72" s="4">
        <f>SUM(E68:E71)</f>
        <v>25</v>
      </c>
      <c r="F72" s="4">
        <f t="shared" ref="F72:L72" si="27">SUM(F68:F71)</f>
        <v>23</v>
      </c>
      <c r="G72" s="4">
        <f t="shared" si="27"/>
        <v>46</v>
      </c>
      <c r="H72" s="4">
        <f t="shared" si="27"/>
        <v>34</v>
      </c>
      <c r="I72" s="4">
        <f t="shared" si="27"/>
        <v>71</v>
      </c>
      <c r="J72" s="4">
        <f t="shared" si="27"/>
        <v>57</v>
      </c>
      <c r="K72" s="4">
        <f t="shared" si="27"/>
        <v>128</v>
      </c>
      <c r="L72" s="4">
        <f t="shared" si="27"/>
        <v>355</v>
      </c>
      <c r="M72" s="21">
        <f t="shared" si="23"/>
        <v>37.464788732394368</v>
      </c>
      <c r="N72" s="21">
        <f t="shared" si="24"/>
        <v>26.47887323943662</v>
      </c>
      <c r="O72" s="21">
        <f t="shared" si="25"/>
        <v>37.95774647887324</v>
      </c>
      <c r="P72" s="21">
        <f t="shared" si="26"/>
        <v>32.577464788732392</v>
      </c>
    </row>
    <row r="73" spans="1:18" ht="15.75">
      <c r="A73" s="8"/>
      <c r="B73" s="9"/>
      <c r="C73" s="9"/>
      <c r="D73" s="9"/>
      <c r="E73" s="9"/>
      <c r="F73" s="9"/>
      <c r="G73" s="9"/>
      <c r="H73" s="9"/>
      <c r="I73" s="9"/>
      <c r="J73" s="10"/>
      <c r="K73" s="10"/>
      <c r="L73" s="10"/>
      <c r="M73" s="9"/>
      <c r="N73" s="9"/>
      <c r="O73" s="9"/>
      <c r="P73" s="9"/>
    </row>
    <row r="74" spans="1:18" ht="15.75">
      <c r="A74" s="83" t="s">
        <v>30</v>
      </c>
      <c r="B74" s="83"/>
      <c r="C74" s="83"/>
      <c r="D74" s="83"/>
      <c r="E74" s="9"/>
      <c r="F74" s="83" t="s">
        <v>26</v>
      </c>
      <c r="G74" s="83"/>
      <c r="H74" s="9" t="s">
        <v>31</v>
      </c>
      <c r="I74" s="9"/>
      <c r="J74" s="10"/>
      <c r="K74" s="83" t="s">
        <v>30</v>
      </c>
      <c r="L74" s="83"/>
      <c r="M74" s="83"/>
      <c r="N74" s="83"/>
      <c r="O74" s="9"/>
      <c r="P74" s="83" t="s">
        <v>26</v>
      </c>
      <c r="Q74" s="83"/>
      <c r="R74" s="9" t="s">
        <v>31</v>
      </c>
    </row>
    <row r="75" spans="1:18" ht="15.75">
      <c r="A75" s="5" t="s">
        <v>29</v>
      </c>
      <c r="B75" s="9" t="s">
        <v>24</v>
      </c>
      <c r="C75" s="9" t="s">
        <v>25</v>
      </c>
      <c r="D75" s="9" t="s">
        <v>28</v>
      </c>
      <c r="E75" s="9"/>
      <c r="F75" s="9" t="s">
        <v>24</v>
      </c>
      <c r="G75" s="9" t="s">
        <v>25</v>
      </c>
      <c r="H75" s="9">
        <f>CHITEST(B76:C77,F76:G77)</f>
        <v>0.34117160428071625</v>
      </c>
      <c r="I75" s="9"/>
      <c r="J75" s="10"/>
      <c r="K75" s="5" t="s">
        <v>29</v>
      </c>
      <c r="L75" s="9" t="s">
        <v>24</v>
      </c>
      <c r="M75" s="9" t="s">
        <v>25</v>
      </c>
      <c r="N75" s="9" t="s">
        <v>28</v>
      </c>
      <c r="O75" s="9"/>
      <c r="P75" s="9" t="s">
        <v>24</v>
      </c>
      <c r="Q75" s="9" t="s">
        <v>25</v>
      </c>
      <c r="R75" s="9">
        <f>CHITEST(L76:M77,P76:Q77)</f>
        <v>2.4175367153735361E-2</v>
      </c>
    </row>
    <row r="76" spans="1:18" ht="15.75">
      <c r="A76" s="5" t="s">
        <v>9</v>
      </c>
      <c r="B76" s="9">
        <f>B68</f>
        <v>26</v>
      </c>
      <c r="C76" s="9">
        <f>I68</f>
        <v>23</v>
      </c>
      <c r="D76" s="9">
        <f>SUM(B76:C76)</f>
        <v>49</v>
      </c>
      <c r="E76" s="9"/>
      <c r="F76" s="15">
        <f>B78*D76/D78</f>
        <v>23.70967741935484</v>
      </c>
      <c r="G76" s="15">
        <f>C78*D76/D78</f>
        <v>25.29032258064516</v>
      </c>
      <c r="H76" s="9"/>
      <c r="I76" s="9"/>
      <c r="J76" s="10"/>
      <c r="K76" s="5" t="s">
        <v>9</v>
      </c>
      <c r="L76" s="9">
        <v>39</v>
      </c>
      <c r="M76" s="9">
        <v>10</v>
      </c>
      <c r="N76" s="9">
        <f>SUM(L76:M76)</f>
        <v>49</v>
      </c>
      <c r="O76" s="9"/>
      <c r="P76" s="15">
        <f>L78*N76/N78</f>
        <v>34.904109589041099</v>
      </c>
      <c r="Q76" s="15">
        <f>M78*N76/N78</f>
        <v>14.095890410958905</v>
      </c>
      <c r="R76" s="9"/>
    </row>
    <row r="77" spans="1:18" ht="15.75">
      <c r="A77" s="5" t="s">
        <v>10</v>
      </c>
      <c r="B77" s="9">
        <f>C68</f>
        <v>19</v>
      </c>
      <c r="C77" s="9">
        <f>J68</f>
        <v>25</v>
      </c>
      <c r="D77" s="9">
        <f>SUM(B77:C77)</f>
        <v>44</v>
      </c>
      <c r="E77" s="9"/>
      <c r="F77" s="15">
        <f>B78*D77/D78</f>
        <v>21.29032258064516</v>
      </c>
      <c r="G77" s="15">
        <f>C78*D77/D78</f>
        <v>22.70967741935484</v>
      </c>
      <c r="H77" s="9" t="s">
        <v>32</v>
      </c>
      <c r="I77" s="9"/>
      <c r="J77" s="10"/>
      <c r="K77" s="5" t="s">
        <v>10</v>
      </c>
      <c r="L77" s="9">
        <v>13</v>
      </c>
      <c r="M77" s="9">
        <v>11</v>
      </c>
      <c r="N77" s="9">
        <f>SUM(L77:M77)</f>
        <v>24</v>
      </c>
      <c r="O77" s="9"/>
      <c r="P77" s="15">
        <f>L78*N77/N78</f>
        <v>17.095890410958905</v>
      </c>
      <c r="Q77" s="15">
        <f>M78*N77/N78</f>
        <v>6.904109589041096</v>
      </c>
      <c r="R77" s="9" t="s">
        <v>32</v>
      </c>
    </row>
    <row r="78" spans="1:18" ht="16.5" customHeight="1">
      <c r="A78" s="12" t="s">
        <v>6</v>
      </c>
      <c r="B78" s="9">
        <f>SUM(B76:B77)</f>
        <v>45</v>
      </c>
      <c r="C78" s="9">
        <f>SUM(C76:C77)</f>
        <v>48</v>
      </c>
      <c r="D78" s="9">
        <f>SUM(D76:D77)</f>
        <v>93</v>
      </c>
      <c r="E78" s="9"/>
      <c r="F78" s="9"/>
      <c r="G78" s="9"/>
      <c r="H78" s="14">
        <f>SUM(G80:H81)</f>
        <v>0.90602388682745727</v>
      </c>
      <c r="I78" s="9"/>
      <c r="J78" s="10"/>
      <c r="K78" s="12" t="s">
        <v>6</v>
      </c>
      <c r="L78" s="9">
        <f>SUM(L76:L77)</f>
        <v>52</v>
      </c>
      <c r="M78" s="9">
        <f>SUM(M76:M77)</f>
        <v>21</v>
      </c>
      <c r="N78" s="9">
        <f>SUM(N76:N77)</f>
        <v>73</v>
      </c>
      <c r="O78" s="9"/>
      <c r="P78" s="9"/>
      <c r="Q78" s="9"/>
      <c r="R78" s="13">
        <f>SUM(Q80:R81)</f>
        <v>5.0820072076449634</v>
      </c>
    </row>
    <row r="79" spans="1:18" ht="15.75">
      <c r="A79" s="8"/>
      <c r="B79" s="9"/>
      <c r="C79" s="9"/>
      <c r="D79" s="9"/>
      <c r="E79" s="9"/>
      <c r="F79" s="9"/>
      <c r="G79" s="83" t="s">
        <v>36</v>
      </c>
      <c r="H79" s="83"/>
      <c r="I79" s="9"/>
      <c r="J79" s="10"/>
      <c r="K79" s="8"/>
      <c r="L79" s="9"/>
      <c r="M79" s="9"/>
      <c r="N79" s="9"/>
      <c r="O79" s="9"/>
      <c r="P79" s="9"/>
      <c r="Q79" s="83" t="s">
        <v>35</v>
      </c>
      <c r="R79" s="83"/>
    </row>
    <row r="80" spans="1:18" ht="15.75">
      <c r="A80" s="8" t="s">
        <v>33</v>
      </c>
      <c r="B80" s="15">
        <f>B76-F76</f>
        <v>2.2903225806451601</v>
      </c>
      <c r="C80" s="15">
        <f>C76-G76</f>
        <v>-2.2903225806451601</v>
      </c>
      <c r="D80" s="9"/>
      <c r="E80" s="15">
        <f>B80*B80</f>
        <v>5.2455775234131057</v>
      </c>
      <c r="F80" s="15">
        <f>C80*C80</f>
        <v>5.2455775234131057</v>
      </c>
      <c r="G80" s="14">
        <f>E80/F76</f>
        <v>0.22124204520517859</v>
      </c>
      <c r="H80" s="14">
        <f>F80/G76</f>
        <v>0.20741441737985494</v>
      </c>
      <c r="I80" s="9"/>
      <c r="J80" s="10"/>
      <c r="K80" s="8" t="s">
        <v>33</v>
      </c>
      <c r="L80" s="15">
        <f>L76-P76</f>
        <v>4.0958904109589014</v>
      </c>
      <c r="M80" s="15">
        <f>M76-Q76</f>
        <v>-4.0958904109589049</v>
      </c>
      <c r="N80" s="9"/>
      <c r="O80" s="15">
        <f>L80*L80</f>
        <v>16.776318258585079</v>
      </c>
      <c r="P80" s="15">
        <f>M80*M80</f>
        <v>16.776318258585107</v>
      </c>
      <c r="Q80" s="14">
        <f>O80/P76</f>
        <v>0.48064020128599316</v>
      </c>
      <c r="R80" s="14">
        <f>P80/Q76</f>
        <v>1.1901566888986519</v>
      </c>
    </row>
    <row r="81" spans="1:41" ht="15.75">
      <c r="A81" s="8"/>
      <c r="B81" s="15">
        <f>B77-F77</f>
        <v>-2.2903225806451601</v>
      </c>
      <c r="C81" s="15">
        <f>C77-G77</f>
        <v>2.2903225806451601</v>
      </c>
      <c r="D81" s="9"/>
      <c r="E81" s="15">
        <f>B81*B81</f>
        <v>5.2455775234131057</v>
      </c>
      <c r="F81" s="15">
        <f>C81*C81</f>
        <v>5.2455775234131057</v>
      </c>
      <c r="G81" s="14">
        <f>E81/F77</f>
        <v>0.24638318670576709</v>
      </c>
      <c r="H81" s="14">
        <f>F81/G77</f>
        <v>0.23098423753665662</v>
      </c>
      <c r="I81" s="9"/>
      <c r="J81" s="10"/>
      <c r="K81" s="8"/>
      <c r="L81" s="15">
        <f>L77-P77</f>
        <v>-4.0958904109589049</v>
      </c>
      <c r="M81" s="15">
        <f>M77-Q77</f>
        <v>4.095890410958904</v>
      </c>
      <c r="N81" s="9"/>
      <c r="O81" s="15">
        <f>L81*L81</f>
        <v>16.776318258585107</v>
      </c>
      <c r="P81" s="15">
        <f>M81*M81</f>
        <v>16.7763182585851</v>
      </c>
      <c r="Q81" s="14">
        <f>O81/P77</f>
        <v>0.98130707762557112</v>
      </c>
      <c r="R81" s="14">
        <f>P81/Q77</f>
        <v>2.4299032398347467</v>
      </c>
    </row>
    <row r="82" spans="1:41" ht="15.75">
      <c r="A82" s="8"/>
      <c r="B82" s="15"/>
      <c r="C82" s="15"/>
      <c r="D82" s="9"/>
      <c r="E82" s="15"/>
      <c r="F82" s="15"/>
      <c r="G82" s="14"/>
      <c r="H82" s="14"/>
      <c r="I82" s="9"/>
      <c r="J82" s="10"/>
      <c r="K82" s="10"/>
      <c r="L82" s="10"/>
      <c r="M82" s="9"/>
      <c r="N82" s="9"/>
      <c r="O82" s="9"/>
      <c r="P82" s="9"/>
    </row>
    <row r="83" spans="1:41" ht="15.75">
      <c r="A83" s="83" t="s">
        <v>34</v>
      </c>
      <c r="B83" s="83"/>
      <c r="C83" s="83"/>
      <c r="D83" s="83"/>
      <c r="E83" s="9"/>
      <c r="F83" s="83" t="s">
        <v>26</v>
      </c>
      <c r="G83" s="83"/>
      <c r="H83" s="9" t="s">
        <v>31</v>
      </c>
      <c r="I83" s="9"/>
      <c r="J83" s="10"/>
      <c r="K83" s="83" t="s">
        <v>30</v>
      </c>
      <c r="L83" s="83"/>
      <c r="M83" s="83"/>
      <c r="N83" s="83"/>
      <c r="O83" s="9"/>
      <c r="P83" s="83" t="s">
        <v>26</v>
      </c>
      <c r="Q83" s="83"/>
      <c r="R83" s="9" t="s">
        <v>31</v>
      </c>
    </row>
    <row r="84" spans="1:41" ht="15.75">
      <c r="A84" s="5" t="s">
        <v>29</v>
      </c>
      <c r="B84" s="9" t="s">
        <v>24</v>
      </c>
      <c r="C84" s="9" t="s">
        <v>25</v>
      </c>
      <c r="D84" s="9" t="s">
        <v>28</v>
      </c>
      <c r="E84" s="9"/>
      <c r="F84" s="9" t="s">
        <v>24</v>
      </c>
      <c r="G84" s="9" t="s">
        <v>25</v>
      </c>
      <c r="H84" s="9">
        <f>CHITEST(B85:C86,F85:G86)</f>
        <v>0.65300998121201204</v>
      </c>
      <c r="I84" s="9"/>
      <c r="J84" s="10"/>
      <c r="K84" s="5" t="s">
        <v>29</v>
      </c>
      <c r="L84" s="9" t="s">
        <v>24</v>
      </c>
      <c r="M84" s="9" t="s">
        <v>25</v>
      </c>
      <c r="N84" s="9" t="s">
        <v>28</v>
      </c>
      <c r="O84" s="9"/>
      <c r="P84" s="9" t="s">
        <v>24</v>
      </c>
      <c r="Q84" s="9" t="s">
        <v>25</v>
      </c>
      <c r="R84" s="9">
        <f>CHITEST(L85:M86,P85:Q86)</f>
        <v>6.9254230942611669E-2</v>
      </c>
    </row>
    <row r="85" spans="1:41" ht="15.75">
      <c r="A85" s="5" t="s">
        <v>9</v>
      </c>
      <c r="B85" s="9">
        <v>28</v>
      </c>
      <c r="C85" s="9">
        <v>21</v>
      </c>
      <c r="D85" s="9">
        <f>SUM(B85:C85)</f>
        <v>49</v>
      </c>
      <c r="E85" s="9"/>
      <c r="F85" s="15">
        <f>B87*D85/D87</f>
        <v>29.10891089108911</v>
      </c>
      <c r="G85" s="15">
        <f>C87*D85/D87</f>
        <v>19.89108910891089</v>
      </c>
      <c r="H85" s="9"/>
      <c r="I85" s="9"/>
      <c r="J85" s="10"/>
      <c r="K85" s="5" t="s">
        <v>9</v>
      </c>
      <c r="L85" s="9">
        <v>32</v>
      </c>
      <c r="M85" s="9">
        <v>13</v>
      </c>
      <c r="N85" s="9">
        <f>SUM(L85:M85)</f>
        <v>45</v>
      </c>
      <c r="O85" s="9"/>
      <c r="P85" s="15">
        <f>L87*N85/N87</f>
        <v>28.356164383561644</v>
      </c>
      <c r="Q85" s="15">
        <f>M87*N85/N87</f>
        <v>16.643835616438356</v>
      </c>
      <c r="R85" s="9"/>
    </row>
    <row r="86" spans="1:41" ht="15.75">
      <c r="A86" s="5" t="s">
        <v>10</v>
      </c>
      <c r="B86" s="9">
        <v>32</v>
      </c>
      <c r="C86" s="9">
        <v>20</v>
      </c>
      <c r="D86" s="9">
        <f>SUM(B86:C86)</f>
        <v>52</v>
      </c>
      <c r="E86" s="9"/>
      <c r="F86" s="15">
        <f>B87*D86/D87</f>
        <v>30.89108910891089</v>
      </c>
      <c r="G86" s="15">
        <f>C87*D86/D87</f>
        <v>21.10891089108911</v>
      </c>
      <c r="H86" s="9" t="s">
        <v>32</v>
      </c>
      <c r="I86" s="9"/>
      <c r="J86" s="10"/>
      <c r="K86" s="5" t="s">
        <v>10</v>
      </c>
      <c r="L86" s="9">
        <v>14</v>
      </c>
      <c r="M86" s="9">
        <v>14</v>
      </c>
      <c r="N86" s="9">
        <f>SUM(L86:M86)</f>
        <v>28</v>
      </c>
      <c r="O86" s="9"/>
      <c r="P86" s="15">
        <f>L87*N86/N87</f>
        <v>17.643835616438356</v>
      </c>
      <c r="Q86" s="15">
        <f>M87*N86/N87</f>
        <v>10.356164383561644</v>
      </c>
      <c r="R86" s="9" t="s">
        <v>32</v>
      </c>
    </row>
    <row r="87" spans="1:41" ht="15.75">
      <c r="A87" s="12" t="s">
        <v>6</v>
      </c>
      <c r="B87" s="9">
        <f>SUM(B85:B86)</f>
        <v>60</v>
      </c>
      <c r="C87" s="9">
        <f>SUM(C85:C86)</f>
        <v>41</v>
      </c>
      <c r="D87" s="9">
        <f>SUM(D85:D86)</f>
        <v>101</v>
      </c>
      <c r="E87" s="9"/>
      <c r="F87" s="9"/>
      <c r="G87" s="9"/>
      <c r="H87" s="13">
        <f>SUM(G89:H90)</f>
        <v>0.20212632895559762</v>
      </c>
      <c r="I87" s="9"/>
      <c r="J87" s="10"/>
      <c r="K87" s="12" t="s">
        <v>6</v>
      </c>
      <c r="L87" s="9">
        <f>SUM(L85:L86)</f>
        <v>46</v>
      </c>
      <c r="M87" s="9">
        <f>SUM(M85:M86)</f>
        <v>27</v>
      </c>
      <c r="N87" s="9">
        <f>SUM(N85:N86)</f>
        <v>73</v>
      </c>
      <c r="O87" s="9"/>
      <c r="P87" s="9"/>
      <c r="Q87" s="9"/>
      <c r="R87" s="13">
        <f>SUM(Q89:R90)</f>
        <v>3.3006083378064046</v>
      </c>
    </row>
    <row r="88" spans="1:41" ht="15.75">
      <c r="A88" s="8"/>
      <c r="B88" s="9"/>
      <c r="C88" s="9"/>
      <c r="D88" s="9"/>
      <c r="E88" s="9"/>
      <c r="F88" s="9"/>
      <c r="G88" s="83" t="s">
        <v>36</v>
      </c>
      <c r="H88" s="83"/>
      <c r="I88" s="9"/>
      <c r="J88" s="10"/>
      <c r="K88" s="8"/>
      <c r="L88" s="9"/>
      <c r="M88" s="9"/>
      <c r="N88" s="9"/>
      <c r="O88" s="9"/>
      <c r="P88" s="9"/>
      <c r="Q88" s="83" t="s">
        <v>36</v>
      </c>
      <c r="R88" s="83"/>
    </row>
    <row r="89" spans="1:41" ht="34.5" customHeight="1">
      <c r="A89" s="8" t="s">
        <v>33</v>
      </c>
      <c r="B89" s="15">
        <f>B85-F85</f>
        <v>-1.1089108910891099</v>
      </c>
      <c r="C89" s="15">
        <f>C85-G85</f>
        <v>1.1089108910891099</v>
      </c>
      <c r="D89" s="9"/>
      <c r="E89" s="15">
        <f>B89*B89</f>
        <v>1.2296833643760436</v>
      </c>
      <c r="F89" s="15">
        <f>C89*C89</f>
        <v>1.2296833643760436</v>
      </c>
      <c r="G89" s="14">
        <f>E89/F85</f>
        <v>4.2244224422442314E-2</v>
      </c>
      <c r="H89" s="14">
        <f>F89/G85</f>
        <v>6.182081622796437E-2</v>
      </c>
      <c r="I89" s="9"/>
      <c r="J89" s="10"/>
      <c r="K89" s="8" t="s">
        <v>33</v>
      </c>
      <c r="L89" s="15">
        <f>L85-P85</f>
        <v>3.6438356164383556</v>
      </c>
      <c r="M89" s="15">
        <f>M85-Q85</f>
        <v>-3.6438356164383556</v>
      </c>
      <c r="N89" s="9"/>
      <c r="O89" s="15">
        <f>L89*L89</f>
        <v>13.277537999624691</v>
      </c>
      <c r="P89" s="15">
        <f>M89*M89</f>
        <v>13.277537999624691</v>
      </c>
      <c r="Q89" s="14">
        <f>O89/P85</f>
        <v>0.46824167824763402</v>
      </c>
      <c r="R89" s="14">
        <f>P89/Q85</f>
        <v>0.79774508145893208</v>
      </c>
    </row>
    <row r="90" spans="1:41" ht="15.75">
      <c r="A90" s="8"/>
      <c r="B90" s="15">
        <f>B86-F86</f>
        <v>1.1089108910891099</v>
      </c>
      <c r="C90" s="15">
        <f>C86-G86</f>
        <v>-1.1089108910891099</v>
      </c>
      <c r="D90" s="9"/>
      <c r="E90" s="15">
        <f>B90*B90</f>
        <v>1.2296833643760436</v>
      </c>
      <c r="F90" s="15">
        <f>C90*C90</f>
        <v>1.2296833643760436</v>
      </c>
      <c r="G90" s="14">
        <f>E90/F86</f>
        <v>3.9807057628839876E-2</v>
      </c>
      <c r="H90" s="14">
        <f>F90/G86</f>
        <v>5.8254230676351035E-2</v>
      </c>
      <c r="I90" s="9"/>
      <c r="J90" s="10"/>
      <c r="K90" s="8"/>
      <c r="L90" s="15">
        <f>L86-P86</f>
        <v>-3.6438356164383556</v>
      </c>
      <c r="M90" s="15">
        <f>M86-Q86</f>
        <v>3.6438356164383556</v>
      </c>
      <c r="N90" s="9"/>
      <c r="O90" s="15">
        <f>L90*L90</f>
        <v>13.277537999624691</v>
      </c>
      <c r="P90" s="15">
        <f>M90*M90</f>
        <v>13.277537999624691</v>
      </c>
      <c r="Q90" s="14">
        <f>O90/P86</f>
        <v>0.75253126861226904</v>
      </c>
      <c r="R90" s="14">
        <f>P90/Q86</f>
        <v>1.2820903094875693</v>
      </c>
    </row>
    <row r="91" spans="1:41" ht="15.75">
      <c r="A91" s="8"/>
      <c r="B91" s="15"/>
      <c r="C91" s="15"/>
      <c r="D91" s="9"/>
      <c r="E91" s="15"/>
      <c r="F91" s="15"/>
      <c r="G91" s="14"/>
      <c r="H91" s="14"/>
      <c r="I91" s="9"/>
      <c r="J91" s="10"/>
      <c r="K91" s="10"/>
      <c r="L91" s="10"/>
      <c r="M91" s="9"/>
      <c r="N91" s="9"/>
      <c r="O91" s="9"/>
      <c r="P91" s="9"/>
    </row>
    <row r="92" spans="1:41" ht="15.75">
      <c r="A92" s="8"/>
      <c r="B92" s="9"/>
      <c r="C92" s="9"/>
      <c r="D92" s="9"/>
      <c r="E92" s="9"/>
      <c r="F92" s="9"/>
      <c r="G92" s="9"/>
      <c r="H92" s="9"/>
      <c r="I92" s="9"/>
      <c r="J92" s="10"/>
      <c r="K92" s="10"/>
      <c r="L92" s="10"/>
      <c r="M92" s="9"/>
      <c r="N92" s="9"/>
      <c r="O92" s="9"/>
      <c r="P92" s="9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</row>
    <row r="93" spans="1:41" ht="15.75">
      <c r="A93" s="1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</row>
    <row r="94" spans="1:41" ht="15.75">
      <c r="A94" s="1" t="s">
        <v>0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spans="1:41" ht="16.5" thickBot="1">
      <c r="A95" s="1" t="s">
        <v>18</v>
      </c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 spans="1:41" ht="16.5" thickBot="1">
      <c r="A96" s="87" t="s">
        <v>2</v>
      </c>
      <c r="B96" s="86" t="s">
        <v>3</v>
      </c>
      <c r="C96" s="85"/>
      <c r="D96" s="87" t="s">
        <v>21</v>
      </c>
      <c r="E96" s="86" t="s">
        <v>4</v>
      </c>
      <c r="F96" s="85"/>
      <c r="G96" s="86" t="s">
        <v>5</v>
      </c>
      <c r="H96" s="84"/>
      <c r="I96" s="89" t="s">
        <v>27</v>
      </c>
      <c r="J96" s="90"/>
      <c r="K96" s="91" t="s">
        <v>22</v>
      </c>
      <c r="L96" s="93" t="s">
        <v>23</v>
      </c>
      <c r="M96" s="84" t="s">
        <v>7</v>
      </c>
      <c r="N96" s="85"/>
      <c r="O96" s="86" t="s">
        <v>8</v>
      </c>
      <c r="P96" s="85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1:41" ht="16.5" thickBot="1">
      <c r="A97" s="88"/>
      <c r="B97" s="17" t="s">
        <v>9</v>
      </c>
      <c r="C97" s="17" t="s">
        <v>10</v>
      </c>
      <c r="D97" s="88"/>
      <c r="E97" s="17" t="s">
        <v>9</v>
      </c>
      <c r="F97" s="17" t="s">
        <v>10</v>
      </c>
      <c r="G97" s="17" t="s">
        <v>9</v>
      </c>
      <c r="H97" s="18" t="s">
        <v>10</v>
      </c>
      <c r="I97" s="19" t="s">
        <v>9</v>
      </c>
      <c r="J97" s="20" t="s">
        <v>10</v>
      </c>
      <c r="K97" s="92"/>
      <c r="L97" s="93"/>
      <c r="M97" s="17" t="s">
        <v>9</v>
      </c>
      <c r="N97" s="17" t="s">
        <v>10</v>
      </c>
      <c r="O97" s="17" t="s">
        <v>9</v>
      </c>
      <c r="P97" s="17" t="s">
        <v>10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 spans="1:41" ht="16.5" thickBot="1">
      <c r="A98" s="2" t="s">
        <v>11</v>
      </c>
      <c r="B98" s="4">
        <v>31</v>
      </c>
      <c r="C98" s="4">
        <v>18</v>
      </c>
      <c r="D98" s="4">
        <f>SUM(B98:C98)</f>
        <v>49</v>
      </c>
      <c r="E98" s="4">
        <v>2</v>
      </c>
      <c r="F98" s="4">
        <v>5</v>
      </c>
      <c r="G98" s="4">
        <v>7</v>
      </c>
      <c r="H98" s="4">
        <v>12</v>
      </c>
      <c r="I98" s="4">
        <f>E98+G98</f>
        <v>9</v>
      </c>
      <c r="J98" s="6">
        <f>F98+H98</f>
        <v>17</v>
      </c>
      <c r="K98" s="7">
        <f>I98+J98</f>
        <v>26</v>
      </c>
      <c r="L98" s="3">
        <f>D98+K98</f>
        <v>75</v>
      </c>
      <c r="M98" s="21">
        <f>B98*100/L98</f>
        <v>41.333333333333336</v>
      </c>
      <c r="N98" s="21">
        <f>C98*100/L98</f>
        <v>24</v>
      </c>
      <c r="O98" s="21">
        <f>E98+G98*100/L98</f>
        <v>11.333333333333334</v>
      </c>
      <c r="P98" s="21">
        <f>F98+H98*100/L98</f>
        <v>21</v>
      </c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spans="1:41" ht="16.5" thickBot="1">
      <c r="A99" s="2" t="s">
        <v>12</v>
      </c>
      <c r="B99" s="4">
        <v>38</v>
      </c>
      <c r="C99" s="4">
        <v>19</v>
      </c>
      <c r="D99" s="4">
        <f t="shared" ref="D99:D101" si="28">SUM(B99:C99)</f>
        <v>57</v>
      </c>
      <c r="E99" s="4">
        <v>7</v>
      </c>
      <c r="F99" s="4">
        <v>6</v>
      </c>
      <c r="G99" s="4">
        <v>9</v>
      </c>
      <c r="H99" s="4">
        <v>16</v>
      </c>
      <c r="I99" s="4">
        <f t="shared" ref="I99:I101" si="29">E99+G99</f>
        <v>16</v>
      </c>
      <c r="J99" s="6">
        <f t="shared" ref="J99:J101" si="30">F99+H99</f>
        <v>22</v>
      </c>
      <c r="K99" s="7">
        <f t="shared" ref="K99:K101" si="31">I99+J99</f>
        <v>38</v>
      </c>
      <c r="L99" s="3">
        <f t="shared" ref="L99:L101" si="32">D99+K99</f>
        <v>95</v>
      </c>
      <c r="M99" s="21">
        <f t="shared" ref="M99:M102" si="33">B99*100/L99</f>
        <v>40</v>
      </c>
      <c r="N99" s="21">
        <f t="shared" ref="N99:N102" si="34">C99*100/L99</f>
        <v>20</v>
      </c>
      <c r="O99" s="21">
        <f t="shared" ref="O99:O102" si="35">E99+G99*100/L99</f>
        <v>16.473684210526315</v>
      </c>
      <c r="P99" s="21">
        <f t="shared" ref="P99:P102" si="36">F99+H99*100/L99</f>
        <v>22.842105263157894</v>
      </c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spans="1:41" ht="16.5" customHeight="1" thickBot="1">
      <c r="A100" s="2" t="s">
        <v>13</v>
      </c>
      <c r="B100" s="4">
        <v>33</v>
      </c>
      <c r="C100" s="4">
        <v>24</v>
      </c>
      <c r="D100" s="4">
        <f t="shared" si="28"/>
        <v>57</v>
      </c>
      <c r="E100" s="4">
        <v>17</v>
      </c>
      <c r="F100" s="4">
        <v>6</v>
      </c>
      <c r="G100" s="4">
        <v>8</v>
      </c>
      <c r="H100" s="4">
        <v>12</v>
      </c>
      <c r="I100" s="4">
        <f t="shared" si="29"/>
        <v>25</v>
      </c>
      <c r="J100" s="6">
        <f t="shared" si="30"/>
        <v>18</v>
      </c>
      <c r="K100" s="7">
        <f t="shared" si="31"/>
        <v>43</v>
      </c>
      <c r="L100" s="3">
        <f t="shared" si="32"/>
        <v>100</v>
      </c>
      <c r="M100" s="21">
        <f t="shared" si="33"/>
        <v>33</v>
      </c>
      <c r="N100" s="21">
        <f t="shared" si="34"/>
        <v>24</v>
      </c>
      <c r="O100" s="21">
        <f t="shared" si="35"/>
        <v>25</v>
      </c>
      <c r="P100" s="21">
        <f t="shared" si="36"/>
        <v>18</v>
      </c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 spans="1:41" ht="16.5" thickBot="1">
      <c r="A101" s="2" t="s">
        <v>14</v>
      </c>
      <c r="B101" s="4">
        <v>24</v>
      </c>
      <c r="C101" s="4">
        <v>12</v>
      </c>
      <c r="D101" s="4">
        <f t="shared" si="28"/>
        <v>36</v>
      </c>
      <c r="E101" s="4">
        <v>8</v>
      </c>
      <c r="F101" s="4">
        <v>6</v>
      </c>
      <c r="G101" s="4">
        <v>7</v>
      </c>
      <c r="H101" s="4">
        <v>12</v>
      </c>
      <c r="I101" s="4">
        <f t="shared" si="29"/>
        <v>15</v>
      </c>
      <c r="J101" s="6">
        <f t="shared" si="30"/>
        <v>18</v>
      </c>
      <c r="K101" s="7">
        <f t="shared" si="31"/>
        <v>33</v>
      </c>
      <c r="L101" s="3">
        <f t="shared" si="32"/>
        <v>69</v>
      </c>
      <c r="M101" s="21">
        <f t="shared" si="33"/>
        <v>34.782608695652172</v>
      </c>
      <c r="N101" s="21">
        <f t="shared" si="34"/>
        <v>17.391304347826086</v>
      </c>
      <c r="O101" s="21">
        <f t="shared" si="35"/>
        <v>18.144927536231883</v>
      </c>
      <c r="P101" s="21">
        <f t="shared" si="36"/>
        <v>23.391304347826086</v>
      </c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41" ht="16.5" thickBot="1">
      <c r="A102" s="2" t="s">
        <v>15</v>
      </c>
      <c r="B102" s="4">
        <f>SUM(B98:B101)</f>
        <v>126</v>
      </c>
      <c r="C102" s="4">
        <f t="shared" ref="C102:K102" si="37">SUM(C98:C101)</f>
        <v>73</v>
      </c>
      <c r="D102" s="4">
        <f t="shared" si="37"/>
        <v>199</v>
      </c>
      <c r="E102" s="4">
        <f t="shared" si="37"/>
        <v>34</v>
      </c>
      <c r="F102" s="4">
        <f t="shared" si="37"/>
        <v>23</v>
      </c>
      <c r="G102" s="4">
        <f t="shared" si="37"/>
        <v>31</v>
      </c>
      <c r="H102" s="4">
        <f t="shared" si="37"/>
        <v>52</v>
      </c>
      <c r="I102" s="4">
        <f t="shared" si="37"/>
        <v>65</v>
      </c>
      <c r="J102" s="4">
        <f t="shared" si="37"/>
        <v>75</v>
      </c>
      <c r="K102" s="4">
        <f t="shared" si="37"/>
        <v>140</v>
      </c>
      <c r="L102" s="4">
        <f>SUM(L98:L101)</f>
        <v>339</v>
      </c>
      <c r="M102" s="21">
        <f t="shared" si="33"/>
        <v>37.168141592920357</v>
      </c>
      <c r="N102" s="21">
        <f t="shared" si="34"/>
        <v>21.533923303834808</v>
      </c>
      <c r="O102" s="21">
        <f t="shared" si="35"/>
        <v>43.144542772861357</v>
      </c>
      <c r="P102" s="21">
        <f t="shared" si="36"/>
        <v>38.339233038348084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</row>
    <row r="103" spans="1:41" ht="15.75">
      <c r="A103" s="8"/>
      <c r="B103" s="9"/>
      <c r="C103" s="9"/>
      <c r="D103" s="9"/>
      <c r="E103" s="9"/>
      <c r="F103" s="9"/>
      <c r="G103" s="9"/>
      <c r="H103" s="9"/>
      <c r="I103" s="9"/>
      <c r="J103" s="10"/>
      <c r="K103" s="10"/>
      <c r="L103" s="10"/>
      <c r="M103" s="9"/>
      <c r="N103" s="9"/>
      <c r="O103" s="9"/>
      <c r="P103" s="9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</row>
    <row r="104" spans="1:41" ht="15.75">
      <c r="A104" s="83" t="s">
        <v>30</v>
      </c>
      <c r="B104" s="83"/>
      <c r="C104" s="83"/>
      <c r="D104" s="83"/>
      <c r="E104" s="9"/>
      <c r="F104" s="83" t="s">
        <v>26</v>
      </c>
      <c r="G104" s="83"/>
      <c r="H104" s="9" t="s">
        <v>31</v>
      </c>
      <c r="I104" s="9"/>
      <c r="J104" s="10"/>
      <c r="K104" s="83" t="s">
        <v>30</v>
      </c>
      <c r="L104" s="83"/>
      <c r="M104" s="83"/>
      <c r="N104" s="83"/>
      <c r="O104" s="9"/>
      <c r="P104" s="83" t="s">
        <v>26</v>
      </c>
      <c r="Q104" s="83"/>
      <c r="R104" s="9" t="s">
        <v>31</v>
      </c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</row>
    <row r="105" spans="1:41" ht="15.75">
      <c r="A105" s="5" t="s">
        <v>29</v>
      </c>
      <c r="B105" s="9" t="s">
        <v>24</v>
      </c>
      <c r="C105" s="9" t="s">
        <v>25</v>
      </c>
      <c r="D105" s="9" t="s">
        <v>28</v>
      </c>
      <c r="E105" s="9"/>
      <c r="F105" s="9" t="s">
        <v>24</v>
      </c>
      <c r="G105" s="9" t="s">
        <v>25</v>
      </c>
      <c r="H105" s="9">
        <f>CHITEST(B106:C107,F106:G107)</f>
        <v>1.7939137921759166E-2</v>
      </c>
      <c r="I105" s="9"/>
      <c r="J105" s="10"/>
      <c r="K105" s="5" t="s">
        <v>29</v>
      </c>
      <c r="L105" s="9" t="s">
        <v>24</v>
      </c>
      <c r="M105" s="9" t="s">
        <v>25</v>
      </c>
      <c r="N105" s="9" t="s">
        <v>28</v>
      </c>
      <c r="O105" s="9"/>
      <c r="P105" s="9" t="s">
        <v>24</v>
      </c>
      <c r="Q105" s="9" t="s">
        <v>25</v>
      </c>
      <c r="R105" s="9">
        <f>CHITEST(L106:M107,P106:Q107)</f>
        <v>2.4175367153735361E-2</v>
      </c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</row>
    <row r="106" spans="1:41" ht="15.75">
      <c r="A106" s="5" t="s">
        <v>9</v>
      </c>
      <c r="B106" s="9">
        <f>B98</f>
        <v>31</v>
      </c>
      <c r="C106" s="9">
        <f>I98</f>
        <v>9</v>
      </c>
      <c r="D106" s="9">
        <f>SUM(B106:C106)</f>
        <v>40</v>
      </c>
      <c r="E106" s="9"/>
      <c r="F106" s="15">
        <f>B108*D106/D108</f>
        <v>26.133333333333333</v>
      </c>
      <c r="G106" s="15">
        <f>C108*D106/D108</f>
        <v>13.866666666666667</v>
      </c>
      <c r="H106" s="9"/>
      <c r="I106" s="9"/>
      <c r="J106" s="10"/>
      <c r="K106" s="5" t="s">
        <v>9</v>
      </c>
      <c r="L106" s="9">
        <v>39</v>
      </c>
      <c r="M106" s="9">
        <v>10</v>
      </c>
      <c r="N106" s="9">
        <f>SUM(L106:M106)</f>
        <v>49</v>
      </c>
      <c r="O106" s="9"/>
      <c r="P106" s="15">
        <f>L108*N106/N108</f>
        <v>34.904109589041099</v>
      </c>
      <c r="Q106" s="15">
        <f>M108*N106/N108</f>
        <v>14.095890410958905</v>
      </c>
      <c r="R106" s="9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spans="1:41" ht="15.75">
      <c r="A107" s="5" t="s">
        <v>10</v>
      </c>
      <c r="B107" s="9">
        <f>C98</f>
        <v>18</v>
      </c>
      <c r="C107" s="9">
        <f>J98</f>
        <v>17</v>
      </c>
      <c r="D107" s="9">
        <f>SUM(B107:C107)</f>
        <v>35</v>
      </c>
      <c r="E107" s="9"/>
      <c r="F107" s="15">
        <f>B108*D107/D108</f>
        <v>22.866666666666667</v>
      </c>
      <c r="G107" s="15">
        <f>C108*D107/D108</f>
        <v>12.133333333333333</v>
      </c>
      <c r="H107" s="9" t="s">
        <v>32</v>
      </c>
      <c r="I107" s="9"/>
      <c r="J107" s="10"/>
      <c r="K107" s="5" t="s">
        <v>10</v>
      </c>
      <c r="L107" s="9">
        <v>13</v>
      </c>
      <c r="M107" s="9">
        <v>11</v>
      </c>
      <c r="N107" s="9">
        <f>SUM(L107:M107)</f>
        <v>24</v>
      </c>
      <c r="O107" s="9"/>
      <c r="P107" s="15">
        <f>L108*N107/N108</f>
        <v>17.095890410958905</v>
      </c>
      <c r="Q107" s="15">
        <f>M108*N107/N108</f>
        <v>6.904109589041096</v>
      </c>
      <c r="R107" s="9" t="s">
        <v>32</v>
      </c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spans="1:41" ht="15.75">
      <c r="A108" s="12" t="s">
        <v>6</v>
      </c>
      <c r="B108" s="9">
        <f>SUM(B106:B107)</f>
        <v>49</v>
      </c>
      <c r="C108" s="9">
        <f>SUM(C106:C107)</f>
        <v>26</v>
      </c>
      <c r="D108" s="9">
        <f>SUM(D106:D107)</f>
        <v>75</v>
      </c>
      <c r="E108" s="9"/>
      <c r="F108" s="9"/>
      <c r="G108" s="9"/>
      <c r="H108" s="13">
        <f>SUM(G110:H111)</f>
        <v>5.6020828661134789</v>
      </c>
      <c r="I108" s="9"/>
      <c r="J108" s="10"/>
      <c r="K108" s="12" t="s">
        <v>6</v>
      </c>
      <c r="L108" s="9">
        <f>SUM(L106:L107)</f>
        <v>52</v>
      </c>
      <c r="M108" s="9">
        <f>SUM(M106:M107)</f>
        <v>21</v>
      </c>
      <c r="N108" s="9">
        <f>SUM(N106:N107)</f>
        <v>73</v>
      </c>
      <c r="O108" s="9"/>
      <c r="P108" s="9"/>
      <c r="Q108" s="9"/>
      <c r="R108" s="13">
        <f>SUM(Q110:R111)</f>
        <v>5.0820072076449634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1:41" ht="15.75">
      <c r="A109" s="8"/>
      <c r="B109" s="9"/>
      <c r="C109" s="9"/>
      <c r="D109" s="9"/>
      <c r="E109" s="9"/>
      <c r="F109" s="9"/>
      <c r="G109" s="83" t="s">
        <v>35</v>
      </c>
      <c r="H109" s="83"/>
      <c r="I109" s="9"/>
      <c r="J109" s="10"/>
      <c r="K109" s="8"/>
      <c r="L109" s="9"/>
      <c r="M109" s="9"/>
      <c r="N109" s="9"/>
      <c r="O109" s="9"/>
      <c r="P109" s="9"/>
      <c r="Q109" s="83" t="s">
        <v>35</v>
      </c>
      <c r="R109" s="83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spans="1:41" ht="15.75">
      <c r="A110" s="8" t="s">
        <v>33</v>
      </c>
      <c r="B110" s="15">
        <f>B106-F106</f>
        <v>4.8666666666666671</v>
      </c>
      <c r="C110" s="15">
        <f>C106-G106</f>
        <v>-4.8666666666666671</v>
      </c>
      <c r="D110" s="9"/>
      <c r="E110" s="15">
        <f>B110*B110</f>
        <v>23.684444444444448</v>
      </c>
      <c r="F110" s="15">
        <f>C110*C110</f>
        <v>23.684444444444448</v>
      </c>
      <c r="G110" s="14">
        <f>E110/F106</f>
        <v>0.90629251700680291</v>
      </c>
      <c r="H110" s="14">
        <f>F110/G106</f>
        <v>1.7080128205128207</v>
      </c>
      <c r="I110" s="9"/>
      <c r="J110" s="10"/>
      <c r="K110" s="8" t="s">
        <v>33</v>
      </c>
      <c r="L110" s="15">
        <f>L106-P106</f>
        <v>4.0958904109589014</v>
      </c>
      <c r="M110" s="15">
        <f>M106-Q106</f>
        <v>-4.0958904109589049</v>
      </c>
      <c r="N110" s="9"/>
      <c r="O110" s="15">
        <f>L110*L110</f>
        <v>16.776318258585079</v>
      </c>
      <c r="P110" s="15">
        <f>M110*M110</f>
        <v>16.776318258585107</v>
      </c>
      <c r="Q110" s="14">
        <f>O110/P106</f>
        <v>0.48064020128599316</v>
      </c>
      <c r="R110" s="14">
        <f>P110/Q106</f>
        <v>1.1901566888986519</v>
      </c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 spans="1:41" ht="16.5" customHeight="1">
      <c r="A111" s="8"/>
      <c r="B111" s="15">
        <f>B107-F107</f>
        <v>-4.8666666666666671</v>
      </c>
      <c r="C111" s="15">
        <f>C107-G107</f>
        <v>4.8666666666666671</v>
      </c>
      <c r="D111" s="9"/>
      <c r="E111" s="15">
        <f>B111*B111</f>
        <v>23.684444444444448</v>
      </c>
      <c r="F111" s="15">
        <f>C111*C111</f>
        <v>23.684444444444448</v>
      </c>
      <c r="G111" s="14">
        <f>E111/F107</f>
        <v>1.0357628765792033</v>
      </c>
      <c r="H111" s="14">
        <f>F111/G107</f>
        <v>1.9520146520146524</v>
      </c>
      <c r="I111" s="9"/>
      <c r="J111" s="10"/>
      <c r="K111" s="8"/>
      <c r="L111" s="15">
        <f>L107-P107</f>
        <v>-4.0958904109589049</v>
      </c>
      <c r="M111" s="15">
        <f>M107-Q107</f>
        <v>4.095890410958904</v>
      </c>
      <c r="N111" s="9"/>
      <c r="O111" s="15">
        <f>L111*L111</f>
        <v>16.776318258585107</v>
      </c>
      <c r="P111" s="15">
        <f>M111*M111</f>
        <v>16.7763182585851</v>
      </c>
      <c r="Q111" s="14">
        <f>O111/P107</f>
        <v>0.98130707762557112</v>
      </c>
      <c r="R111" s="14">
        <f>P111/Q107</f>
        <v>2.4299032398347467</v>
      </c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</row>
    <row r="112" spans="1:41" ht="15.75">
      <c r="A112" s="8"/>
      <c r="B112" s="15"/>
      <c r="C112" s="15"/>
      <c r="D112" s="9"/>
      <c r="E112" s="15"/>
      <c r="F112" s="15"/>
      <c r="G112" s="14"/>
      <c r="H112" s="14"/>
      <c r="I112" s="9"/>
      <c r="J112" s="10"/>
      <c r="K112" s="10"/>
      <c r="L112" s="10"/>
      <c r="M112" s="9"/>
      <c r="N112" s="9"/>
      <c r="O112" s="9"/>
      <c r="P112" s="9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ht="15.75">
      <c r="A113" s="83" t="s">
        <v>34</v>
      </c>
      <c r="B113" s="83"/>
      <c r="C113" s="83"/>
      <c r="D113" s="83"/>
      <c r="E113" s="9"/>
      <c r="F113" s="83" t="s">
        <v>26</v>
      </c>
      <c r="G113" s="83"/>
      <c r="H113" s="9" t="s">
        <v>31</v>
      </c>
      <c r="I113" s="9"/>
      <c r="J113" s="10"/>
      <c r="K113" s="83" t="s">
        <v>30</v>
      </c>
      <c r="L113" s="83"/>
      <c r="M113" s="83"/>
      <c r="N113" s="83"/>
      <c r="O113" s="9"/>
      <c r="P113" s="83" t="s">
        <v>26</v>
      </c>
      <c r="Q113" s="83"/>
      <c r="R113" s="9" t="s">
        <v>31</v>
      </c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ht="15.75">
      <c r="A114" s="5" t="s">
        <v>29</v>
      </c>
      <c r="B114" s="9" t="s">
        <v>24</v>
      </c>
      <c r="C114" s="9" t="s">
        <v>25</v>
      </c>
      <c r="D114" s="9" t="s">
        <v>28</v>
      </c>
      <c r="E114" s="9"/>
      <c r="F114" s="9" t="s">
        <v>24</v>
      </c>
      <c r="G114" s="9" t="s">
        <v>25</v>
      </c>
      <c r="H114" s="9">
        <f>CHITEST(B115:C116,F115:G116)</f>
        <v>0.65300998121201204</v>
      </c>
      <c r="I114" s="9"/>
      <c r="J114" s="10"/>
      <c r="K114" s="5" t="s">
        <v>29</v>
      </c>
      <c r="L114" s="9" t="s">
        <v>24</v>
      </c>
      <c r="M114" s="9" t="s">
        <v>25</v>
      </c>
      <c r="N114" s="9" t="s">
        <v>28</v>
      </c>
      <c r="O114" s="9"/>
      <c r="P114" s="9" t="s">
        <v>24</v>
      </c>
      <c r="Q114" s="9" t="s">
        <v>25</v>
      </c>
      <c r="R114" s="9">
        <f>CHITEST(L115:M116,P115:Q116)</f>
        <v>6.9254230942611669E-2</v>
      </c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</row>
    <row r="115" spans="1:41" ht="15.75">
      <c r="A115" s="5" t="s">
        <v>9</v>
      </c>
      <c r="B115" s="9">
        <v>28</v>
      </c>
      <c r="C115" s="9">
        <v>21</v>
      </c>
      <c r="D115" s="9">
        <f>SUM(B115:C115)</f>
        <v>49</v>
      </c>
      <c r="E115" s="9"/>
      <c r="F115" s="15">
        <f>B117*D115/D117</f>
        <v>29.10891089108911</v>
      </c>
      <c r="G115" s="15">
        <f>C117*D115/D117</f>
        <v>19.89108910891089</v>
      </c>
      <c r="H115" s="9"/>
      <c r="I115" s="9"/>
      <c r="J115" s="10"/>
      <c r="K115" s="5" t="s">
        <v>9</v>
      </c>
      <c r="L115" s="9">
        <v>32</v>
      </c>
      <c r="M115" s="9">
        <v>13</v>
      </c>
      <c r="N115" s="9">
        <f>SUM(L115:M115)</f>
        <v>45</v>
      </c>
      <c r="O115" s="9"/>
      <c r="P115" s="15">
        <f>L117*N115/N117</f>
        <v>28.356164383561644</v>
      </c>
      <c r="Q115" s="15">
        <f>M117*N115/N117</f>
        <v>16.643835616438356</v>
      </c>
      <c r="R115" s="9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 spans="1:41" ht="15.75">
      <c r="A116" s="5" t="s">
        <v>10</v>
      </c>
      <c r="B116" s="9">
        <v>32</v>
      </c>
      <c r="C116" s="9">
        <v>20</v>
      </c>
      <c r="D116" s="9">
        <f>SUM(B116:C116)</f>
        <v>52</v>
      </c>
      <c r="E116" s="9"/>
      <c r="F116" s="15">
        <f>B117*D116/D117</f>
        <v>30.89108910891089</v>
      </c>
      <c r="G116" s="15">
        <f>C117*D116/D117</f>
        <v>21.10891089108911</v>
      </c>
      <c r="H116" s="9" t="s">
        <v>32</v>
      </c>
      <c r="I116" s="9"/>
      <c r="J116" s="10"/>
      <c r="K116" s="5" t="s">
        <v>10</v>
      </c>
      <c r="L116" s="9">
        <v>14</v>
      </c>
      <c r="M116" s="9">
        <v>14</v>
      </c>
      <c r="N116" s="9">
        <f>SUM(L116:M116)</f>
        <v>28</v>
      </c>
      <c r="O116" s="9"/>
      <c r="P116" s="15">
        <f>L117*N116/N117</f>
        <v>17.643835616438356</v>
      </c>
      <c r="Q116" s="15">
        <f>M117*N116/N117</f>
        <v>10.356164383561644</v>
      </c>
      <c r="R116" s="9" t="s">
        <v>32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ht="15.75">
      <c r="A117" s="12" t="s">
        <v>6</v>
      </c>
      <c r="B117" s="9">
        <f>SUM(B115:B116)</f>
        <v>60</v>
      </c>
      <c r="C117" s="9">
        <f>SUM(C115:C116)</f>
        <v>41</v>
      </c>
      <c r="D117" s="9">
        <f>SUM(D115:D116)</f>
        <v>101</v>
      </c>
      <c r="E117" s="9"/>
      <c r="F117" s="9"/>
      <c r="G117" s="9"/>
      <c r="H117" s="13">
        <f>SUM(G119:H120)</f>
        <v>0.20212632895559762</v>
      </c>
      <c r="I117" s="9"/>
      <c r="J117" s="10"/>
      <c r="K117" s="12" t="s">
        <v>6</v>
      </c>
      <c r="L117" s="9">
        <f>SUM(L115:L116)</f>
        <v>46</v>
      </c>
      <c r="M117" s="9">
        <f>SUM(M115:M116)</f>
        <v>27</v>
      </c>
      <c r="N117" s="9">
        <f>SUM(N115:N116)</f>
        <v>73</v>
      </c>
      <c r="O117" s="9"/>
      <c r="P117" s="9"/>
      <c r="Q117" s="9"/>
      <c r="R117" s="13">
        <f>SUM(Q119:R120)</f>
        <v>3.3006083378064046</v>
      </c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</row>
    <row r="118" spans="1:41" ht="15.75">
      <c r="A118" s="8"/>
      <c r="B118" s="9"/>
      <c r="C118" s="9"/>
      <c r="D118" s="9"/>
      <c r="E118" s="9"/>
      <c r="F118" s="9"/>
      <c r="G118" s="83" t="s">
        <v>36</v>
      </c>
      <c r="H118" s="83"/>
      <c r="I118" s="9"/>
      <c r="J118" s="10"/>
      <c r="K118" s="8"/>
      <c r="L118" s="9"/>
      <c r="M118" s="9"/>
      <c r="N118" s="9"/>
      <c r="O118" s="9"/>
      <c r="P118" s="9"/>
      <c r="Q118" s="83" t="s">
        <v>36</v>
      </c>
      <c r="R118" s="83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 spans="1:41" ht="15.75">
      <c r="A119" s="8" t="s">
        <v>33</v>
      </c>
      <c r="B119" s="15">
        <f>B115-F115</f>
        <v>-1.1089108910891099</v>
      </c>
      <c r="C119" s="15">
        <f>C115-G115</f>
        <v>1.1089108910891099</v>
      </c>
      <c r="D119" s="9"/>
      <c r="E119" s="15">
        <f>B119*B119</f>
        <v>1.2296833643760436</v>
      </c>
      <c r="F119" s="15">
        <f>C119*C119</f>
        <v>1.2296833643760436</v>
      </c>
      <c r="G119" s="14">
        <f>E119/F115</f>
        <v>4.2244224422442314E-2</v>
      </c>
      <c r="H119" s="14">
        <f>F119/G115</f>
        <v>6.182081622796437E-2</v>
      </c>
      <c r="I119" s="9"/>
      <c r="J119" s="10"/>
      <c r="K119" s="8" t="s">
        <v>33</v>
      </c>
      <c r="L119" s="15">
        <f>L115-P115</f>
        <v>3.6438356164383556</v>
      </c>
      <c r="M119" s="15">
        <f>M115-Q115</f>
        <v>-3.6438356164383556</v>
      </c>
      <c r="N119" s="9"/>
      <c r="O119" s="15">
        <f>L119*L119</f>
        <v>13.277537999624691</v>
      </c>
      <c r="P119" s="15">
        <f>M119*M119</f>
        <v>13.277537999624691</v>
      </c>
      <c r="Q119" s="14">
        <f>O119/P115</f>
        <v>0.46824167824763402</v>
      </c>
      <c r="R119" s="14">
        <f>P119/Q115</f>
        <v>0.79774508145893208</v>
      </c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 ht="15.75">
      <c r="A120" s="8"/>
      <c r="B120" s="15">
        <f>B116-F116</f>
        <v>1.1089108910891099</v>
      </c>
      <c r="C120" s="15">
        <f>C116-G116</f>
        <v>-1.1089108910891099</v>
      </c>
      <c r="D120" s="9"/>
      <c r="E120" s="15">
        <f>B120*B120</f>
        <v>1.2296833643760436</v>
      </c>
      <c r="F120" s="15">
        <f>C120*C120</f>
        <v>1.2296833643760436</v>
      </c>
      <c r="G120" s="14">
        <f>E120/F116</f>
        <v>3.9807057628839876E-2</v>
      </c>
      <c r="H120" s="14">
        <f>F120/G116</f>
        <v>5.8254230676351035E-2</v>
      </c>
      <c r="I120" s="9"/>
      <c r="J120" s="10"/>
      <c r="K120" s="8"/>
      <c r="L120" s="15">
        <f>L116-P116</f>
        <v>-3.6438356164383556</v>
      </c>
      <c r="M120" s="15">
        <f>M116-Q116</f>
        <v>3.6438356164383556</v>
      </c>
      <c r="N120" s="9"/>
      <c r="O120" s="15">
        <f>L120*L120</f>
        <v>13.277537999624691</v>
      </c>
      <c r="P120" s="15">
        <f>M120*M120</f>
        <v>13.277537999624691</v>
      </c>
      <c r="Q120" s="14">
        <f>O120/P116</f>
        <v>0.75253126861226904</v>
      </c>
      <c r="R120" s="14">
        <f>P120/Q116</f>
        <v>1.2820903094875693</v>
      </c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 ht="15.75">
      <c r="A121" s="8"/>
      <c r="B121" s="15"/>
      <c r="C121" s="15"/>
      <c r="D121" s="9"/>
      <c r="E121" s="15"/>
      <c r="F121" s="15"/>
      <c r="G121" s="14"/>
      <c r="H121" s="14"/>
      <c r="I121" s="9"/>
      <c r="J121" s="10"/>
      <c r="K121" s="10"/>
      <c r="L121" s="10"/>
      <c r="M121" s="9"/>
      <c r="N121" s="9"/>
      <c r="O121" s="9"/>
      <c r="P121" s="9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 ht="16.5" customHeight="1">
      <c r="A122" s="8"/>
      <c r="B122" s="15"/>
      <c r="C122" s="15"/>
      <c r="D122" s="9"/>
      <c r="E122" s="15"/>
      <c r="F122" s="15"/>
      <c r="G122" s="14"/>
      <c r="H122" s="14"/>
      <c r="I122" s="9"/>
      <c r="J122" s="10"/>
      <c r="K122" s="10"/>
      <c r="L122" s="10"/>
      <c r="M122" s="9"/>
      <c r="N122" s="9"/>
      <c r="O122" s="9"/>
      <c r="P122" s="9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 ht="15.75">
      <c r="A123" s="1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 ht="15.75">
      <c r="A124" s="1" t="s">
        <v>0</v>
      </c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</row>
    <row r="125" spans="1:41" ht="16.5" thickBot="1">
      <c r="A125" s="1" t="s">
        <v>19</v>
      </c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</row>
    <row r="126" spans="1:41" ht="16.5" thickBot="1">
      <c r="A126" s="87" t="s">
        <v>2</v>
      </c>
      <c r="B126" s="86" t="s">
        <v>3</v>
      </c>
      <c r="C126" s="85"/>
      <c r="D126" s="87" t="s">
        <v>21</v>
      </c>
      <c r="E126" s="86" t="s">
        <v>4</v>
      </c>
      <c r="F126" s="85"/>
      <c r="G126" s="86" t="s">
        <v>5</v>
      </c>
      <c r="H126" s="84"/>
      <c r="I126" s="89" t="s">
        <v>27</v>
      </c>
      <c r="J126" s="90"/>
      <c r="K126" s="91" t="s">
        <v>22</v>
      </c>
      <c r="L126" s="93" t="s">
        <v>23</v>
      </c>
      <c r="M126" s="84" t="s">
        <v>7</v>
      </c>
      <c r="N126" s="85"/>
      <c r="O126" s="86" t="s">
        <v>8</v>
      </c>
      <c r="P126" s="85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ht="16.5" thickBot="1">
      <c r="A127" s="88"/>
      <c r="B127" s="17" t="s">
        <v>9</v>
      </c>
      <c r="C127" s="17" t="s">
        <v>10</v>
      </c>
      <c r="D127" s="88"/>
      <c r="E127" s="17" t="s">
        <v>9</v>
      </c>
      <c r="F127" s="17" t="s">
        <v>10</v>
      </c>
      <c r="G127" s="17" t="s">
        <v>9</v>
      </c>
      <c r="H127" s="18" t="s">
        <v>10</v>
      </c>
      <c r="I127" s="19" t="s">
        <v>9</v>
      </c>
      <c r="J127" s="20" t="s">
        <v>10</v>
      </c>
      <c r="K127" s="92"/>
      <c r="L127" s="93"/>
      <c r="M127" s="17" t="s">
        <v>9</v>
      </c>
      <c r="N127" s="17" t="s">
        <v>10</v>
      </c>
      <c r="O127" s="17" t="s">
        <v>9</v>
      </c>
      <c r="P127" s="17" t="s">
        <v>10</v>
      </c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 ht="16.5" thickBot="1">
      <c r="A128" s="2" t="s">
        <v>11</v>
      </c>
      <c r="B128" s="4">
        <v>42</v>
      </c>
      <c r="C128" s="4">
        <v>25</v>
      </c>
      <c r="D128" s="4">
        <f>SUM(B128:C128)</f>
        <v>67</v>
      </c>
      <c r="E128" s="4">
        <v>10</v>
      </c>
      <c r="F128" s="4">
        <v>13</v>
      </c>
      <c r="G128" s="4">
        <v>7</v>
      </c>
      <c r="H128" s="4">
        <v>4</v>
      </c>
      <c r="I128" s="4">
        <f>E128+G128</f>
        <v>17</v>
      </c>
      <c r="J128" s="6">
        <f>F128+H128</f>
        <v>17</v>
      </c>
      <c r="K128" s="7">
        <f>I128+J128</f>
        <v>34</v>
      </c>
      <c r="L128" s="3">
        <f>D128+K128</f>
        <v>101</v>
      </c>
      <c r="M128" s="21">
        <f>B128*100/L128</f>
        <v>41.584158415841586</v>
      </c>
      <c r="N128" s="21">
        <f>C128*100/L128</f>
        <v>24.752475247524753</v>
      </c>
      <c r="O128" s="21">
        <f>E128+G128*100/L128</f>
        <v>16.93069306930693</v>
      </c>
      <c r="P128" s="21">
        <f>F128+H128*100/L128</f>
        <v>16.96039603960396</v>
      </c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ht="16.5" thickBot="1">
      <c r="A129" s="2" t="s">
        <v>12</v>
      </c>
      <c r="B129" s="4">
        <v>42</v>
      </c>
      <c r="C129" s="4">
        <v>22</v>
      </c>
      <c r="D129" s="4">
        <f t="shared" ref="D129:D131" si="38">SUM(B129:C129)</f>
        <v>64</v>
      </c>
      <c r="E129" s="4">
        <v>6</v>
      </c>
      <c r="F129" s="4">
        <v>11</v>
      </c>
      <c r="G129" s="4">
        <v>6</v>
      </c>
      <c r="H129" s="4">
        <v>21</v>
      </c>
      <c r="I129" s="4">
        <f t="shared" ref="I129:I131" si="39">E129+G129</f>
        <v>12</v>
      </c>
      <c r="J129" s="6">
        <f t="shared" ref="J129:J131" si="40">F129+H129</f>
        <v>32</v>
      </c>
      <c r="K129" s="7">
        <f t="shared" ref="K129:K131" si="41">I129+J129</f>
        <v>44</v>
      </c>
      <c r="L129" s="3">
        <f t="shared" ref="L129:L131" si="42">D129+K129</f>
        <v>108</v>
      </c>
      <c r="M129" s="21">
        <f t="shared" ref="M129:M132" si="43">B129*100/L129</f>
        <v>38.888888888888886</v>
      </c>
      <c r="N129" s="21">
        <f t="shared" ref="N129:N132" si="44">C129*100/L129</f>
        <v>20.37037037037037</v>
      </c>
      <c r="O129" s="21">
        <f t="shared" ref="O129:O132" si="45">E129+G129*100/L129</f>
        <v>11.555555555555555</v>
      </c>
      <c r="P129" s="21">
        <f t="shared" ref="P129:P132" si="46">F129+H129*100/L129</f>
        <v>30.444444444444443</v>
      </c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ht="16.5" thickBot="1">
      <c r="A130" s="2" t="s">
        <v>13</v>
      </c>
      <c r="B130" s="4">
        <v>26</v>
      </c>
      <c r="C130" s="4">
        <v>19</v>
      </c>
      <c r="D130" s="4">
        <f t="shared" si="38"/>
        <v>45</v>
      </c>
      <c r="E130" s="4">
        <v>9</v>
      </c>
      <c r="F130" s="4">
        <v>7</v>
      </c>
      <c r="G130" s="4">
        <v>6</v>
      </c>
      <c r="H130" s="4">
        <v>14</v>
      </c>
      <c r="I130" s="4">
        <f t="shared" si="39"/>
        <v>15</v>
      </c>
      <c r="J130" s="6">
        <f t="shared" si="40"/>
        <v>21</v>
      </c>
      <c r="K130" s="7">
        <f t="shared" si="41"/>
        <v>36</v>
      </c>
      <c r="L130" s="3">
        <f t="shared" si="42"/>
        <v>81</v>
      </c>
      <c r="M130" s="21">
        <f t="shared" si="43"/>
        <v>32.098765432098766</v>
      </c>
      <c r="N130" s="21">
        <f t="shared" si="44"/>
        <v>23.456790123456791</v>
      </c>
      <c r="O130" s="21">
        <f t="shared" si="45"/>
        <v>16.407407407407408</v>
      </c>
      <c r="P130" s="21">
        <f t="shared" si="46"/>
        <v>24.283950617283949</v>
      </c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 ht="16.5" thickBot="1">
      <c r="A131" s="2" t="s">
        <v>14</v>
      </c>
      <c r="B131" s="4">
        <v>20</v>
      </c>
      <c r="C131" s="4">
        <v>20</v>
      </c>
      <c r="D131" s="4">
        <f t="shared" si="38"/>
        <v>40</v>
      </c>
      <c r="E131" s="4">
        <v>7</v>
      </c>
      <c r="F131" s="4">
        <v>4</v>
      </c>
      <c r="G131" s="4">
        <v>4</v>
      </c>
      <c r="H131" s="4">
        <v>3</v>
      </c>
      <c r="I131" s="4">
        <f t="shared" si="39"/>
        <v>11</v>
      </c>
      <c r="J131" s="6">
        <f t="shared" si="40"/>
        <v>7</v>
      </c>
      <c r="K131" s="7">
        <f t="shared" si="41"/>
        <v>18</v>
      </c>
      <c r="L131" s="3">
        <f t="shared" si="42"/>
        <v>58</v>
      </c>
      <c r="M131" s="21">
        <f t="shared" si="43"/>
        <v>34.482758620689658</v>
      </c>
      <c r="N131" s="21">
        <f t="shared" si="44"/>
        <v>34.482758620689658</v>
      </c>
      <c r="O131" s="21">
        <f t="shared" si="45"/>
        <v>13.896551724137931</v>
      </c>
      <c r="P131" s="21">
        <f t="shared" si="46"/>
        <v>9.1724137931034484</v>
      </c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</row>
    <row r="132" spans="1:41" ht="16.5" thickBot="1">
      <c r="A132" s="2" t="s">
        <v>15</v>
      </c>
      <c r="B132" s="4">
        <f>SUM(B128:B131)</f>
        <v>130</v>
      </c>
      <c r="C132" s="4">
        <f t="shared" ref="C132:L132" si="47">SUM(C128:C131)</f>
        <v>86</v>
      </c>
      <c r="D132" s="4">
        <f t="shared" si="47"/>
        <v>216</v>
      </c>
      <c r="E132" s="4">
        <f t="shared" si="47"/>
        <v>32</v>
      </c>
      <c r="F132" s="4">
        <f t="shared" si="47"/>
        <v>35</v>
      </c>
      <c r="G132" s="4">
        <f t="shared" si="47"/>
        <v>23</v>
      </c>
      <c r="H132" s="4">
        <f t="shared" si="47"/>
        <v>42</v>
      </c>
      <c r="I132" s="4">
        <f t="shared" si="47"/>
        <v>55</v>
      </c>
      <c r="J132" s="4">
        <f t="shared" si="47"/>
        <v>77</v>
      </c>
      <c r="K132" s="4">
        <f t="shared" si="47"/>
        <v>132</v>
      </c>
      <c r="L132" s="4">
        <f t="shared" si="47"/>
        <v>348</v>
      </c>
      <c r="M132" s="21">
        <f t="shared" si="43"/>
        <v>37.356321839080458</v>
      </c>
      <c r="N132" s="21">
        <f t="shared" si="44"/>
        <v>24.712643678160919</v>
      </c>
      <c r="O132" s="21">
        <f t="shared" si="45"/>
        <v>38.609195402298852</v>
      </c>
      <c r="P132" s="21">
        <f t="shared" si="46"/>
        <v>47.068965517241381</v>
      </c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 spans="1:41" ht="16.5" customHeight="1">
      <c r="A133" s="8"/>
      <c r="B133" s="9"/>
      <c r="C133" s="9"/>
      <c r="D133" s="9"/>
      <c r="E133" s="9"/>
      <c r="F133" s="9"/>
      <c r="G133" s="9"/>
      <c r="H133" s="9"/>
      <c r="I133" s="9"/>
      <c r="J133" s="10"/>
      <c r="K133" s="10"/>
      <c r="L133" s="10"/>
      <c r="M133" s="9"/>
      <c r="N133" s="9"/>
      <c r="O133" s="9"/>
      <c r="P133" s="9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</row>
    <row r="134" spans="1:41" ht="15.75">
      <c r="A134" s="83" t="s">
        <v>30</v>
      </c>
      <c r="B134" s="83"/>
      <c r="C134" s="83"/>
      <c r="D134" s="83"/>
      <c r="E134" s="9"/>
      <c r="F134" s="83" t="s">
        <v>26</v>
      </c>
      <c r="G134" s="83"/>
      <c r="H134" s="9" t="s">
        <v>31</v>
      </c>
      <c r="I134" s="9"/>
      <c r="J134" s="10"/>
      <c r="K134" s="83" t="s">
        <v>30</v>
      </c>
      <c r="L134" s="83"/>
      <c r="M134" s="83"/>
      <c r="N134" s="83"/>
      <c r="O134" s="9"/>
      <c r="P134" s="83" t="s">
        <v>26</v>
      </c>
      <c r="Q134" s="83"/>
      <c r="R134" s="9" t="s">
        <v>31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 spans="1:41" ht="15.75">
      <c r="A135" s="5" t="s">
        <v>29</v>
      </c>
      <c r="B135" s="9" t="s">
        <v>24</v>
      </c>
      <c r="C135" s="9" t="s">
        <v>25</v>
      </c>
      <c r="D135" s="9" t="s">
        <v>28</v>
      </c>
      <c r="E135" s="9"/>
      <c r="F135" s="9" t="s">
        <v>24</v>
      </c>
      <c r="G135" s="9" t="s">
        <v>25</v>
      </c>
      <c r="H135" s="9">
        <f>CHITEST(B136:C137,F136:G137)</f>
        <v>0.22153759262068146</v>
      </c>
      <c r="I135" s="9"/>
      <c r="J135" s="10"/>
      <c r="K135" s="5" t="s">
        <v>29</v>
      </c>
      <c r="L135" s="9" t="s">
        <v>24</v>
      </c>
      <c r="M135" s="9" t="s">
        <v>25</v>
      </c>
      <c r="N135" s="9" t="s">
        <v>28</v>
      </c>
      <c r="O135" s="9"/>
      <c r="P135" s="9" t="s">
        <v>24</v>
      </c>
      <c r="Q135" s="9" t="s">
        <v>25</v>
      </c>
      <c r="R135" s="9">
        <f>CHITEST(L136:M137,P136:Q137)</f>
        <v>2.4175367153735361E-2</v>
      </c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</row>
    <row r="136" spans="1:41" ht="15.75">
      <c r="A136" s="5" t="s">
        <v>9</v>
      </c>
      <c r="B136" s="9">
        <f>B128</f>
        <v>42</v>
      </c>
      <c r="C136" s="9">
        <f>I128</f>
        <v>17</v>
      </c>
      <c r="D136" s="9">
        <f>SUM(B136:C136)</f>
        <v>59</v>
      </c>
      <c r="E136" s="9"/>
      <c r="F136" s="15">
        <f>B138*D136/D138</f>
        <v>39.138613861386141</v>
      </c>
      <c r="G136" s="15">
        <f>C138*D136/D138</f>
        <v>19.861386138613863</v>
      </c>
      <c r="H136" s="9"/>
      <c r="I136" s="9"/>
      <c r="J136" s="10"/>
      <c r="K136" s="5" t="s">
        <v>9</v>
      </c>
      <c r="L136" s="9">
        <v>39</v>
      </c>
      <c r="M136" s="9">
        <v>10</v>
      </c>
      <c r="N136" s="9">
        <f>SUM(L136:M136)</f>
        <v>49</v>
      </c>
      <c r="O136" s="9"/>
      <c r="P136" s="15">
        <f>L138*N136/N138</f>
        <v>34.904109589041099</v>
      </c>
      <c r="Q136" s="15">
        <f>M138*N136/N138</f>
        <v>14.095890410958905</v>
      </c>
      <c r="R136" s="9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 ht="15.75">
      <c r="A137" s="5" t="s">
        <v>10</v>
      </c>
      <c r="B137" s="9">
        <f>C128</f>
        <v>25</v>
      </c>
      <c r="C137" s="9">
        <f>J128</f>
        <v>17</v>
      </c>
      <c r="D137" s="9">
        <f>SUM(B137:C137)</f>
        <v>42</v>
      </c>
      <c r="E137" s="9"/>
      <c r="F137" s="15">
        <f>B138*D137/D138</f>
        <v>27.861386138613863</v>
      </c>
      <c r="G137" s="15">
        <f>C138*D137/D138</f>
        <v>14.138613861386139</v>
      </c>
      <c r="H137" s="9" t="s">
        <v>32</v>
      </c>
      <c r="I137" s="9"/>
      <c r="J137" s="10"/>
      <c r="K137" s="5" t="s">
        <v>10</v>
      </c>
      <c r="L137" s="9">
        <v>13</v>
      </c>
      <c r="M137" s="9">
        <v>11</v>
      </c>
      <c r="N137" s="9">
        <f>SUM(L137:M137)</f>
        <v>24</v>
      </c>
      <c r="O137" s="9"/>
      <c r="P137" s="15">
        <f>L138*N137/N138</f>
        <v>17.095890410958905</v>
      </c>
      <c r="Q137" s="15">
        <f>M138*N137/N138</f>
        <v>6.904109589041096</v>
      </c>
      <c r="R137" s="9" t="s">
        <v>32</v>
      </c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 ht="15.75">
      <c r="A138" s="12" t="s">
        <v>6</v>
      </c>
      <c r="B138" s="9">
        <f>SUM(B136:B137)</f>
        <v>67</v>
      </c>
      <c r="C138" s="9">
        <f>SUM(C136:C137)</f>
        <v>34</v>
      </c>
      <c r="D138" s="9">
        <f>SUM(D136:D137)</f>
        <v>101</v>
      </c>
      <c r="E138" s="9"/>
      <c r="F138" s="9"/>
      <c r="G138" s="9"/>
      <c r="H138" s="13">
        <f>SUM(G140:H141)</f>
        <v>1.4943834098273767</v>
      </c>
      <c r="I138" s="9"/>
      <c r="J138" s="10"/>
      <c r="K138" s="12" t="s">
        <v>6</v>
      </c>
      <c r="L138" s="9">
        <f>SUM(L136:L137)</f>
        <v>52</v>
      </c>
      <c r="M138" s="9">
        <f>SUM(M136:M137)</f>
        <v>21</v>
      </c>
      <c r="N138" s="9">
        <f>SUM(N136:N137)</f>
        <v>73</v>
      </c>
      <c r="O138" s="9"/>
      <c r="P138" s="9"/>
      <c r="Q138" s="9"/>
      <c r="R138" s="13">
        <f>SUM(Q140:R141)</f>
        <v>5.0820072076449634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 ht="15.75">
      <c r="A139" s="8"/>
      <c r="B139" s="9"/>
      <c r="C139" s="9"/>
      <c r="D139" s="9"/>
      <c r="E139" s="9"/>
      <c r="F139" s="9"/>
      <c r="G139" s="83" t="s">
        <v>35</v>
      </c>
      <c r="H139" s="83"/>
      <c r="I139" s="9"/>
      <c r="J139" s="10"/>
      <c r="K139" s="8"/>
      <c r="L139" s="9"/>
      <c r="M139" s="9"/>
      <c r="N139" s="9"/>
      <c r="O139" s="9"/>
      <c r="P139" s="9"/>
      <c r="Q139" s="83" t="s">
        <v>35</v>
      </c>
      <c r="R139" s="83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 ht="15.75">
      <c r="A140" s="8" t="s">
        <v>33</v>
      </c>
      <c r="B140" s="15">
        <f>B136-F136</f>
        <v>2.8613861386138595</v>
      </c>
      <c r="C140" s="15">
        <f>C136-G136</f>
        <v>-2.861386138613863</v>
      </c>
      <c r="D140" s="9"/>
      <c r="E140" s="15">
        <f>B140*B140</f>
        <v>8.1875306342515337</v>
      </c>
      <c r="F140" s="15">
        <f>C140*C140</f>
        <v>8.1875306342515533</v>
      </c>
      <c r="G140" s="14">
        <f>E140/F136</f>
        <v>0.2091931682416911</v>
      </c>
      <c r="H140" s="14">
        <f>F140/G136</f>
        <v>0.41223359624098044</v>
      </c>
      <c r="I140" s="9"/>
      <c r="J140" s="10"/>
      <c r="K140" s="8" t="s">
        <v>33</v>
      </c>
      <c r="L140" s="15">
        <f>L136-P136</f>
        <v>4.0958904109589014</v>
      </c>
      <c r="M140" s="15">
        <f>M136-Q136</f>
        <v>-4.0958904109589049</v>
      </c>
      <c r="N140" s="9"/>
      <c r="O140" s="15">
        <f>L140*L140</f>
        <v>16.776318258585079</v>
      </c>
      <c r="P140" s="15">
        <f>M140*M140</f>
        <v>16.776318258585107</v>
      </c>
      <c r="Q140" s="14">
        <f>O140/P136</f>
        <v>0.48064020128599316</v>
      </c>
      <c r="R140" s="14">
        <f>P140/Q136</f>
        <v>1.1901566888986519</v>
      </c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</row>
    <row r="141" spans="1:41" ht="15.75">
      <c r="A141" s="8"/>
      <c r="B141" s="15">
        <f>B137-F137</f>
        <v>-2.861386138613863</v>
      </c>
      <c r="C141" s="15">
        <f>C137-G137</f>
        <v>2.8613861386138613</v>
      </c>
      <c r="D141" s="9"/>
      <c r="E141" s="15">
        <f>B141*B141</f>
        <v>8.1875306342515533</v>
      </c>
      <c r="F141" s="15">
        <f>C141*C141</f>
        <v>8.1875306342515426</v>
      </c>
      <c r="G141" s="14">
        <f>E141/F137</f>
        <v>0.29386659348237626</v>
      </c>
      <c r="H141" s="14">
        <f>F141/G137</f>
        <v>0.57909005186232898</v>
      </c>
      <c r="I141" s="9"/>
      <c r="J141" s="10"/>
      <c r="K141" s="8"/>
      <c r="L141" s="15">
        <f>L137-P137</f>
        <v>-4.0958904109589049</v>
      </c>
      <c r="M141" s="15">
        <f>M137-Q137</f>
        <v>4.095890410958904</v>
      </c>
      <c r="N141" s="9"/>
      <c r="O141" s="15">
        <f>L141*L141</f>
        <v>16.776318258585107</v>
      </c>
      <c r="P141" s="15">
        <f>M141*M141</f>
        <v>16.7763182585851</v>
      </c>
      <c r="Q141" s="14">
        <f>O141/P137</f>
        <v>0.98130707762557112</v>
      </c>
      <c r="R141" s="14">
        <f>P141/Q137</f>
        <v>2.4299032398347467</v>
      </c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 spans="1:41" ht="15.75">
      <c r="A142" s="8"/>
      <c r="B142" s="15"/>
      <c r="C142" s="15"/>
      <c r="D142" s="9"/>
      <c r="E142" s="15"/>
      <c r="F142" s="15"/>
      <c r="G142" s="14"/>
      <c r="H142" s="14"/>
      <c r="I142" s="9"/>
      <c r="J142" s="10"/>
      <c r="K142" s="10"/>
      <c r="L142" s="10"/>
      <c r="M142" s="9"/>
      <c r="N142" s="9"/>
      <c r="O142" s="9"/>
      <c r="P142" s="9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 spans="1:41" ht="15.75">
      <c r="A143" s="83" t="s">
        <v>34</v>
      </c>
      <c r="B143" s="83"/>
      <c r="C143" s="83"/>
      <c r="D143" s="83"/>
      <c r="E143" s="9"/>
      <c r="F143" s="83" t="s">
        <v>26</v>
      </c>
      <c r="G143" s="83"/>
      <c r="H143" s="9" t="s">
        <v>31</v>
      </c>
      <c r="I143" s="9"/>
      <c r="J143" s="10"/>
      <c r="K143" s="83" t="s">
        <v>30</v>
      </c>
      <c r="L143" s="83"/>
      <c r="M143" s="83"/>
      <c r="N143" s="83"/>
      <c r="O143" s="9"/>
      <c r="P143" s="83" t="s">
        <v>26</v>
      </c>
      <c r="Q143" s="83"/>
      <c r="R143" s="9" t="s">
        <v>31</v>
      </c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</row>
    <row r="144" spans="1:41" ht="16.5" customHeight="1">
      <c r="A144" s="5" t="s">
        <v>29</v>
      </c>
      <c r="B144" s="9" t="s">
        <v>24</v>
      </c>
      <c r="C144" s="9" t="s">
        <v>25</v>
      </c>
      <c r="D144" s="9" t="s">
        <v>28</v>
      </c>
      <c r="E144" s="9"/>
      <c r="F144" s="9" t="s">
        <v>24</v>
      </c>
      <c r="G144" s="9" t="s">
        <v>25</v>
      </c>
      <c r="H144" s="9">
        <f>CHITEST(B145:C146,F145:G146)</f>
        <v>0.65300998121201204</v>
      </c>
      <c r="I144" s="9"/>
      <c r="J144" s="10"/>
      <c r="K144" s="5" t="s">
        <v>29</v>
      </c>
      <c r="L144" s="9" t="s">
        <v>24</v>
      </c>
      <c r="M144" s="9" t="s">
        <v>25</v>
      </c>
      <c r="N144" s="9" t="s">
        <v>28</v>
      </c>
      <c r="O144" s="9"/>
      <c r="P144" s="9" t="s">
        <v>24</v>
      </c>
      <c r="Q144" s="9" t="s">
        <v>25</v>
      </c>
      <c r="R144" s="9">
        <f>CHITEST(L145:M146,P145:Q146)</f>
        <v>6.9254230942611669E-2</v>
      </c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</row>
    <row r="145" spans="1:41" ht="15.75">
      <c r="A145" s="5" t="s">
        <v>9</v>
      </c>
      <c r="B145" s="9">
        <v>28</v>
      </c>
      <c r="C145" s="9">
        <v>21</v>
      </c>
      <c r="D145" s="9">
        <f>SUM(B145:C145)</f>
        <v>49</v>
      </c>
      <c r="E145" s="9"/>
      <c r="F145" s="15">
        <f>B147*D145/D147</f>
        <v>29.10891089108911</v>
      </c>
      <c r="G145" s="15">
        <f>C147*D145/D147</f>
        <v>19.89108910891089</v>
      </c>
      <c r="H145" s="9"/>
      <c r="I145" s="9"/>
      <c r="J145" s="10"/>
      <c r="K145" s="5" t="s">
        <v>9</v>
      </c>
      <c r="L145" s="9">
        <v>32</v>
      </c>
      <c r="M145" s="9">
        <v>13</v>
      </c>
      <c r="N145" s="9">
        <f>SUM(L145:M145)</f>
        <v>45</v>
      </c>
      <c r="O145" s="9"/>
      <c r="P145" s="15">
        <f>L147*N145/N147</f>
        <v>28.356164383561644</v>
      </c>
      <c r="Q145" s="15">
        <f>M147*N145/N147</f>
        <v>16.643835616438356</v>
      </c>
      <c r="R145" s="9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</row>
    <row r="146" spans="1:41" ht="15.75">
      <c r="A146" s="5" t="s">
        <v>10</v>
      </c>
      <c r="B146" s="9">
        <v>32</v>
      </c>
      <c r="C146" s="9">
        <v>20</v>
      </c>
      <c r="D146" s="9">
        <f>SUM(B146:C146)</f>
        <v>52</v>
      </c>
      <c r="E146" s="9"/>
      <c r="F146" s="15">
        <f>B147*D146/D147</f>
        <v>30.89108910891089</v>
      </c>
      <c r="G146" s="15">
        <f>C147*D146/D147</f>
        <v>21.10891089108911</v>
      </c>
      <c r="H146" s="9" t="s">
        <v>32</v>
      </c>
      <c r="I146" s="9"/>
      <c r="J146" s="10"/>
      <c r="K146" s="5" t="s">
        <v>10</v>
      </c>
      <c r="L146" s="9">
        <v>14</v>
      </c>
      <c r="M146" s="9">
        <v>14</v>
      </c>
      <c r="N146" s="9">
        <f>SUM(L146:M146)</f>
        <v>28</v>
      </c>
      <c r="O146" s="9"/>
      <c r="P146" s="15">
        <f>L147*N146/N147</f>
        <v>17.643835616438356</v>
      </c>
      <c r="Q146" s="15">
        <f>M147*N146/N147</f>
        <v>10.356164383561644</v>
      </c>
      <c r="R146" s="9" t="s">
        <v>32</v>
      </c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</row>
    <row r="147" spans="1:41" ht="15.75">
      <c r="A147" s="12" t="s">
        <v>6</v>
      </c>
      <c r="B147" s="9">
        <f>SUM(B145:B146)</f>
        <v>60</v>
      </c>
      <c r="C147" s="9">
        <f>SUM(C145:C146)</f>
        <v>41</v>
      </c>
      <c r="D147" s="9">
        <f>SUM(D145:D146)</f>
        <v>101</v>
      </c>
      <c r="E147" s="9"/>
      <c r="F147" s="9"/>
      <c r="G147" s="9"/>
      <c r="H147" s="13">
        <f>SUM(G149:H150)</f>
        <v>0.20212632895559762</v>
      </c>
      <c r="I147" s="9"/>
      <c r="J147" s="10"/>
      <c r="K147" s="12" t="s">
        <v>6</v>
      </c>
      <c r="L147" s="9">
        <f>SUM(L145:L146)</f>
        <v>46</v>
      </c>
      <c r="M147" s="9">
        <f>SUM(M145:M146)</f>
        <v>27</v>
      </c>
      <c r="N147" s="9">
        <f>SUM(N145:N146)</f>
        <v>73</v>
      </c>
      <c r="O147" s="9"/>
      <c r="P147" s="9"/>
      <c r="Q147" s="9"/>
      <c r="R147" s="13">
        <f>SUM(Q149:R150)</f>
        <v>3.3006083378064046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</row>
    <row r="148" spans="1:41" ht="15.75">
      <c r="A148" s="8"/>
      <c r="B148" s="9"/>
      <c r="C148" s="9"/>
      <c r="D148" s="9"/>
      <c r="E148" s="9"/>
      <c r="F148" s="9"/>
      <c r="G148" s="83" t="s">
        <v>36</v>
      </c>
      <c r="H148" s="83"/>
      <c r="I148" s="9"/>
      <c r="J148" s="10"/>
      <c r="K148" s="8"/>
      <c r="L148" s="9"/>
      <c r="M148" s="9"/>
      <c r="N148" s="9"/>
      <c r="O148" s="9"/>
      <c r="P148" s="9"/>
      <c r="Q148" s="83" t="s">
        <v>36</v>
      </c>
      <c r="R148" s="83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 spans="1:41" ht="15.75">
      <c r="A149" s="8" t="s">
        <v>33</v>
      </c>
      <c r="B149" s="15">
        <f>B145-F145</f>
        <v>-1.1089108910891099</v>
      </c>
      <c r="C149" s="15">
        <f>C145-G145</f>
        <v>1.1089108910891099</v>
      </c>
      <c r="D149" s="9"/>
      <c r="E149" s="15">
        <f>B149*B149</f>
        <v>1.2296833643760436</v>
      </c>
      <c r="F149" s="15">
        <f>C149*C149</f>
        <v>1.2296833643760436</v>
      </c>
      <c r="G149" s="14">
        <f>E149/F145</f>
        <v>4.2244224422442314E-2</v>
      </c>
      <c r="H149" s="14">
        <f>F149/G145</f>
        <v>6.182081622796437E-2</v>
      </c>
      <c r="I149" s="9"/>
      <c r="J149" s="10"/>
      <c r="K149" s="8" t="s">
        <v>33</v>
      </c>
      <c r="L149" s="15">
        <f>L145-P145</f>
        <v>3.6438356164383556</v>
      </c>
      <c r="M149" s="15">
        <f>M145-Q145</f>
        <v>-3.6438356164383556</v>
      </c>
      <c r="N149" s="9"/>
      <c r="O149" s="15">
        <f>L149*L149</f>
        <v>13.277537999624691</v>
      </c>
      <c r="P149" s="15">
        <f>M149*M149</f>
        <v>13.277537999624691</v>
      </c>
      <c r="Q149" s="14">
        <f>O149/P145</f>
        <v>0.46824167824763402</v>
      </c>
      <c r="R149" s="14">
        <f>P149/Q145</f>
        <v>0.79774508145893208</v>
      </c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 ht="15.75">
      <c r="A150" s="8"/>
      <c r="B150" s="15">
        <f>B146-F146</f>
        <v>1.1089108910891099</v>
      </c>
      <c r="C150" s="15">
        <f>C146-G146</f>
        <v>-1.1089108910891099</v>
      </c>
      <c r="D150" s="9"/>
      <c r="E150" s="15">
        <f>B150*B150</f>
        <v>1.2296833643760436</v>
      </c>
      <c r="F150" s="15">
        <f>C150*C150</f>
        <v>1.2296833643760436</v>
      </c>
      <c r="G150" s="14">
        <f>E150/F146</f>
        <v>3.9807057628839876E-2</v>
      </c>
      <c r="H150" s="14">
        <f>F150/G146</f>
        <v>5.8254230676351035E-2</v>
      </c>
      <c r="I150" s="9"/>
      <c r="J150" s="10"/>
      <c r="K150" s="8"/>
      <c r="L150" s="15">
        <f>L146-P146</f>
        <v>-3.6438356164383556</v>
      </c>
      <c r="M150" s="15">
        <f>M146-Q146</f>
        <v>3.6438356164383556</v>
      </c>
      <c r="N150" s="9"/>
      <c r="O150" s="15">
        <f>L150*L150</f>
        <v>13.277537999624691</v>
      </c>
      <c r="P150" s="15">
        <f>M150*M150</f>
        <v>13.277537999624691</v>
      </c>
      <c r="Q150" s="14">
        <f>O150/P146</f>
        <v>0.75253126861226904</v>
      </c>
      <c r="R150" s="14">
        <f>P150/Q146</f>
        <v>1.2820903094875693</v>
      </c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ht="15.75">
      <c r="A151" s="8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ht="15.75">
      <c r="A152" s="8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ht="15.75">
      <c r="A153" s="1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</row>
    <row r="154" spans="1:41" ht="15.75">
      <c r="A154" s="1" t="s">
        <v>0</v>
      </c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</row>
    <row r="155" spans="1:41" ht="16.5" customHeight="1" thickBot="1">
      <c r="A155" s="1" t="s">
        <v>20</v>
      </c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</row>
    <row r="156" spans="1:41" ht="16.5" thickBot="1">
      <c r="A156" s="87" t="s">
        <v>2</v>
      </c>
      <c r="B156" s="86" t="s">
        <v>3</v>
      </c>
      <c r="C156" s="85"/>
      <c r="D156" s="87" t="s">
        <v>21</v>
      </c>
      <c r="E156" s="86" t="s">
        <v>4</v>
      </c>
      <c r="F156" s="85"/>
      <c r="G156" s="86" t="s">
        <v>5</v>
      </c>
      <c r="H156" s="84"/>
      <c r="I156" s="89" t="s">
        <v>27</v>
      </c>
      <c r="J156" s="90"/>
      <c r="K156" s="91" t="s">
        <v>22</v>
      </c>
      <c r="L156" s="93" t="s">
        <v>23</v>
      </c>
      <c r="M156" s="84" t="s">
        <v>7</v>
      </c>
      <c r="N156" s="85"/>
      <c r="O156" s="86" t="s">
        <v>8</v>
      </c>
      <c r="P156" s="85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</row>
    <row r="157" spans="1:41" ht="16.5" thickBot="1">
      <c r="A157" s="88"/>
      <c r="B157" s="17" t="s">
        <v>9</v>
      </c>
      <c r="C157" s="17" t="s">
        <v>10</v>
      </c>
      <c r="D157" s="88"/>
      <c r="E157" s="17" t="s">
        <v>9</v>
      </c>
      <c r="F157" s="17" t="s">
        <v>10</v>
      </c>
      <c r="G157" s="17" t="s">
        <v>9</v>
      </c>
      <c r="H157" s="18" t="s">
        <v>10</v>
      </c>
      <c r="I157" s="19" t="s">
        <v>9</v>
      </c>
      <c r="J157" s="20" t="s">
        <v>10</v>
      </c>
      <c r="K157" s="92"/>
      <c r="L157" s="93"/>
      <c r="M157" s="17" t="s">
        <v>9</v>
      </c>
      <c r="N157" s="17" t="s">
        <v>10</v>
      </c>
      <c r="O157" s="17" t="s">
        <v>9</v>
      </c>
      <c r="P157" s="17" t="s">
        <v>10</v>
      </c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 spans="1:41" ht="16.5" thickBot="1">
      <c r="A158" s="2" t="s">
        <v>11</v>
      </c>
      <c r="B158" s="4">
        <v>33</v>
      </c>
      <c r="C158" s="4">
        <v>12</v>
      </c>
      <c r="D158" s="4">
        <f>SUM(B158:C158)</f>
        <v>45</v>
      </c>
      <c r="E158" s="4">
        <v>14</v>
      </c>
      <c r="F158" s="4">
        <v>6</v>
      </c>
      <c r="G158" s="4">
        <v>8</v>
      </c>
      <c r="H158" s="4">
        <v>18</v>
      </c>
      <c r="I158" s="4">
        <f>E158+G158</f>
        <v>22</v>
      </c>
      <c r="J158" s="6">
        <f>F158+H158</f>
        <v>24</v>
      </c>
      <c r="K158" s="7">
        <f>I158+J158</f>
        <v>46</v>
      </c>
      <c r="L158" s="3">
        <f>D158+K158</f>
        <v>91</v>
      </c>
      <c r="M158" s="21">
        <f>B158*100/L158</f>
        <v>36.263736263736263</v>
      </c>
      <c r="N158" s="21">
        <f>C158*100/L158</f>
        <v>13.186813186813186</v>
      </c>
      <c r="O158" s="21">
        <f>E158+G158*100/L158</f>
        <v>22.791208791208792</v>
      </c>
      <c r="P158" s="21">
        <f>F158+H158*100/L158</f>
        <v>25.780219780219781</v>
      </c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 ht="16.5" thickBot="1">
      <c r="A159" s="2" t="s">
        <v>12</v>
      </c>
      <c r="B159" s="4">
        <v>42</v>
      </c>
      <c r="C159" s="4">
        <v>33</v>
      </c>
      <c r="D159" s="4">
        <f t="shared" ref="D159:D161" si="48">SUM(B159:C159)</f>
        <v>75</v>
      </c>
      <c r="E159" s="4">
        <v>15</v>
      </c>
      <c r="F159" s="4">
        <v>17</v>
      </c>
      <c r="G159" s="4">
        <v>11</v>
      </c>
      <c r="H159" s="4">
        <v>25</v>
      </c>
      <c r="I159" s="4">
        <f t="shared" ref="I159:I161" si="49">E159+G159</f>
        <v>26</v>
      </c>
      <c r="J159" s="6">
        <f t="shared" ref="J159:J161" si="50">F159+H159</f>
        <v>42</v>
      </c>
      <c r="K159" s="7">
        <f t="shared" ref="K159:K161" si="51">I159+J159</f>
        <v>68</v>
      </c>
      <c r="L159" s="3">
        <f t="shared" ref="L159:L161" si="52">D159+K159</f>
        <v>143</v>
      </c>
      <c r="M159" s="21">
        <f t="shared" ref="M159:M162" si="53">B159*100/L159</f>
        <v>29.37062937062937</v>
      </c>
      <c r="N159" s="21">
        <f t="shared" ref="N159:N162" si="54">C159*100/L159</f>
        <v>23.076923076923077</v>
      </c>
      <c r="O159" s="21">
        <f t="shared" ref="O159:O162" si="55">E159+G159*100/L159</f>
        <v>22.692307692307693</v>
      </c>
      <c r="P159" s="21">
        <f t="shared" ref="P159:P162" si="56">F159+H159*100/L159</f>
        <v>34.48251748251748</v>
      </c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ht="16.5" thickBot="1">
      <c r="A160" s="2" t="s">
        <v>13</v>
      </c>
      <c r="B160" s="4">
        <v>36</v>
      </c>
      <c r="C160" s="4">
        <v>28</v>
      </c>
      <c r="D160" s="4">
        <f t="shared" si="48"/>
        <v>64</v>
      </c>
      <c r="E160" s="4">
        <v>11</v>
      </c>
      <c r="F160" s="4">
        <v>11</v>
      </c>
      <c r="G160" s="4">
        <v>13</v>
      </c>
      <c r="H160" s="4">
        <v>32</v>
      </c>
      <c r="I160" s="4">
        <f t="shared" si="49"/>
        <v>24</v>
      </c>
      <c r="J160" s="6">
        <f t="shared" si="50"/>
        <v>43</v>
      </c>
      <c r="K160" s="7">
        <f t="shared" si="51"/>
        <v>67</v>
      </c>
      <c r="L160" s="3">
        <f t="shared" si="52"/>
        <v>131</v>
      </c>
      <c r="M160" s="21">
        <f t="shared" si="53"/>
        <v>27.480916030534353</v>
      </c>
      <c r="N160" s="21">
        <f t="shared" si="54"/>
        <v>21.374045801526716</v>
      </c>
      <c r="O160" s="21">
        <f t="shared" si="55"/>
        <v>20.923664122137403</v>
      </c>
      <c r="P160" s="21">
        <f t="shared" si="56"/>
        <v>35.427480916030532</v>
      </c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</row>
    <row r="161" spans="1:41" ht="16.5" thickBot="1">
      <c r="A161" s="2" t="s">
        <v>14</v>
      </c>
      <c r="B161" s="4">
        <v>43</v>
      </c>
      <c r="C161" s="4">
        <v>22</v>
      </c>
      <c r="D161" s="4">
        <f t="shared" si="48"/>
        <v>65</v>
      </c>
      <c r="E161" s="4">
        <v>9</v>
      </c>
      <c r="F161" s="4">
        <v>8</v>
      </c>
      <c r="G161" s="4">
        <v>14</v>
      </c>
      <c r="H161" s="4">
        <v>11</v>
      </c>
      <c r="I161" s="4">
        <f t="shared" si="49"/>
        <v>23</v>
      </c>
      <c r="J161" s="6">
        <f t="shared" si="50"/>
        <v>19</v>
      </c>
      <c r="K161" s="7">
        <f t="shared" si="51"/>
        <v>42</v>
      </c>
      <c r="L161" s="3">
        <f t="shared" si="52"/>
        <v>107</v>
      </c>
      <c r="M161" s="21">
        <f t="shared" si="53"/>
        <v>40.186915887850468</v>
      </c>
      <c r="N161" s="21">
        <f t="shared" si="54"/>
        <v>20.560747663551403</v>
      </c>
      <c r="O161" s="21">
        <f t="shared" si="55"/>
        <v>22.084112149532711</v>
      </c>
      <c r="P161" s="21">
        <f t="shared" si="56"/>
        <v>18.280373831775702</v>
      </c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 ht="16.5" thickBot="1">
      <c r="A162" s="2" t="s">
        <v>15</v>
      </c>
      <c r="B162" s="4">
        <f>SUM(B158:B161)</f>
        <v>154</v>
      </c>
      <c r="C162" s="4">
        <f t="shared" ref="C162:L162" si="57">SUM(C158:C161)</f>
        <v>95</v>
      </c>
      <c r="D162" s="4">
        <f t="shared" si="57"/>
        <v>249</v>
      </c>
      <c r="E162" s="4">
        <f t="shared" si="57"/>
        <v>49</v>
      </c>
      <c r="F162" s="4">
        <f t="shared" si="57"/>
        <v>42</v>
      </c>
      <c r="G162" s="4">
        <f t="shared" si="57"/>
        <v>46</v>
      </c>
      <c r="H162" s="4">
        <f t="shared" si="57"/>
        <v>86</v>
      </c>
      <c r="I162" s="4">
        <f t="shared" si="57"/>
        <v>95</v>
      </c>
      <c r="J162" s="4">
        <f t="shared" si="57"/>
        <v>128</v>
      </c>
      <c r="K162" s="4">
        <f t="shared" si="57"/>
        <v>223</v>
      </c>
      <c r="L162" s="4">
        <f t="shared" si="57"/>
        <v>472</v>
      </c>
      <c r="M162" s="21">
        <f t="shared" si="53"/>
        <v>32.627118644067799</v>
      </c>
      <c r="N162" s="21">
        <f t="shared" si="54"/>
        <v>20.127118644067796</v>
      </c>
      <c r="O162" s="21">
        <f t="shared" si="55"/>
        <v>58.745762711864408</v>
      </c>
      <c r="P162" s="21">
        <f t="shared" si="56"/>
        <v>60.220338983050851</v>
      </c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</row>
    <row r="163" spans="1:41" ht="15.75">
      <c r="A163" s="8"/>
      <c r="B163" s="9"/>
      <c r="C163" s="9"/>
      <c r="D163" s="9"/>
      <c r="E163" s="9"/>
      <c r="F163" s="9"/>
      <c r="G163" s="9"/>
      <c r="H163" s="9"/>
      <c r="I163" s="9"/>
      <c r="J163" s="10"/>
      <c r="K163" s="10"/>
      <c r="L163" s="10"/>
      <c r="M163" s="9"/>
      <c r="N163" s="9"/>
      <c r="O163" s="9"/>
      <c r="P163" s="9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 spans="1:41" ht="15.75">
      <c r="A164" s="83" t="s">
        <v>30</v>
      </c>
      <c r="B164" s="83"/>
      <c r="C164" s="83"/>
      <c r="D164" s="83"/>
      <c r="E164" s="9"/>
      <c r="F164" s="83" t="s">
        <v>26</v>
      </c>
      <c r="G164" s="83"/>
      <c r="H164" s="9" t="s">
        <v>31</v>
      </c>
      <c r="I164" s="9"/>
      <c r="J164" s="10"/>
      <c r="K164" s="83" t="s">
        <v>30</v>
      </c>
      <c r="L164" s="83"/>
      <c r="M164" s="83"/>
      <c r="N164" s="83"/>
      <c r="O164" s="9"/>
      <c r="P164" s="83" t="s">
        <v>26</v>
      </c>
      <c r="Q164" s="83"/>
      <c r="R164" s="9" t="s">
        <v>31</v>
      </c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  <row r="165" spans="1:41" ht="15.75">
      <c r="A165" s="5" t="s">
        <v>29</v>
      </c>
      <c r="B165" s="9" t="s">
        <v>24</v>
      </c>
      <c r="C165" s="9" t="s">
        <v>25</v>
      </c>
      <c r="D165" s="9" t="s">
        <v>28</v>
      </c>
      <c r="E165" s="9"/>
      <c r="F165" s="9" t="s">
        <v>24</v>
      </c>
      <c r="G165" s="9" t="s">
        <v>25</v>
      </c>
      <c r="H165" s="9">
        <f>CHITEST(B166:C167,F166:G167)</f>
        <v>1.2849172360338121E-2</v>
      </c>
      <c r="I165" s="9"/>
      <c r="J165" s="10"/>
      <c r="K165" s="5" t="s">
        <v>29</v>
      </c>
      <c r="L165" s="9" t="s">
        <v>24</v>
      </c>
      <c r="M165" s="9" t="s">
        <v>25</v>
      </c>
      <c r="N165" s="9" t="s">
        <v>28</v>
      </c>
      <c r="O165" s="9"/>
      <c r="P165" s="9" t="s">
        <v>24</v>
      </c>
      <c r="Q165" s="9" t="s">
        <v>25</v>
      </c>
      <c r="R165" s="9">
        <f>CHITEST(L166:M167,P166:Q167)</f>
        <v>2.4175367153735361E-2</v>
      </c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</row>
    <row r="166" spans="1:41" ht="16.5" customHeight="1">
      <c r="A166" s="5" t="s">
        <v>9</v>
      </c>
      <c r="B166" s="9">
        <f>B158</f>
        <v>33</v>
      </c>
      <c r="C166" s="9">
        <f>I158</f>
        <v>22</v>
      </c>
      <c r="D166" s="9">
        <f>SUM(B166:C166)</f>
        <v>55</v>
      </c>
      <c r="E166" s="9"/>
      <c r="F166" s="15">
        <f>B168*D166/D168</f>
        <v>27.197802197802197</v>
      </c>
      <c r="G166" s="15">
        <f>C168*D166/D168</f>
        <v>27.802197802197803</v>
      </c>
      <c r="H166" s="9"/>
      <c r="I166" s="9"/>
      <c r="J166" s="10"/>
      <c r="K166" s="5" t="s">
        <v>9</v>
      </c>
      <c r="L166" s="9">
        <v>39</v>
      </c>
      <c r="M166" s="9">
        <v>10</v>
      </c>
      <c r="N166" s="9">
        <f>SUM(L166:M166)</f>
        <v>49</v>
      </c>
      <c r="O166" s="9"/>
      <c r="P166" s="15">
        <f>L168*N166/N168</f>
        <v>34.904109589041099</v>
      </c>
      <c r="Q166" s="15">
        <f>M168*N166/N168</f>
        <v>14.095890410958905</v>
      </c>
      <c r="R166" s="9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 ht="15.75">
      <c r="A167" s="5" t="s">
        <v>10</v>
      </c>
      <c r="B167" s="9">
        <f>C158</f>
        <v>12</v>
      </c>
      <c r="C167" s="9">
        <f>J158</f>
        <v>24</v>
      </c>
      <c r="D167" s="9">
        <f>SUM(B167:C167)</f>
        <v>36</v>
      </c>
      <c r="E167" s="9"/>
      <c r="F167" s="15">
        <f>B168*D167/D168</f>
        <v>17.802197802197803</v>
      </c>
      <c r="G167" s="15">
        <f>C168*D167/D168</f>
        <v>18.197802197802197</v>
      </c>
      <c r="H167" s="9" t="s">
        <v>32</v>
      </c>
      <c r="I167" s="9"/>
      <c r="J167" s="10"/>
      <c r="K167" s="5" t="s">
        <v>10</v>
      </c>
      <c r="L167" s="9">
        <v>13</v>
      </c>
      <c r="M167" s="9">
        <v>11</v>
      </c>
      <c r="N167" s="9">
        <f>SUM(L167:M167)</f>
        <v>24</v>
      </c>
      <c r="O167" s="9"/>
      <c r="P167" s="15">
        <f>L168*N167/N168</f>
        <v>17.095890410958905</v>
      </c>
      <c r="Q167" s="15">
        <f>M168*N167/N168</f>
        <v>6.904109589041096</v>
      </c>
      <c r="R167" s="9" t="s">
        <v>32</v>
      </c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</row>
    <row r="168" spans="1:41" ht="15.75">
      <c r="A168" s="12" t="s">
        <v>6</v>
      </c>
      <c r="B168" s="9">
        <f>SUM(B166:B167)</f>
        <v>45</v>
      </c>
      <c r="C168" s="9">
        <f>SUM(C166:C167)</f>
        <v>46</v>
      </c>
      <c r="D168" s="9">
        <f>SUM(D166:D167)</f>
        <v>91</v>
      </c>
      <c r="E168" s="9"/>
      <c r="F168" s="9"/>
      <c r="G168" s="9"/>
      <c r="H168" s="13">
        <f>SUM(G170:H171)</f>
        <v>6.1897584541062809</v>
      </c>
      <c r="I168" s="9"/>
      <c r="J168" s="10"/>
      <c r="K168" s="12" t="s">
        <v>6</v>
      </c>
      <c r="L168" s="9">
        <f>SUM(L166:L167)</f>
        <v>52</v>
      </c>
      <c r="M168" s="9">
        <f>SUM(M166:M167)</f>
        <v>21</v>
      </c>
      <c r="N168" s="9">
        <f>SUM(N166:N167)</f>
        <v>73</v>
      </c>
      <c r="O168" s="9"/>
      <c r="P168" s="9"/>
      <c r="Q168" s="9"/>
      <c r="R168" s="13">
        <f>SUM(Q170:R171)</f>
        <v>5.0820072076449634</v>
      </c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</row>
    <row r="169" spans="1:41" ht="15.75">
      <c r="A169" s="8"/>
      <c r="B169" s="9"/>
      <c r="C169" s="9"/>
      <c r="D169" s="9"/>
      <c r="E169" s="9"/>
      <c r="F169" s="9"/>
      <c r="G169" s="83" t="s">
        <v>35</v>
      </c>
      <c r="H169" s="83"/>
      <c r="I169" s="9"/>
      <c r="J169" s="10"/>
      <c r="K169" s="8"/>
      <c r="L169" s="9"/>
      <c r="M169" s="9"/>
      <c r="N169" s="9"/>
      <c r="O169" s="9"/>
      <c r="P169" s="9"/>
      <c r="Q169" s="83" t="s">
        <v>35</v>
      </c>
      <c r="R169" s="83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</row>
    <row r="170" spans="1:41" ht="15.75">
      <c r="A170" s="8" t="s">
        <v>33</v>
      </c>
      <c r="B170" s="15">
        <f>B166-F166</f>
        <v>5.8021978021978029</v>
      </c>
      <c r="C170" s="15">
        <f>C166-G166</f>
        <v>-5.8021978021978029</v>
      </c>
      <c r="D170" s="9"/>
      <c r="E170" s="15">
        <f>B170*B170</f>
        <v>33.665499335829011</v>
      </c>
      <c r="F170" s="15">
        <f>C170*C170</f>
        <v>33.665499335829011</v>
      </c>
      <c r="G170" s="14">
        <f>E170/F166</f>
        <v>1.237802197802198</v>
      </c>
      <c r="H170" s="14">
        <f>F170/G166</f>
        <v>1.2108934543717154</v>
      </c>
      <c r="I170" s="9"/>
      <c r="J170" s="10"/>
      <c r="K170" s="8" t="s">
        <v>33</v>
      </c>
      <c r="L170" s="15">
        <f>L166-P166</f>
        <v>4.0958904109589014</v>
      </c>
      <c r="M170" s="15">
        <f>M166-Q166</f>
        <v>-4.0958904109589049</v>
      </c>
      <c r="N170" s="9"/>
      <c r="O170" s="15">
        <f>L170*L170</f>
        <v>16.776318258585079</v>
      </c>
      <c r="P170" s="15">
        <f>M170*M170</f>
        <v>16.776318258585107</v>
      </c>
      <c r="Q170" s="14">
        <f>O170/P166</f>
        <v>0.48064020128599316</v>
      </c>
      <c r="R170" s="14">
        <f>P170/Q166</f>
        <v>1.1901566888986519</v>
      </c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</row>
    <row r="171" spans="1:41" ht="15.75">
      <c r="A171" s="8"/>
      <c r="B171" s="15">
        <f>B167-F167</f>
        <v>-5.8021978021978029</v>
      </c>
      <c r="C171" s="15">
        <f>C167-G167</f>
        <v>5.8021978021978029</v>
      </c>
      <c r="D171" s="9"/>
      <c r="E171" s="15">
        <f>B171*B171</f>
        <v>33.665499335829011</v>
      </c>
      <c r="F171" s="15">
        <f>C171*C171</f>
        <v>33.665499335829011</v>
      </c>
      <c r="G171" s="14">
        <f>E171/F167</f>
        <v>1.8910866910866913</v>
      </c>
      <c r="H171" s="14">
        <f>F171/G167</f>
        <v>1.8499761108456765</v>
      </c>
      <c r="I171" s="9"/>
      <c r="J171" s="10"/>
      <c r="K171" s="8"/>
      <c r="L171" s="15">
        <f>L167-P167</f>
        <v>-4.0958904109589049</v>
      </c>
      <c r="M171" s="15">
        <f>M167-Q167</f>
        <v>4.095890410958904</v>
      </c>
      <c r="N171" s="9"/>
      <c r="O171" s="15">
        <f>L171*L171</f>
        <v>16.776318258585107</v>
      </c>
      <c r="P171" s="15">
        <f>M171*M171</f>
        <v>16.7763182585851</v>
      </c>
      <c r="Q171" s="14">
        <f>O171/P167</f>
        <v>0.98130707762557112</v>
      </c>
      <c r="R171" s="14">
        <f>P171/Q167</f>
        <v>2.4299032398347467</v>
      </c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</row>
    <row r="172" spans="1:41" ht="15.75">
      <c r="A172" s="8"/>
      <c r="B172" s="15"/>
      <c r="C172" s="15"/>
      <c r="D172" s="9"/>
      <c r="E172" s="15"/>
      <c r="F172" s="15"/>
      <c r="G172" s="14"/>
      <c r="H172" s="14"/>
      <c r="I172" s="9"/>
      <c r="J172" s="10"/>
      <c r="K172" s="10"/>
      <c r="L172" s="10"/>
      <c r="M172" s="9"/>
      <c r="N172" s="9"/>
      <c r="O172" s="9"/>
      <c r="P172" s="9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</row>
    <row r="173" spans="1:41" ht="15.75">
      <c r="A173" s="83" t="s">
        <v>34</v>
      </c>
      <c r="B173" s="83"/>
      <c r="C173" s="83"/>
      <c r="D173" s="83"/>
      <c r="E173" s="9"/>
      <c r="F173" s="83" t="s">
        <v>26</v>
      </c>
      <c r="G173" s="83"/>
      <c r="H173" s="9" t="s">
        <v>31</v>
      </c>
      <c r="I173" s="9"/>
      <c r="J173" s="10"/>
      <c r="K173" s="83" t="s">
        <v>30</v>
      </c>
      <c r="L173" s="83"/>
      <c r="M173" s="83"/>
      <c r="N173" s="83"/>
      <c r="O173" s="9"/>
      <c r="P173" s="83" t="s">
        <v>26</v>
      </c>
      <c r="Q173" s="83"/>
      <c r="R173" s="9" t="s">
        <v>31</v>
      </c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</row>
    <row r="174" spans="1:41" ht="15.75">
      <c r="A174" s="5" t="s">
        <v>29</v>
      </c>
      <c r="B174" s="9" t="s">
        <v>24</v>
      </c>
      <c r="C174" s="9" t="s">
        <v>25</v>
      </c>
      <c r="D174" s="9" t="s">
        <v>28</v>
      </c>
      <c r="E174" s="9"/>
      <c r="F174" s="9" t="s">
        <v>24</v>
      </c>
      <c r="G174" s="9" t="s">
        <v>25</v>
      </c>
      <c r="H174" s="9">
        <f>CHITEST(B175:C176,F175:G176)</f>
        <v>0.65300998121201204</v>
      </c>
      <c r="I174" s="9"/>
      <c r="J174" s="10"/>
      <c r="K174" s="5" t="s">
        <v>29</v>
      </c>
      <c r="L174" s="9" t="s">
        <v>24</v>
      </c>
      <c r="M174" s="9" t="s">
        <v>25</v>
      </c>
      <c r="N174" s="9" t="s">
        <v>28</v>
      </c>
      <c r="O174" s="9"/>
      <c r="P174" s="9" t="s">
        <v>24</v>
      </c>
      <c r="Q174" s="9" t="s">
        <v>25</v>
      </c>
      <c r="R174" s="9">
        <f>CHITEST(L175:M176,P175:Q176)</f>
        <v>6.9254230942611669E-2</v>
      </c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</row>
    <row r="175" spans="1:41" ht="15.75">
      <c r="A175" s="5" t="s">
        <v>9</v>
      </c>
      <c r="B175" s="9">
        <v>28</v>
      </c>
      <c r="C175" s="9">
        <v>21</v>
      </c>
      <c r="D175" s="9">
        <f>SUM(B175:C175)</f>
        <v>49</v>
      </c>
      <c r="E175" s="9"/>
      <c r="F175" s="15">
        <f>B177*D175/D177</f>
        <v>29.10891089108911</v>
      </c>
      <c r="G175" s="15">
        <f>C177*D175/D177</f>
        <v>19.89108910891089</v>
      </c>
      <c r="H175" s="9"/>
      <c r="I175" s="9"/>
      <c r="J175" s="10"/>
      <c r="K175" s="5" t="s">
        <v>9</v>
      </c>
      <c r="L175" s="9">
        <v>32</v>
      </c>
      <c r="M175" s="9">
        <v>13</v>
      </c>
      <c r="N175" s="9">
        <f>SUM(L175:M175)</f>
        <v>45</v>
      </c>
      <c r="O175" s="9"/>
      <c r="P175" s="15">
        <f>L177*N175/N177</f>
        <v>28.356164383561644</v>
      </c>
      <c r="Q175" s="15">
        <f>M177*N175/N177</f>
        <v>16.643835616438356</v>
      </c>
      <c r="R175" s="9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</row>
    <row r="176" spans="1:41" ht="15.75">
      <c r="A176" s="5" t="s">
        <v>10</v>
      </c>
      <c r="B176" s="9">
        <v>32</v>
      </c>
      <c r="C176" s="9">
        <v>20</v>
      </c>
      <c r="D176" s="9">
        <f>SUM(B176:C176)</f>
        <v>52</v>
      </c>
      <c r="E176" s="9"/>
      <c r="F176" s="15">
        <f>B177*D176/D177</f>
        <v>30.89108910891089</v>
      </c>
      <c r="G176" s="15">
        <f>C177*D176/D177</f>
        <v>21.10891089108911</v>
      </c>
      <c r="H176" s="9" t="s">
        <v>32</v>
      </c>
      <c r="I176" s="9"/>
      <c r="J176" s="10"/>
      <c r="K176" s="5" t="s">
        <v>10</v>
      </c>
      <c r="L176" s="9">
        <v>14</v>
      </c>
      <c r="M176" s="9">
        <v>14</v>
      </c>
      <c r="N176" s="9">
        <f>SUM(L176:M176)</f>
        <v>28</v>
      </c>
      <c r="O176" s="9"/>
      <c r="P176" s="15">
        <f>L177*N176/N177</f>
        <v>17.643835616438356</v>
      </c>
      <c r="Q176" s="15">
        <f>M177*N176/N177</f>
        <v>10.356164383561644</v>
      </c>
      <c r="R176" s="9" t="s">
        <v>32</v>
      </c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</row>
    <row r="177" spans="1:41" ht="16.5" customHeight="1">
      <c r="A177" s="12" t="s">
        <v>6</v>
      </c>
      <c r="B177" s="9">
        <f>SUM(B175:B176)</f>
        <v>60</v>
      </c>
      <c r="C177" s="9">
        <f>SUM(C175:C176)</f>
        <v>41</v>
      </c>
      <c r="D177" s="9">
        <f>SUM(D175:D176)</f>
        <v>101</v>
      </c>
      <c r="E177" s="9"/>
      <c r="F177" s="9"/>
      <c r="G177" s="9"/>
      <c r="H177" s="13">
        <f>SUM(G179:H180)</f>
        <v>0.20212632895559762</v>
      </c>
      <c r="I177" s="9"/>
      <c r="J177" s="10"/>
      <c r="K177" s="12" t="s">
        <v>6</v>
      </c>
      <c r="L177" s="9">
        <f>SUM(L175:L176)</f>
        <v>46</v>
      </c>
      <c r="M177" s="9">
        <f>SUM(M175:M176)</f>
        <v>27</v>
      </c>
      <c r="N177" s="9">
        <f>SUM(N175:N176)</f>
        <v>73</v>
      </c>
      <c r="O177" s="9"/>
      <c r="P177" s="9"/>
      <c r="Q177" s="9"/>
      <c r="R177" s="13">
        <f>SUM(Q179:R180)</f>
        <v>3.3006083378064046</v>
      </c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</row>
    <row r="178" spans="1:41" ht="15.75">
      <c r="A178" s="8"/>
      <c r="B178" s="9"/>
      <c r="C178" s="9"/>
      <c r="D178" s="9"/>
      <c r="E178" s="9"/>
      <c r="F178" s="9"/>
      <c r="G178" s="83" t="s">
        <v>36</v>
      </c>
      <c r="H178" s="83"/>
      <c r="I178" s="9"/>
      <c r="J178" s="10"/>
      <c r="K178" s="8"/>
      <c r="L178" s="9"/>
      <c r="M178" s="9"/>
      <c r="N178" s="9"/>
      <c r="O178" s="9"/>
      <c r="P178" s="9"/>
      <c r="Q178" s="83" t="s">
        <v>36</v>
      </c>
      <c r="R178" s="83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</row>
    <row r="179" spans="1:41" ht="15.75">
      <c r="A179" s="8" t="s">
        <v>33</v>
      </c>
      <c r="B179" s="15">
        <f>B175-F175</f>
        <v>-1.1089108910891099</v>
      </c>
      <c r="C179" s="15">
        <f>C175-G175</f>
        <v>1.1089108910891099</v>
      </c>
      <c r="D179" s="9"/>
      <c r="E179" s="15">
        <f>B179*B179</f>
        <v>1.2296833643760436</v>
      </c>
      <c r="F179" s="15">
        <f>C179*C179</f>
        <v>1.2296833643760436</v>
      </c>
      <c r="G179" s="14">
        <f>E179/F175</f>
        <v>4.2244224422442314E-2</v>
      </c>
      <c r="H179" s="14">
        <f>F179/G175</f>
        <v>6.182081622796437E-2</v>
      </c>
      <c r="I179" s="9"/>
      <c r="J179" s="10"/>
      <c r="K179" s="8" t="s">
        <v>33</v>
      </c>
      <c r="L179" s="15">
        <f>L175-P175</f>
        <v>3.6438356164383556</v>
      </c>
      <c r="M179" s="15">
        <f>M175-Q175</f>
        <v>-3.6438356164383556</v>
      </c>
      <c r="N179" s="9"/>
      <c r="O179" s="15">
        <f>L179*L179</f>
        <v>13.277537999624691</v>
      </c>
      <c r="P179" s="15">
        <f>M179*M179</f>
        <v>13.277537999624691</v>
      </c>
      <c r="Q179" s="14">
        <f>O179/P175</f>
        <v>0.46824167824763402</v>
      </c>
      <c r="R179" s="14">
        <f>P179/Q175</f>
        <v>0.79774508145893208</v>
      </c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</row>
    <row r="180" spans="1:41" ht="15.75">
      <c r="A180" s="8"/>
      <c r="B180" s="15">
        <f>B176-F176</f>
        <v>1.1089108910891099</v>
      </c>
      <c r="C180" s="15">
        <f>C176-G176</f>
        <v>-1.1089108910891099</v>
      </c>
      <c r="D180" s="9"/>
      <c r="E180" s="15">
        <f>B180*B180</f>
        <v>1.2296833643760436</v>
      </c>
      <c r="F180" s="15">
        <f>C180*C180</f>
        <v>1.2296833643760436</v>
      </c>
      <c r="G180" s="14">
        <f>E180/F176</f>
        <v>3.9807057628839876E-2</v>
      </c>
      <c r="H180" s="14">
        <f>F180/G176</f>
        <v>5.8254230676351035E-2</v>
      </c>
      <c r="I180" s="9"/>
      <c r="J180" s="10"/>
      <c r="K180" s="8"/>
      <c r="L180" s="15">
        <f>L176-P176</f>
        <v>-3.6438356164383556</v>
      </c>
      <c r="M180" s="15">
        <f>M176-Q176</f>
        <v>3.6438356164383556</v>
      </c>
      <c r="N180" s="9"/>
      <c r="O180" s="15">
        <f>L180*L180</f>
        <v>13.277537999624691</v>
      </c>
      <c r="P180" s="15">
        <f>M180*M180</f>
        <v>13.277537999624691</v>
      </c>
      <c r="Q180" s="14">
        <f>O180/P176</f>
        <v>0.75253126861226904</v>
      </c>
      <c r="R180" s="14">
        <f>P180/Q176</f>
        <v>1.2820903094875693</v>
      </c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</row>
    <row r="181" spans="1:41" ht="15.75">
      <c r="A181" s="8"/>
      <c r="B181" s="15"/>
      <c r="C181" s="15"/>
      <c r="D181" s="9"/>
      <c r="E181" s="15"/>
      <c r="F181" s="15"/>
      <c r="G181" s="14"/>
      <c r="H181" s="14"/>
      <c r="I181" s="9"/>
      <c r="J181" s="10"/>
      <c r="K181" s="10"/>
      <c r="L181" s="10"/>
      <c r="M181" s="9"/>
      <c r="N181" s="9"/>
      <c r="O181" s="9"/>
      <c r="P181" s="9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</row>
    <row r="182" spans="1:41" ht="15.75">
      <c r="A182" s="8"/>
      <c r="B182" s="15"/>
      <c r="C182" s="15"/>
      <c r="D182" s="9"/>
      <c r="E182" s="15"/>
      <c r="F182" s="15"/>
      <c r="G182" s="14"/>
      <c r="H182" s="14"/>
      <c r="I182" s="9"/>
      <c r="J182" s="10"/>
      <c r="K182" s="10"/>
      <c r="L182" s="10"/>
      <c r="M182" s="9"/>
      <c r="N182" s="9"/>
      <c r="O182" s="9"/>
      <c r="P182" s="9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</row>
    <row r="183" spans="1:41" ht="15.75">
      <c r="A183" s="1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</row>
    <row r="184" spans="1:41" ht="15.75">
      <c r="A184" s="1" t="s">
        <v>0</v>
      </c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</row>
    <row r="185" spans="1:41" ht="16.5" thickBot="1">
      <c r="A185" s="1" t="s">
        <v>1</v>
      </c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</row>
    <row r="186" spans="1:41" ht="16.5" thickBot="1">
      <c r="A186" s="87" t="s">
        <v>2</v>
      </c>
      <c r="B186" s="86" t="s">
        <v>3</v>
      </c>
      <c r="C186" s="85"/>
      <c r="D186" s="87" t="s">
        <v>21</v>
      </c>
      <c r="E186" s="86" t="s">
        <v>4</v>
      </c>
      <c r="F186" s="85"/>
      <c r="G186" s="86" t="s">
        <v>5</v>
      </c>
      <c r="H186" s="84"/>
      <c r="I186" s="89" t="s">
        <v>27</v>
      </c>
      <c r="J186" s="90"/>
      <c r="K186" s="91" t="s">
        <v>22</v>
      </c>
      <c r="L186" s="93" t="s">
        <v>23</v>
      </c>
      <c r="M186" s="84" t="s">
        <v>7</v>
      </c>
      <c r="N186" s="85"/>
      <c r="O186" s="86" t="s">
        <v>8</v>
      </c>
      <c r="P186" s="85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</row>
    <row r="187" spans="1:41" ht="16.5" thickBot="1">
      <c r="A187" s="88"/>
      <c r="B187" s="17" t="s">
        <v>9</v>
      </c>
      <c r="C187" s="17" t="s">
        <v>10</v>
      </c>
      <c r="D187" s="88"/>
      <c r="E187" s="17" t="s">
        <v>9</v>
      </c>
      <c r="F187" s="17" t="s">
        <v>10</v>
      </c>
      <c r="G187" s="17" t="s">
        <v>9</v>
      </c>
      <c r="H187" s="18" t="s">
        <v>10</v>
      </c>
      <c r="I187" s="19" t="s">
        <v>9</v>
      </c>
      <c r="J187" s="20" t="s">
        <v>10</v>
      </c>
      <c r="K187" s="92"/>
      <c r="L187" s="93"/>
      <c r="M187" s="17" t="s">
        <v>9</v>
      </c>
      <c r="N187" s="17" t="s">
        <v>10</v>
      </c>
      <c r="O187" s="17" t="s">
        <v>9</v>
      </c>
      <c r="P187" s="17" t="s">
        <v>10</v>
      </c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</row>
    <row r="188" spans="1:41" ht="16.5" customHeight="1" thickBot="1">
      <c r="A188" s="2" t="s">
        <v>11</v>
      </c>
      <c r="B188" s="4">
        <v>30</v>
      </c>
      <c r="C188" s="4">
        <v>17</v>
      </c>
      <c r="D188" s="4">
        <f>SUM(B188:C188)</f>
        <v>47</v>
      </c>
      <c r="E188" s="4">
        <v>4</v>
      </c>
      <c r="F188" s="4">
        <v>4</v>
      </c>
      <c r="G188" s="4">
        <v>4</v>
      </c>
      <c r="H188" s="4">
        <v>11</v>
      </c>
      <c r="I188" s="4">
        <f>E188+G188</f>
        <v>8</v>
      </c>
      <c r="J188" s="6">
        <f>F188+H188</f>
        <v>15</v>
      </c>
      <c r="K188" s="7">
        <f>I188+J188</f>
        <v>23</v>
      </c>
      <c r="L188" s="3">
        <f>D188+K188</f>
        <v>70</v>
      </c>
      <c r="M188" s="21">
        <f>B188*100/L188</f>
        <v>42.857142857142854</v>
      </c>
      <c r="N188" s="21">
        <f>C188*100/L188</f>
        <v>24.285714285714285</v>
      </c>
      <c r="O188" s="21">
        <f>E188+G188*100/L188</f>
        <v>9.7142857142857153</v>
      </c>
      <c r="P188" s="21">
        <f>F188+H188*100/L188</f>
        <v>19.714285714285715</v>
      </c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</row>
    <row r="189" spans="1:41" ht="16.5" thickBot="1">
      <c r="A189" s="2" t="s">
        <v>12</v>
      </c>
      <c r="B189" s="4">
        <v>28</v>
      </c>
      <c r="C189" s="4">
        <v>32</v>
      </c>
      <c r="D189" s="4">
        <f t="shared" ref="D189:D191" si="58">SUM(B189:C189)</f>
        <v>60</v>
      </c>
      <c r="E189" s="4">
        <v>10</v>
      </c>
      <c r="F189" s="4">
        <v>8</v>
      </c>
      <c r="G189" s="4">
        <v>11</v>
      </c>
      <c r="H189" s="4">
        <v>12</v>
      </c>
      <c r="I189" s="4">
        <f t="shared" ref="I189:I192" si="59">E189+G189</f>
        <v>21</v>
      </c>
      <c r="J189" s="6">
        <f t="shared" ref="J189:J192" si="60">F189+H189</f>
        <v>20</v>
      </c>
      <c r="K189" s="7">
        <f t="shared" ref="K189:K192" si="61">I189+J189</f>
        <v>41</v>
      </c>
      <c r="L189" s="3">
        <f t="shared" ref="L189:L192" si="62">D189+K189</f>
        <v>101</v>
      </c>
      <c r="M189" s="21">
        <f t="shared" ref="M189:M192" si="63">B189*100/L189</f>
        <v>27.722772277227723</v>
      </c>
      <c r="N189" s="21">
        <f t="shared" ref="N189:N192" si="64">C189*100/L189</f>
        <v>31.683168316831683</v>
      </c>
      <c r="O189" s="21">
        <f t="shared" ref="O189:O192" si="65">E189+G189*100/L189</f>
        <v>20.89108910891089</v>
      </c>
      <c r="P189" s="21">
        <f t="shared" ref="P189:P192" si="66">F189+H189*100/L189</f>
        <v>19.881188118811881</v>
      </c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</row>
    <row r="190" spans="1:41" ht="16.5" thickBot="1">
      <c r="A190" s="2" t="s">
        <v>13</v>
      </c>
      <c r="B190" s="4">
        <v>39</v>
      </c>
      <c r="C190" s="4">
        <v>13</v>
      </c>
      <c r="D190" s="4">
        <f t="shared" si="58"/>
        <v>52</v>
      </c>
      <c r="E190" s="4">
        <v>4</v>
      </c>
      <c r="F190" s="4">
        <v>1</v>
      </c>
      <c r="G190" s="4">
        <v>6</v>
      </c>
      <c r="H190" s="4">
        <v>10</v>
      </c>
      <c r="I190" s="4">
        <f t="shared" si="59"/>
        <v>10</v>
      </c>
      <c r="J190" s="6">
        <f t="shared" si="60"/>
        <v>11</v>
      </c>
      <c r="K190" s="7">
        <f t="shared" si="61"/>
        <v>21</v>
      </c>
      <c r="L190" s="3">
        <f t="shared" si="62"/>
        <v>73</v>
      </c>
      <c r="M190" s="21">
        <f t="shared" si="63"/>
        <v>53.424657534246577</v>
      </c>
      <c r="N190" s="21">
        <f t="shared" si="64"/>
        <v>17.80821917808219</v>
      </c>
      <c r="O190" s="21">
        <f t="shared" si="65"/>
        <v>12.219178082191782</v>
      </c>
      <c r="P190" s="21">
        <f t="shared" si="66"/>
        <v>14.698630136986301</v>
      </c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</row>
    <row r="191" spans="1:41" ht="16.5" thickBot="1">
      <c r="A191" s="2" t="s">
        <v>14</v>
      </c>
      <c r="B191" s="4">
        <v>32</v>
      </c>
      <c r="C191" s="4">
        <v>14</v>
      </c>
      <c r="D191" s="4">
        <f t="shared" si="58"/>
        <v>46</v>
      </c>
      <c r="E191" s="4">
        <v>4</v>
      </c>
      <c r="F191" s="4">
        <v>4</v>
      </c>
      <c r="G191" s="4">
        <v>9</v>
      </c>
      <c r="H191" s="4">
        <v>10</v>
      </c>
      <c r="I191" s="4">
        <f t="shared" si="59"/>
        <v>13</v>
      </c>
      <c r="J191" s="6">
        <f t="shared" si="60"/>
        <v>14</v>
      </c>
      <c r="K191" s="7">
        <f t="shared" si="61"/>
        <v>27</v>
      </c>
      <c r="L191" s="3">
        <f t="shared" si="62"/>
        <v>73</v>
      </c>
      <c r="M191" s="21">
        <f t="shared" si="63"/>
        <v>43.835616438356162</v>
      </c>
      <c r="N191" s="21">
        <f t="shared" si="64"/>
        <v>19.17808219178082</v>
      </c>
      <c r="O191" s="21">
        <f t="shared" si="65"/>
        <v>16.328767123287669</v>
      </c>
      <c r="P191" s="21">
        <f t="shared" si="66"/>
        <v>17.698630136986303</v>
      </c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</row>
    <row r="192" spans="1:41" ht="16.5" thickBot="1">
      <c r="A192" s="2" t="s">
        <v>15</v>
      </c>
      <c r="B192" s="4">
        <v>129</v>
      </c>
      <c r="C192" s="4">
        <v>76</v>
      </c>
      <c r="D192" s="4">
        <f>SUM(D188:D191)</f>
        <v>205</v>
      </c>
      <c r="E192" s="4">
        <v>22</v>
      </c>
      <c r="F192" s="4">
        <v>17</v>
      </c>
      <c r="G192" s="4">
        <v>30</v>
      </c>
      <c r="H192" s="4">
        <v>43</v>
      </c>
      <c r="I192" s="4">
        <f t="shared" si="59"/>
        <v>52</v>
      </c>
      <c r="J192" s="6">
        <f t="shared" si="60"/>
        <v>60</v>
      </c>
      <c r="K192" s="7">
        <f t="shared" si="61"/>
        <v>112</v>
      </c>
      <c r="L192" s="3">
        <f t="shared" si="62"/>
        <v>317</v>
      </c>
      <c r="M192" s="21">
        <f t="shared" si="63"/>
        <v>40.694006309148264</v>
      </c>
      <c r="N192" s="21">
        <f t="shared" si="64"/>
        <v>23.974763406940063</v>
      </c>
      <c r="O192" s="21">
        <f t="shared" si="65"/>
        <v>31.463722397476339</v>
      </c>
      <c r="P192" s="21">
        <f t="shared" si="66"/>
        <v>30.564668769716086</v>
      </c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</row>
    <row r="193" spans="1:41" ht="15.75">
      <c r="A193" s="8"/>
      <c r="B193" s="9"/>
      <c r="C193" s="9"/>
      <c r="D193" s="9"/>
      <c r="E193" s="9"/>
      <c r="F193" s="9"/>
      <c r="G193" s="9"/>
      <c r="H193" s="9"/>
      <c r="I193" s="9"/>
      <c r="J193" s="10"/>
      <c r="K193" s="10"/>
      <c r="L193" s="10"/>
      <c r="M193" s="9"/>
      <c r="N193" s="9"/>
      <c r="O193" s="9"/>
      <c r="P193" s="9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</row>
    <row r="194" spans="1:41" ht="15.75">
      <c r="A194" s="83" t="s">
        <v>30</v>
      </c>
      <c r="B194" s="83"/>
      <c r="C194" s="83"/>
      <c r="D194" s="83"/>
      <c r="E194" s="9"/>
      <c r="F194" s="83" t="s">
        <v>26</v>
      </c>
      <c r="G194" s="83"/>
      <c r="H194" s="9" t="s">
        <v>31</v>
      </c>
      <c r="I194" s="9"/>
      <c r="J194" s="10"/>
      <c r="K194" s="83" t="s">
        <v>30</v>
      </c>
      <c r="L194" s="83"/>
      <c r="M194" s="83"/>
      <c r="N194" s="83"/>
      <c r="O194" s="9"/>
      <c r="P194" s="83" t="s">
        <v>26</v>
      </c>
      <c r="Q194" s="83"/>
      <c r="R194" s="9" t="s">
        <v>31</v>
      </c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</row>
    <row r="195" spans="1:41" ht="15.75">
      <c r="A195" s="5" t="s">
        <v>29</v>
      </c>
      <c r="B195" s="9" t="s">
        <v>24</v>
      </c>
      <c r="C195" s="9" t="s">
        <v>25</v>
      </c>
      <c r="D195" s="9" t="s">
        <v>28</v>
      </c>
      <c r="E195" s="9"/>
      <c r="F195" s="9" t="s">
        <v>24</v>
      </c>
      <c r="G195" s="9" t="s">
        <v>25</v>
      </c>
      <c r="H195" s="9">
        <f>CHITEST(B196:C197,F196:G197)</f>
        <v>2.1940861264629293E-2</v>
      </c>
      <c r="I195" s="9"/>
      <c r="J195" s="10"/>
      <c r="K195" s="5" t="s">
        <v>29</v>
      </c>
      <c r="L195" s="9" t="s">
        <v>24</v>
      </c>
      <c r="M195" s="9" t="s">
        <v>25</v>
      </c>
      <c r="N195" s="9" t="s">
        <v>28</v>
      </c>
      <c r="O195" s="9"/>
      <c r="P195" s="9" t="s">
        <v>24</v>
      </c>
      <c r="Q195" s="9" t="s">
        <v>25</v>
      </c>
      <c r="R195" s="9">
        <f>CHITEST(L196:M197,P196:Q197)</f>
        <v>2.4175367153735361E-2</v>
      </c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</row>
    <row r="196" spans="1:41" ht="15.75">
      <c r="A196" s="5" t="s">
        <v>9</v>
      </c>
      <c r="B196" s="9">
        <f>B188</f>
        <v>30</v>
      </c>
      <c r="C196" s="9">
        <f>I188</f>
        <v>8</v>
      </c>
      <c r="D196" s="9">
        <f>SUM(B196:C196)</f>
        <v>38</v>
      </c>
      <c r="E196" s="9"/>
      <c r="F196" s="15">
        <f>B198*D196/D198</f>
        <v>25.514285714285716</v>
      </c>
      <c r="G196" s="15">
        <f>C198*D196/D198</f>
        <v>12.485714285714286</v>
      </c>
      <c r="H196" s="9"/>
      <c r="I196" s="9"/>
      <c r="J196" s="10"/>
      <c r="K196" s="5" t="s">
        <v>9</v>
      </c>
      <c r="L196" s="9">
        <v>39</v>
      </c>
      <c r="M196" s="9">
        <v>10</v>
      </c>
      <c r="N196" s="9">
        <f>SUM(L196:M196)</f>
        <v>49</v>
      </c>
      <c r="O196" s="9"/>
      <c r="P196" s="15">
        <f>L198*N196/N198</f>
        <v>34.904109589041099</v>
      </c>
      <c r="Q196" s="15">
        <f>M198*N196/N198</f>
        <v>14.095890410958905</v>
      </c>
      <c r="R196" s="9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</row>
    <row r="197" spans="1:41" ht="15.75">
      <c r="A197" s="5" t="s">
        <v>10</v>
      </c>
      <c r="B197" s="9">
        <f>C188</f>
        <v>17</v>
      </c>
      <c r="C197" s="9">
        <f>J188</f>
        <v>15</v>
      </c>
      <c r="D197" s="9">
        <f>SUM(B197:C197)</f>
        <v>32</v>
      </c>
      <c r="E197" s="9"/>
      <c r="F197" s="15">
        <f>B198*D197/D198</f>
        <v>21.485714285714284</v>
      </c>
      <c r="G197" s="15">
        <f>C198*D197/D198</f>
        <v>10.514285714285714</v>
      </c>
      <c r="H197" s="9" t="s">
        <v>32</v>
      </c>
      <c r="I197" s="9"/>
      <c r="J197" s="10"/>
      <c r="K197" s="5" t="s">
        <v>10</v>
      </c>
      <c r="L197" s="9">
        <v>13</v>
      </c>
      <c r="M197" s="9">
        <v>11</v>
      </c>
      <c r="N197" s="9">
        <f>SUM(L197:M197)</f>
        <v>24</v>
      </c>
      <c r="O197" s="9"/>
      <c r="P197" s="15">
        <f>L198*N197/N198</f>
        <v>17.095890410958905</v>
      </c>
      <c r="Q197" s="15">
        <f>M198*N197/N198</f>
        <v>6.904109589041096</v>
      </c>
      <c r="R197" s="9" t="s">
        <v>32</v>
      </c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 ht="15.75">
      <c r="A198" s="12" t="s">
        <v>6</v>
      </c>
      <c r="B198" s="9">
        <f>SUM(B196:B197)</f>
        <v>47</v>
      </c>
      <c r="C198" s="9">
        <f>SUM(C196:C197)</f>
        <v>23</v>
      </c>
      <c r="D198" s="9">
        <f>SUM(D196:D197)</f>
        <v>70</v>
      </c>
      <c r="E198" s="9"/>
      <c r="F198" s="9"/>
      <c r="G198" s="9"/>
      <c r="H198" s="13">
        <f>SUM(G200:H201)</f>
        <v>5.2504686206728657</v>
      </c>
      <c r="I198" s="9"/>
      <c r="J198" s="10"/>
      <c r="K198" s="12" t="s">
        <v>6</v>
      </c>
      <c r="L198" s="9">
        <f>SUM(L196:L197)</f>
        <v>52</v>
      </c>
      <c r="M198" s="9">
        <f>SUM(M196:M197)</f>
        <v>21</v>
      </c>
      <c r="N198" s="9">
        <f>SUM(N196:N197)</f>
        <v>73</v>
      </c>
      <c r="O198" s="9"/>
      <c r="P198" s="9"/>
      <c r="Q198" s="9"/>
      <c r="R198" s="13">
        <f>SUM(Q200:R201)</f>
        <v>5.0820072076449634</v>
      </c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ht="15.75">
      <c r="A199" s="8"/>
      <c r="B199" s="9"/>
      <c r="C199" s="9"/>
      <c r="D199" s="9"/>
      <c r="E199" s="9"/>
      <c r="F199" s="9"/>
      <c r="G199" s="83" t="s">
        <v>35</v>
      </c>
      <c r="H199" s="83"/>
      <c r="I199" s="9"/>
      <c r="J199" s="10"/>
      <c r="K199" s="8"/>
      <c r="L199" s="9"/>
      <c r="M199" s="9"/>
      <c r="N199" s="9"/>
      <c r="O199" s="9"/>
      <c r="P199" s="9"/>
      <c r="Q199" s="83" t="s">
        <v>35</v>
      </c>
      <c r="R199" s="83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</row>
    <row r="200" spans="1:41" ht="15.75">
      <c r="A200" s="8" t="s">
        <v>33</v>
      </c>
      <c r="B200" s="15">
        <f>B196-F196</f>
        <v>4.485714285714284</v>
      </c>
      <c r="C200" s="15">
        <f>C196-G196</f>
        <v>-4.4857142857142858</v>
      </c>
      <c r="D200" s="9"/>
      <c r="E200" s="15">
        <f>B200*B200</f>
        <v>20.121632653061209</v>
      </c>
      <c r="F200" s="15">
        <f>C200*C200</f>
        <v>20.121632653061226</v>
      </c>
      <c r="G200" s="14">
        <f>E200/F196</f>
        <v>0.78864181730922989</v>
      </c>
      <c r="H200" s="14">
        <f>F200/G196</f>
        <v>1.61157240928408</v>
      </c>
      <c r="I200" s="9"/>
      <c r="J200" s="10"/>
      <c r="K200" s="8" t="s">
        <v>33</v>
      </c>
      <c r="L200" s="15">
        <f>L196-P196</f>
        <v>4.0958904109589014</v>
      </c>
      <c r="M200" s="15">
        <f>M196-Q196</f>
        <v>-4.0958904109589049</v>
      </c>
      <c r="N200" s="9"/>
      <c r="O200" s="15">
        <f>L200*L200</f>
        <v>16.776318258585079</v>
      </c>
      <c r="P200" s="15">
        <f>M200*M200</f>
        <v>16.776318258585107</v>
      </c>
      <c r="Q200" s="14">
        <f>O200/P196</f>
        <v>0.48064020128599316</v>
      </c>
      <c r="R200" s="14">
        <f>P200/Q196</f>
        <v>1.1901566888986519</v>
      </c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</row>
    <row r="201" spans="1:41" ht="15.75">
      <c r="A201" s="8"/>
      <c r="B201" s="15">
        <f>B197-F197</f>
        <v>-4.485714285714284</v>
      </c>
      <c r="C201" s="15">
        <f>C197-G197</f>
        <v>4.4857142857142858</v>
      </c>
      <c r="D201" s="9"/>
      <c r="E201" s="15">
        <f>B201*B201</f>
        <v>20.121632653061209</v>
      </c>
      <c r="F201" s="15">
        <f>C201*C201</f>
        <v>20.121632653061226</v>
      </c>
      <c r="G201" s="14">
        <f>E201/F197</f>
        <v>0.93651215805471055</v>
      </c>
      <c r="H201" s="14">
        <f>F201/G197</f>
        <v>1.9137422360248448</v>
      </c>
      <c r="I201" s="9"/>
      <c r="J201" s="10"/>
      <c r="K201" s="8"/>
      <c r="L201" s="15">
        <f>L197-P197</f>
        <v>-4.0958904109589049</v>
      </c>
      <c r="M201" s="15">
        <f>M197-Q197</f>
        <v>4.095890410958904</v>
      </c>
      <c r="N201" s="9"/>
      <c r="O201" s="15">
        <f>L201*L201</f>
        <v>16.776318258585107</v>
      </c>
      <c r="P201" s="15">
        <f>M201*M201</f>
        <v>16.7763182585851</v>
      </c>
      <c r="Q201" s="14">
        <f>O201/P197</f>
        <v>0.98130707762557112</v>
      </c>
      <c r="R201" s="14">
        <f>P201/Q197</f>
        <v>2.4299032398347467</v>
      </c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</row>
    <row r="202" spans="1:41" ht="15.75">
      <c r="A202" s="8"/>
      <c r="B202" s="15"/>
      <c r="C202" s="15"/>
      <c r="D202" s="9"/>
      <c r="E202" s="15"/>
      <c r="F202" s="15"/>
      <c r="G202" s="14"/>
      <c r="H202" s="14"/>
      <c r="I202" s="9"/>
      <c r="J202" s="10"/>
      <c r="K202" s="10"/>
      <c r="L202" s="10"/>
      <c r="M202" s="9"/>
      <c r="N202" s="9"/>
      <c r="O202" s="9"/>
      <c r="P202" s="9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</row>
    <row r="203" spans="1:41" ht="15" customHeight="1">
      <c r="A203" s="83" t="s">
        <v>34</v>
      </c>
      <c r="B203" s="83"/>
      <c r="C203" s="83"/>
      <c r="D203" s="83"/>
      <c r="E203" s="9"/>
      <c r="F203" s="83" t="s">
        <v>26</v>
      </c>
      <c r="G203" s="83"/>
      <c r="H203" s="9" t="s">
        <v>31</v>
      </c>
      <c r="I203" s="9"/>
      <c r="J203" s="10"/>
      <c r="K203" s="83" t="s">
        <v>30</v>
      </c>
      <c r="L203" s="83"/>
      <c r="M203" s="83"/>
      <c r="N203" s="83"/>
      <c r="O203" s="9"/>
      <c r="P203" s="83" t="s">
        <v>26</v>
      </c>
      <c r="Q203" s="83"/>
      <c r="R203" s="9" t="s">
        <v>31</v>
      </c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</row>
    <row r="204" spans="1:41" ht="15" customHeight="1">
      <c r="A204" s="5" t="s">
        <v>29</v>
      </c>
      <c r="B204" s="9" t="s">
        <v>24</v>
      </c>
      <c r="C204" s="9" t="s">
        <v>25</v>
      </c>
      <c r="D204" s="9" t="s">
        <v>28</v>
      </c>
      <c r="E204" s="9"/>
      <c r="F204" s="9" t="s">
        <v>24</v>
      </c>
      <c r="G204" s="9" t="s">
        <v>25</v>
      </c>
      <c r="H204" s="9">
        <f>CHITEST(B205:C206,F205:G206)</f>
        <v>0.65300998121201204</v>
      </c>
      <c r="I204" s="9"/>
      <c r="J204" s="10"/>
      <c r="K204" s="5" t="s">
        <v>29</v>
      </c>
      <c r="L204" s="9" t="s">
        <v>24</v>
      </c>
      <c r="M204" s="9" t="s">
        <v>25</v>
      </c>
      <c r="N204" s="9" t="s">
        <v>28</v>
      </c>
      <c r="O204" s="9"/>
      <c r="P204" s="9" t="s">
        <v>24</v>
      </c>
      <c r="Q204" s="9" t="s">
        <v>25</v>
      </c>
      <c r="R204" s="9">
        <f>CHITEST(L205:M206,P205:Q206)</f>
        <v>6.9254230942611669E-2</v>
      </c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</row>
    <row r="205" spans="1:41" ht="15.75">
      <c r="A205" s="5" t="s">
        <v>9</v>
      </c>
      <c r="B205" s="9">
        <v>28</v>
      </c>
      <c r="C205" s="9">
        <v>21</v>
      </c>
      <c r="D205" s="9">
        <f>SUM(B205:C205)</f>
        <v>49</v>
      </c>
      <c r="E205" s="9"/>
      <c r="F205" s="15">
        <f>B207*D205/D207</f>
        <v>29.10891089108911</v>
      </c>
      <c r="G205" s="15">
        <f>C207*D205/D207</f>
        <v>19.89108910891089</v>
      </c>
      <c r="H205" s="9"/>
      <c r="I205" s="9"/>
      <c r="J205" s="10"/>
      <c r="K205" s="5" t="s">
        <v>9</v>
      </c>
      <c r="L205" s="9">
        <v>32</v>
      </c>
      <c r="M205" s="9">
        <v>13</v>
      </c>
      <c r="N205" s="9">
        <f>SUM(L205:M205)</f>
        <v>45</v>
      </c>
      <c r="O205" s="9"/>
      <c r="P205" s="15">
        <f>L207*N205/N207</f>
        <v>28.356164383561644</v>
      </c>
      <c r="Q205" s="15">
        <f>M207*N205/N207</f>
        <v>16.643835616438356</v>
      </c>
      <c r="R205" s="9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</row>
    <row r="206" spans="1:41" ht="15.75">
      <c r="A206" s="5" t="s">
        <v>10</v>
      </c>
      <c r="B206" s="9">
        <v>32</v>
      </c>
      <c r="C206" s="9">
        <v>20</v>
      </c>
      <c r="D206" s="9">
        <f>SUM(B206:C206)</f>
        <v>52</v>
      </c>
      <c r="E206" s="9"/>
      <c r="F206" s="15">
        <f>B207*D206/D207</f>
        <v>30.89108910891089</v>
      </c>
      <c r="G206" s="15">
        <f>C207*D206/D207</f>
        <v>21.10891089108911</v>
      </c>
      <c r="H206" s="9" t="s">
        <v>32</v>
      </c>
      <c r="I206" s="9"/>
      <c r="J206" s="10"/>
      <c r="K206" s="5" t="s">
        <v>10</v>
      </c>
      <c r="L206" s="9">
        <v>14</v>
      </c>
      <c r="M206" s="9">
        <v>14</v>
      </c>
      <c r="N206" s="9">
        <f>SUM(L206:M206)</f>
        <v>28</v>
      </c>
      <c r="O206" s="9"/>
      <c r="P206" s="15">
        <f>L207*N206/N207</f>
        <v>17.643835616438356</v>
      </c>
      <c r="Q206" s="15">
        <f>M207*N206/N207</f>
        <v>10.356164383561644</v>
      </c>
      <c r="R206" s="9" t="s">
        <v>32</v>
      </c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</row>
    <row r="207" spans="1:41" ht="15.75">
      <c r="A207" s="12" t="s">
        <v>6</v>
      </c>
      <c r="B207" s="9">
        <f>SUM(B205:B206)</f>
        <v>60</v>
      </c>
      <c r="C207" s="9">
        <f>SUM(C205:C206)</f>
        <v>41</v>
      </c>
      <c r="D207" s="9">
        <f>SUM(D205:D206)</f>
        <v>101</v>
      </c>
      <c r="E207" s="9"/>
      <c r="F207" s="9"/>
      <c r="G207" s="9"/>
      <c r="H207" s="13">
        <f>SUM(G209:H210)</f>
        <v>0.20212632895559762</v>
      </c>
      <c r="I207" s="9"/>
      <c r="J207" s="10"/>
      <c r="K207" s="12" t="s">
        <v>6</v>
      </c>
      <c r="L207" s="9">
        <f>SUM(L205:L206)</f>
        <v>46</v>
      </c>
      <c r="M207" s="9">
        <f>SUM(M205:M206)</f>
        <v>27</v>
      </c>
      <c r="N207" s="9">
        <f>SUM(N205:N206)</f>
        <v>73</v>
      </c>
      <c r="O207" s="9"/>
      <c r="P207" s="9"/>
      <c r="Q207" s="9"/>
      <c r="R207" s="13">
        <f>SUM(Q209:R210)</f>
        <v>3.3006083378064046</v>
      </c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</row>
    <row r="208" spans="1:41" ht="15.75">
      <c r="A208" s="8"/>
      <c r="B208" s="9"/>
      <c r="C208" s="9"/>
      <c r="D208" s="9"/>
      <c r="E208" s="9"/>
      <c r="F208" s="9"/>
      <c r="G208" s="83" t="s">
        <v>36</v>
      </c>
      <c r="H208" s="83"/>
      <c r="I208" s="9"/>
      <c r="J208" s="10"/>
      <c r="K208" s="8"/>
      <c r="L208" s="9"/>
      <c r="M208" s="9"/>
      <c r="N208" s="9"/>
      <c r="O208" s="9"/>
      <c r="P208" s="9"/>
      <c r="Q208" s="83" t="s">
        <v>36</v>
      </c>
      <c r="R208" s="83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</row>
    <row r="209" spans="1:41" ht="15.75">
      <c r="A209" s="8" t="s">
        <v>33</v>
      </c>
      <c r="B209" s="15">
        <f>B205-F205</f>
        <v>-1.1089108910891099</v>
      </c>
      <c r="C209" s="15">
        <f>C205-G205</f>
        <v>1.1089108910891099</v>
      </c>
      <c r="D209" s="9"/>
      <c r="E209" s="15">
        <f>B209*B209</f>
        <v>1.2296833643760436</v>
      </c>
      <c r="F209" s="15">
        <f>C209*C209</f>
        <v>1.2296833643760436</v>
      </c>
      <c r="G209" s="14">
        <f>E209/F205</f>
        <v>4.2244224422442314E-2</v>
      </c>
      <c r="H209" s="14">
        <f>F209/G205</f>
        <v>6.182081622796437E-2</v>
      </c>
      <c r="I209" s="9"/>
      <c r="J209" s="10"/>
      <c r="K209" s="8" t="s">
        <v>33</v>
      </c>
      <c r="L209" s="15">
        <f>L205-P205</f>
        <v>3.6438356164383556</v>
      </c>
      <c r="M209" s="15">
        <f>M205-Q205</f>
        <v>-3.6438356164383556</v>
      </c>
      <c r="N209" s="9"/>
      <c r="O209" s="15">
        <f>L209*L209</f>
        <v>13.277537999624691</v>
      </c>
      <c r="P209" s="15">
        <f>M209*M209</f>
        <v>13.277537999624691</v>
      </c>
      <c r="Q209" s="14">
        <f>O209/P205</f>
        <v>0.46824167824763402</v>
      </c>
      <c r="R209" s="14">
        <f>P209/Q205</f>
        <v>0.79774508145893208</v>
      </c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</row>
    <row r="210" spans="1:41" ht="15.75">
      <c r="A210" s="8"/>
      <c r="B210" s="15">
        <f>B206-F206</f>
        <v>1.1089108910891099</v>
      </c>
      <c r="C210" s="15">
        <f>C206-G206</f>
        <v>-1.1089108910891099</v>
      </c>
      <c r="D210" s="9"/>
      <c r="E210" s="15">
        <f>B210*B210</f>
        <v>1.2296833643760436</v>
      </c>
      <c r="F210" s="15">
        <f>C210*C210</f>
        <v>1.2296833643760436</v>
      </c>
      <c r="G210" s="14">
        <f>E210/F206</f>
        <v>3.9807057628839876E-2</v>
      </c>
      <c r="H210" s="14">
        <f>F210/G206</f>
        <v>5.8254230676351035E-2</v>
      </c>
      <c r="I210" s="9"/>
      <c r="J210" s="10"/>
      <c r="K210" s="8"/>
      <c r="L210" s="15">
        <f>L206-P206</f>
        <v>-3.6438356164383556</v>
      </c>
      <c r="M210" s="15">
        <f>M206-Q206</f>
        <v>3.6438356164383556</v>
      </c>
      <c r="N210" s="9"/>
      <c r="O210" s="15">
        <f>L210*L210</f>
        <v>13.277537999624691</v>
      </c>
      <c r="P210" s="15">
        <f>M210*M210</f>
        <v>13.277537999624691</v>
      </c>
      <c r="Q210" s="14">
        <f>O210/P206</f>
        <v>0.75253126861226904</v>
      </c>
      <c r="R210" s="14">
        <f>P210/Q206</f>
        <v>1.2820903094875693</v>
      </c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</row>
    <row r="211" spans="1:4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</row>
    <row r="212" spans="1:41" ht="15.75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</row>
    <row r="213" spans="1:41" ht="15.75">
      <c r="A213" s="1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</row>
    <row r="214" spans="1:41" ht="15" customHeight="1">
      <c r="A214" s="1" t="s">
        <v>0</v>
      </c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</row>
    <row r="215" spans="1:41" ht="15" customHeight="1" thickBot="1">
      <c r="A215" s="1" t="s">
        <v>1</v>
      </c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</row>
    <row r="216" spans="1:41" ht="16.5" thickBot="1">
      <c r="A216" s="87" t="s">
        <v>2</v>
      </c>
      <c r="B216" s="86" t="s">
        <v>3</v>
      </c>
      <c r="C216" s="85"/>
      <c r="D216" s="87" t="s">
        <v>21</v>
      </c>
      <c r="E216" s="86" t="s">
        <v>4</v>
      </c>
      <c r="F216" s="85"/>
      <c r="G216" s="86" t="s">
        <v>5</v>
      </c>
      <c r="H216" s="84"/>
      <c r="I216" s="89" t="s">
        <v>27</v>
      </c>
      <c r="J216" s="90"/>
      <c r="K216" s="91" t="s">
        <v>22</v>
      </c>
      <c r="L216" s="93" t="s">
        <v>23</v>
      </c>
      <c r="M216" s="84" t="s">
        <v>7</v>
      </c>
      <c r="N216" s="85"/>
      <c r="O216" s="86" t="s">
        <v>8</v>
      </c>
      <c r="P216" s="85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</row>
    <row r="217" spans="1:41" ht="16.5" thickBot="1">
      <c r="A217" s="88"/>
      <c r="B217" s="17" t="s">
        <v>9</v>
      </c>
      <c r="C217" s="17" t="s">
        <v>10</v>
      </c>
      <c r="D217" s="88"/>
      <c r="E217" s="17" t="s">
        <v>9</v>
      </c>
      <c r="F217" s="17" t="s">
        <v>10</v>
      </c>
      <c r="G217" s="17" t="s">
        <v>9</v>
      </c>
      <c r="H217" s="18" t="s">
        <v>10</v>
      </c>
      <c r="I217" s="19" t="s">
        <v>9</v>
      </c>
      <c r="J217" s="20" t="s">
        <v>10</v>
      </c>
      <c r="K217" s="92"/>
      <c r="L217" s="93"/>
      <c r="M217" s="17" t="s">
        <v>9</v>
      </c>
      <c r="N217" s="17" t="s">
        <v>10</v>
      </c>
      <c r="O217" s="17" t="s">
        <v>9</v>
      </c>
      <c r="P217" s="17" t="s">
        <v>10</v>
      </c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</row>
    <row r="218" spans="1:41" ht="16.5" thickBot="1">
      <c r="A218" s="2" t="s">
        <v>11</v>
      </c>
      <c r="B218" s="4">
        <v>30</v>
      </c>
      <c r="C218" s="4">
        <v>17</v>
      </c>
      <c r="D218" s="4">
        <f>SUM(B218:C218)</f>
        <v>47</v>
      </c>
      <c r="E218" s="4">
        <v>4</v>
      </c>
      <c r="F218" s="4">
        <v>4</v>
      </c>
      <c r="G218" s="4">
        <v>4</v>
      </c>
      <c r="H218" s="4">
        <v>11</v>
      </c>
      <c r="I218" s="4">
        <f>E218+G218</f>
        <v>8</v>
      </c>
      <c r="J218" s="6">
        <f>F218+H218</f>
        <v>15</v>
      </c>
      <c r="K218" s="7">
        <f>I218+J218</f>
        <v>23</v>
      </c>
      <c r="L218" s="3">
        <f>D218+K218</f>
        <v>70</v>
      </c>
      <c r="M218" s="21">
        <f>B218*100/L218</f>
        <v>42.857142857142854</v>
      </c>
      <c r="N218" s="21">
        <f>C218*100/L218</f>
        <v>24.285714285714285</v>
      </c>
      <c r="O218" s="21">
        <f>E218+G218*100/L218</f>
        <v>9.7142857142857153</v>
      </c>
      <c r="P218" s="21">
        <f>F218+H218*100/L218</f>
        <v>19.714285714285715</v>
      </c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</row>
    <row r="219" spans="1:41" ht="16.5" thickBot="1">
      <c r="A219" s="2" t="s">
        <v>12</v>
      </c>
      <c r="B219" s="4">
        <v>28</v>
      </c>
      <c r="C219" s="4">
        <v>32</v>
      </c>
      <c r="D219" s="4">
        <f t="shared" ref="D219:D221" si="67">SUM(B219:C219)</f>
        <v>60</v>
      </c>
      <c r="E219" s="4">
        <v>10</v>
      </c>
      <c r="F219" s="4">
        <v>8</v>
      </c>
      <c r="G219" s="4">
        <v>11</v>
      </c>
      <c r="H219" s="4">
        <v>12</v>
      </c>
      <c r="I219" s="4">
        <f t="shared" ref="I219:I222" si="68">E219+G219</f>
        <v>21</v>
      </c>
      <c r="J219" s="6">
        <f t="shared" ref="J219:J222" si="69">F219+H219</f>
        <v>20</v>
      </c>
      <c r="K219" s="7">
        <f t="shared" ref="K219:K222" si="70">I219+J219</f>
        <v>41</v>
      </c>
      <c r="L219" s="3">
        <f t="shared" ref="L219:L222" si="71">D219+K219</f>
        <v>101</v>
      </c>
      <c r="M219" s="21">
        <f t="shared" ref="M219:M222" si="72">B219*100/L219</f>
        <v>27.722772277227723</v>
      </c>
      <c r="N219" s="21">
        <f t="shared" ref="N219:N222" si="73">C219*100/L219</f>
        <v>31.683168316831683</v>
      </c>
      <c r="O219" s="21">
        <f t="shared" ref="O219:O222" si="74">E219+G219*100/L219</f>
        <v>20.89108910891089</v>
      </c>
      <c r="P219" s="21">
        <f t="shared" ref="P219:P222" si="75">F219+H219*100/L219</f>
        <v>19.881188118811881</v>
      </c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</row>
    <row r="220" spans="1:41" ht="16.5" thickBot="1">
      <c r="A220" s="2" t="s">
        <v>13</v>
      </c>
      <c r="B220" s="4">
        <v>39</v>
      </c>
      <c r="C220" s="4">
        <v>13</v>
      </c>
      <c r="D220" s="4">
        <f t="shared" si="67"/>
        <v>52</v>
      </c>
      <c r="E220" s="4">
        <v>4</v>
      </c>
      <c r="F220" s="4">
        <v>1</v>
      </c>
      <c r="G220" s="4">
        <v>6</v>
      </c>
      <c r="H220" s="4">
        <v>10</v>
      </c>
      <c r="I220" s="4">
        <f t="shared" si="68"/>
        <v>10</v>
      </c>
      <c r="J220" s="6">
        <f t="shared" si="69"/>
        <v>11</v>
      </c>
      <c r="K220" s="7">
        <f t="shared" si="70"/>
        <v>21</v>
      </c>
      <c r="L220" s="3">
        <f t="shared" si="71"/>
        <v>73</v>
      </c>
      <c r="M220" s="21">
        <f t="shared" si="72"/>
        <v>53.424657534246577</v>
      </c>
      <c r="N220" s="21">
        <f t="shared" si="73"/>
        <v>17.80821917808219</v>
      </c>
      <c r="O220" s="21">
        <f t="shared" si="74"/>
        <v>12.219178082191782</v>
      </c>
      <c r="P220" s="21">
        <f t="shared" si="75"/>
        <v>14.698630136986301</v>
      </c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</row>
    <row r="221" spans="1:41" ht="16.5" thickBot="1">
      <c r="A221" s="2" t="s">
        <v>14</v>
      </c>
      <c r="B221" s="4">
        <v>32</v>
      </c>
      <c r="C221" s="4">
        <v>14</v>
      </c>
      <c r="D221" s="4">
        <f t="shared" si="67"/>
        <v>46</v>
      </c>
      <c r="E221" s="4">
        <v>4</v>
      </c>
      <c r="F221" s="4">
        <v>4</v>
      </c>
      <c r="G221" s="4">
        <v>9</v>
      </c>
      <c r="H221" s="4">
        <v>10</v>
      </c>
      <c r="I221" s="4">
        <f t="shared" si="68"/>
        <v>13</v>
      </c>
      <c r="J221" s="6">
        <f t="shared" si="69"/>
        <v>14</v>
      </c>
      <c r="K221" s="7">
        <f t="shared" si="70"/>
        <v>27</v>
      </c>
      <c r="L221" s="3">
        <f t="shared" si="71"/>
        <v>73</v>
      </c>
      <c r="M221" s="21">
        <f t="shared" si="72"/>
        <v>43.835616438356162</v>
      </c>
      <c r="N221" s="21">
        <f t="shared" si="73"/>
        <v>19.17808219178082</v>
      </c>
      <c r="O221" s="21">
        <f t="shared" si="74"/>
        <v>16.328767123287669</v>
      </c>
      <c r="P221" s="21">
        <f t="shared" si="75"/>
        <v>17.698630136986303</v>
      </c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</row>
    <row r="222" spans="1:41" ht="16.5" thickBot="1">
      <c r="A222" s="2" t="s">
        <v>15</v>
      </c>
      <c r="B222" s="4">
        <v>129</v>
      </c>
      <c r="C222" s="4">
        <v>76</v>
      </c>
      <c r="D222" s="4">
        <f>SUM(D218:D221)</f>
        <v>205</v>
      </c>
      <c r="E222" s="4">
        <v>22</v>
      </c>
      <c r="F222" s="4">
        <v>17</v>
      </c>
      <c r="G222" s="4">
        <v>30</v>
      </c>
      <c r="H222" s="4">
        <v>43</v>
      </c>
      <c r="I222" s="4">
        <f t="shared" si="68"/>
        <v>52</v>
      </c>
      <c r="J222" s="6">
        <f t="shared" si="69"/>
        <v>60</v>
      </c>
      <c r="K222" s="7">
        <f t="shared" si="70"/>
        <v>112</v>
      </c>
      <c r="L222" s="3">
        <f t="shared" si="71"/>
        <v>317</v>
      </c>
      <c r="M222" s="21">
        <f t="shared" si="72"/>
        <v>40.694006309148264</v>
      </c>
      <c r="N222" s="21">
        <f t="shared" si="73"/>
        <v>23.974763406940063</v>
      </c>
      <c r="O222" s="21">
        <f t="shared" si="74"/>
        <v>31.463722397476339</v>
      </c>
      <c r="P222" s="21">
        <f t="shared" si="75"/>
        <v>30.564668769716086</v>
      </c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</row>
    <row r="223" spans="1:41" ht="15.75">
      <c r="A223" s="8"/>
      <c r="B223" s="9"/>
      <c r="C223" s="9"/>
      <c r="D223" s="9"/>
      <c r="E223" s="9"/>
      <c r="F223" s="9"/>
      <c r="G223" s="9"/>
      <c r="H223" s="9"/>
      <c r="I223" s="9"/>
      <c r="J223" s="10"/>
      <c r="K223" s="10"/>
      <c r="L223" s="10"/>
      <c r="M223" s="9"/>
      <c r="N223" s="9"/>
      <c r="O223" s="9"/>
      <c r="P223" s="9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</row>
    <row r="224" spans="1:41" ht="15.75">
      <c r="A224" s="83" t="s">
        <v>30</v>
      </c>
      <c r="B224" s="83"/>
      <c r="C224" s="83"/>
      <c r="D224" s="83"/>
      <c r="E224" s="9"/>
      <c r="F224" s="83" t="s">
        <v>26</v>
      </c>
      <c r="G224" s="83"/>
      <c r="H224" s="9" t="s">
        <v>31</v>
      </c>
      <c r="I224" s="9"/>
      <c r="J224" s="10"/>
      <c r="K224" s="83" t="s">
        <v>30</v>
      </c>
      <c r="L224" s="83"/>
      <c r="M224" s="83"/>
      <c r="N224" s="83"/>
      <c r="O224" s="9"/>
      <c r="P224" s="83" t="s">
        <v>26</v>
      </c>
      <c r="Q224" s="83"/>
      <c r="R224" s="9" t="s">
        <v>31</v>
      </c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</row>
    <row r="225" spans="1:41" ht="15.75">
      <c r="A225" s="5" t="s">
        <v>29</v>
      </c>
      <c r="B225" s="9" t="s">
        <v>24</v>
      </c>
      <c r="C225" s="9" t="s">
        <v>25</v>
      </c>
      <c r="D225" s="9" t="s">
        <v>28</v>
      </c>
      <c r="E225" s="9"/>
      <c r="F225" s="9" t="s">
        <v>24</v>
      </c>
      <c r="G225" s="9" t="s">
        <v>25</v>
      </c>
      <c r="H225" s="9">
        <f>CHITEST(B226:C227,F226:G227)</f>
        <v>2.1940861264629293E-2</v>
      </c>
      <c r="I225" s="9"/>
      <c r="J225" s="10"/>
      <c r="K225" s="5" t="s">
        <v>29</v>
      </c>
      <c r="L225" s="9" t="s">
        <v>24</v>
      </c>
      <c r="M225" s="9" t="s">
        <v>25</v>
      </c>
      <c r="N225" s="9" t="s">
        <v>28</v>
      </c>
      <c r="O225" s="9"/>
      <c r="P225" s="9" t="s">
        <v>24</v>
      </c>
      <c r="Q225" s="9" t="s">
        <v>25</v>
      </c>
      <c r="R225" s="9">
        <f>CHITEST(L226:M227,P226:Q227)</f>
        <v>2.4175367153735361E-2</v>
      </c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</row>
    <row r="226" spans="1:41" ht="15.75">
      <c r="A226" s="5" t="s">
        <v>9</v>
      </c>
      <c r="B226" s="9">
        <f>B218</f>
        <v>30</v>
      </c>
      <c r="C226" s="9">
        <f>I218</f>
        <v>8</v>
      </c>
      <c r="D226" s="9">
        <f>SUM(B226:C226)</f>
        <v>38</v>
      </c>
      <c r="E226" s="9"/>
      <c r="F226" s="15">
        <f>B228*D226/D228</f>
        <v>25.514285714285716</v>
      </c>
      <c r="G226" s="15">
        <f>C228*D226/D228</f>
        <v>12.485714285714286</v>
      </c>
      <c r="H226" s="9"/>
      <c r="I226" s="9"/>
      <c r="J226" s="10"/>
      <c r="K226" s="5" t="s">
        <v>9</v>
      </c>
      <c r="L226" s="9">
        <v>39</v>
      </c>
      <c r="M226" s="9">
        <v>10</v>
      </c>
      <c r="N226" s="9">
        <f>SUM(L226:M226)</f>
        <v>49</v>
      </c>
      <c r="O226" s="9"/>
      <c r="P226" s="15">
        <f>L228*N226/N228</f>
        <v>34.904109589041099</v>
      </c>
      <c r="Q226" s="15">
        <f>M228*N226/N228</f>
        <v>14.095890410958905</v>
      </c>
      <c r="R226" s="9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</row>
    <row r="227" spans="1:41" ht="15.75">
      <c r="A227" s="5" t="s">
        <v>10</v>
      </c>
      <c r="B227" s="9">
        <f>C218</f>
        <v>17</v>
      </c>
      <c r="C227" s="9">
        <f>J218</f>
        <v>15</v>
      </c>
      <c r="D227" s="9">
        <f>SUM(B227:C227)</f>
        <v>32</v>
      </c>
      <c r="E227" s="9"/>
      <c r="F227" s="15">
        <f>B228*D227/D228</f>
        <v>21.485714285714284</v>
      </c>
      <c r="G227" s="15">
        <f>C228*D227/D228</f>
        <v>10.514285714285714</v>
      </c>
      <c r="H227" s="9" t="s">
        <v>32</v>
      </c>
      <c r="I227" s="9"/>
      <c r="J227" s="10"/>
      <c r="K227" s="5" t="s">
        <v>10</v>
      </c>
      <c r="L227" s="9">
        <v>13</v>
      </c>
      <c r="M227" s="9">
        <v>11</v>
      </c>
      <c r="N227" s="9">
        <f>SUM(L227:M227)</f>
        <v>24</v>
      </c>
      <c r="O227" s="9"/>
      <c r="P227" s="15">
        <f>L228*N227/N228</f>
        <v>17.095890410958905</v>
      </c>
      <c r="Q227" s="15">
        <f>M228*N227/N228</f>
        <v>6.904109589041096</v>
      </c>
      <c r="R227" s="9" t="s">
        <v>32</v>
      </c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</row>
    <row r="228" spans="1:41" ht="15.75">
      <c r="A228" s="12" t="s">
        <v>6</v>
      </c>
      <c r="B228" s="9">
        <f>SUM(B226:B227)</f>
        <v>47</v>
      </c>
      <c r="C228" s="9">
        <f>SUM(C226:C227)</f>
        <v>23</v>
      </c>
      <c r="D228" s="9">
        <f>SUM(D226:D227)</f>
        <v>70</v>
      </c>
      <c r="E228" s="9"/>
      <c r="F228" s="9"/>
      <c r="G228" s="9"/>
      <c r="H228" s="13">
        <f>SUM(G230:H231)</f>
        <v>5.2504686206728657</v>
      </c>
      <c r="I228" s="9"/>
      <c r="J228" s="10"/>
      <c r="K228" s="12" t="s">
        <v>6</v>
      </c>
      <c r="L228" s="9">
        <f>SUM(L226:L227)</f>
        <v>52</v>
      </c>
      <c r="M228" s="9">
        <f>SUM(M226:M227)</f>
        <v>21</v>
      </c>
      <c r="N228" s="9">
        <f>SUM(N226:N227)</f>
        <v>73</v>
      </c>
      <c r="O228" s="9"/>
      <c r="P228" s="9"/>
      <c r="Q228" s="9"/>
      <c r="R228" s="13">
        <f>SUM(Q230:R231)</f>
        <v>5.0820072076449634</v>
      </c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</row>
    <row r="229" spans="1:41" ht="15.75">
      <c r="A229" s="8"/>
      <c r="B229" s="9"/>
      <c r="C229" s="9"/>
      <c r="D229" s="9"/>
      <c r="E229" s="9"/>
      <c r="F229" s="9"/>
      <c r="G229" s="83" t="s">
        <v>35</v>
      </c>
      <c r="H229" s="83"/>
      <c r="I229" s="9"/>
      <c r="J229" s="10"/>
      <c r="K229" s="8"/>
      <c r="L229" s="9"/>
      <c r="M229" s="9"/>
      <c r="N229" s="9"/>
      <c r="O229" s="9"/>
      <c r="P229" s="9"/>
      <c r="Q229" s="83" t="s">
        <v>35</v>
      </c>
      <c r="R229" s="83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</row>
    <row r="230" spans="1:41" ht="15.75">
      <c r="A230" s="8" t="s">
        <v>33</v>
      </c>
      <c r="B230" s="15">
        <f>B226-F226</f>
        <v>4.485714285714284</v>
      </c>
      <c r="C230" s="15">
        <f>C226-G226</f>
        <v>-4.4857142857142858</v>
      </c>
      <c r="D230" s="9"/>
      <c r="E230" s="15">
        <f>B230*B230</f>
        <v>20.121632653061209</v>
      </c>
      <c r="F230" s="15">
        <f>C230*C230</f>
        <v>20.121632653061226</v>
      </c>
      <c r="G230" s="14">
        <f>E230/F226</f>
        <v>0.78864181730922989</v>
      </c>
      <c r="H230" s="14">
        <f>F230/G226</f>
        <v>1.61157240928408</v>
      </c>
      <c r="I230" s="9"/>
      <c r="J230" s="10"/>
      <c r="K230" s="8" t="s">
        <v>33</v>
      </c>
      <c r="L230" s="15">
        <f>L226-P226</f>
        <v>4.0958904109589014</v>
      </c>
      <c r="M230" s="15">
        <f>M226-Q226</f>
        <v>-4.0958904109589049</v>
      </c>
      <c r="N230" s="9"/>
      <c r="O230" s="15">
        <f>L230*L230</f>
        <v>16.776318258585079</v>
      </c>
      <c r="P230" s="15">
        <f>M230*M230</f>
        <v>16.776318258585107</v>
      </c>
      <c r="Q230" s="14">
        <f>O230/P226</f>
        <v>0.48064020128599316</v>
      </c>
      <c r="R230" s="14">
        <f>P230/Q226</f>
        <v>1.1901566888986519</v>
      </c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</row>
    <row r="231" spans="1:41" ht="15.75">
      <c r="A231" s="8"/>
      <c r="B231" s="15">
        <f>B227-F227</f>
        <v>-4.485714285714284</v>
      </c>
      <c r="C231" s="15">
        <f>C227-G227</f>
        <v>4.4857142857142858</v>
      </c>
      <c r="D231" s="9"/>
      <c r="E231" s="15">
        <f>B231*B231</f>
        <v>20.121632653061209</v>
      </c>
      <c r="F231" s="15">
        <f>C231*C231</f>
        <v>20.121632653061226</v>
      </c>
      <c r="G231" s="14">
        <f>E231/F227</f>
        <v>0.93651215805471055</v>
      </c>
      <c r="H231" s="14">
        <f>F231/G227</f>
        <v>1.9137422360248448</v>
      </c>
      <c r="I231" s="9"/>
      <c r="J231" s="10"/>
      <c r="K231" s="8"/>
      <c r="L231" s="15">
        <f>L227-P227</f>
        <v>-4.0958904109589049</v>
      </c>
      <c r="M231" s="15">
        <f>M227-Q227</f>
        <v>4.095890410958904</v>
      </c>
      <c r="N231" s="9"/>
      <c r="O231" s="15">
        <f>L231*L231</f>
        <v>16.776318258585107</v>
      </c>
      <c r="P231" s="15">
        <f>M231*M231</f>
        <v>16.7763182585851</v>
      </c>
      <c r="Q231" s="14">
        <f>O231/P227</f>
        <v>0.98130707762557112</v>
      </c>
      <c r="R231" s="14">
        <f>P231/Q227</f>
        <v>2.4299032398347467</v>
      </c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</row>
    <row r="232" spans="1:41" ht="15.75">
      <c r="A232" s="8"/>
      <c r="B232" s="15"/>
      <c r="C232" s="15"/>
      <c r="D232" s="9"/>
      <c r="E232" s="15"/>
      <c r="F232" s="15"/>
      <c r="G232" s="14"/>
      <c r="H232" s="14"/>
      <c r="I232" s="9"/>
      <c r="J232" s="10"/>
      <c r="K232" s="10"/>
      <c r="L232" s="10"/>
      <c r="M232" s="9"/>
      <c r="N232" s="9"/>
      <c r="O232" s="9"/>
      <c r="P232" s="9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</row>
    <row r="233" spans="1:41" ht="15.75">
      <c r="A233" s="83" t="s">
        <v>34</v>
      </c>
      <c r="B233" s="83"/>
      <c r="C233" s="83"/>
      <c r="D233" s="83"/>
      <c r="E233" s="9"/>
      <c r="F233" s="83" t="s">
        <v>26</v>
      </c>
      <c r="G233" s="83"/>
      <c r="H233" s="9" t="s">
        <v>31</v>
      </c>
      <c r="I233" s="9"/>
      <c r="J233" s="10"/>
      <c r="K233" s="83" t="s">
        <v>30</v>
      </c>
      <c r="L233" s="83"/>
      <c r="M233" s="83"/>
      <c r="N233" s="83"/>
      <c r="O233" s="9"/>
      <c r="P233" s="83" t="s">
        <v>26</v>
      </c>
      <c r="Q233" s="83"/>
      <c r="R233" s="9" t="s">
        <v>31</v>
      </c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</row>
    <row r="234" spans="1:41" ht="15.75">
      <c r="A234" s="5" t="s">
        <v>29</v>
      </c>
      <c r="B234" s="9" t="s">
        <v>24</v>
      </c>
      <c r="C234" s="9" t="s">
        <v>25</v>
      </c>
      <c r="D234" s="9" t="s">
        <v>28</v>
      </c>
      <c r="E234" s="9"/>
      <c r="F234" s="9" t="s">
        <v>24</v>
      </c>
      <c r="G234" s="9" t="s">
        <v>25</v>
      </c>
      <c r="H234" s="9">
        <f>CHITEST(B235:C236,F235:G236)</f>
        <v>0.65300998121201204</v>
      </c>
      <c r="I234" s="9"/>
      <c r="J234" s="10"/>
      <c r="K234" s="5" t="s">
        <v>29</v>
      </c>
      <c r="L234" s="9" t="s">
        <v>24</v>
      </c>
      <c r="M234" s="9" t="s">
        <v>25</v>
      </c>
      <c r="N234" s="9" t="s">
        <v>28</v>
      </c>
      <c r="O234" s="9"/>
      <c r="P234" s="9" t="s">
        <v>24</v>
      </c>
      <c r="Q234" s="9" t="s">
        <v>25</v>
      </c>
      <c r="R234" s="9">
        <f>CHITEST(L235:M236,P235:Q236)</f>
        <v>6.9254230942611669E-2</v>
      </c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</row>
    <row r="235" spans="1:41" ht="15.75">
      <c r="A235" s="5" t="s">
        <v>9</v>
      </c>
      <c r="B235" s="9">
        <v>28</v>
      </c>
      <c r="C235" s="9">
        <v>21</v>
      </c>
      <c r="D235" s="9">
        <f>SUM(B235:C235)</f>
        <v>49</v>
      </c>
      <c r="E235" s="9"/>
      <c r="F235" s="15">
        <f>B237*D235/D237</f>
        <v>29.10891089108911</v>
      </c>
      <c r="G235" s="15">
        <f>C237*D235/D237</f>
        <v>19.89108910891089</v>
      </c>
      <c r="H235" s="9"/>
      <c r="I235" s="9"/>
      <c r="J235" s="10"/>
      <c r="K235" s="5" t="s">
        <v>9</v>
      </c>
      <c r="L235" s="9">
        <v>32</v>
      </c>
      <c r="M235" s="9">
        <v>13</v>
      </c>
      <c r="N235" s="9">
        <f>SUM(L235:M235)</f>
        <v>45</v>
      </c>
      <c r="O235" s="9"/>
      <c r="P235" s="15">
        <f>L237*N235/N237</f>
        <v>28.356164383561644</v>
      </c>
      <c r="Q235" s="15">
        <f>M237*N235/N237</f>
        <v>16.643835616438356</v>
      </c>
      <c r="R235" s="9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</row>
    <row r="236" spans="1:41" ht="15.75">
      <c r="A236" s="5" t="s">
        <v>10</v>
      </c>
      <c r="B236" s="9">
        <v>32</v>
      </c>
      <c r="C236" s="9">
        <v>20</v>
      </c>
      <c r="D236" s="9">
        <f>SUM(B236:C236)</f>
        <v>52</v>
      </c>
      <c r="E236" s="9"/>
      <c r="F236" s="15">
        <f>B237*D236/D237</f>
        <v>30.89108910891089</v>
      </c>
      <c r="G236" s="15">
        <f>C237*D236/D237</f>
        <v>21.10891089108911</v>
      </c>
      <c r="H236" s="9" t="s">
        <v>32</v>
      </c>
      <c r="I236" s="9"/>
      <c r="J236" s="10"/>
      <c r="K236" s="5" t="s">
        <v>10</v>
      </c>
      <c r="L236" s="9">
        <v>14</v>
      </c>
      <c r="M236" s="9">
        <v>14</v>
      </c>
      <c r="N236" s="9">
        <f>SUM(L236:M236)</f>
        <v>28</v>
      </c>
      <c r="O236" s="9"/>
      <c r="P236" s="15">
        <f>L237*N236/N237</f>
        <v>17.643835616438356</v>
      </c>
      <c r="Q236" s="15">
        <f>M237*N236/N237</f>
        <v>10.356164383561644</v>
      </c>
      <c r="R236" s="9" t="s">
        <v>32</v>
      </c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</row>
    <row r="237" spans="1:41" ht="15.75">
      <c r="A237" s="12" t="s">
        <v>6</v>
      </c>
      <c r="B237" s="9">
        <f>SUM(B235:B236)</f>
        <v>60</v>
      </c>
      <c r="C237" s="9">
        <f>SUM(C235:C236)</f>
        <v>41</v>
      </c>
      <c r="D237" s="9">
        <f>SUM(D235:D236)</f>
        <v>101</v>
      </c>
      <c r="E237" s="9"/>
      <c r="F237" s="9"/>
      <c r="G237" s="9"/>
      <c r="H237" s="13">
        <f>SUM(G239:H240)</f>
        <v>0.20212632895559762</v>
      </c>
      <c r="I237" s="9"/>
      <c r="J237" s="10"/>
      <c r="K237" s="12" t="s">
        <v>6</v>
      </c>
      <c r="L237" s="9">
        <f>SUM(L235:L236)</f>
        <v>46</v>
      </c>
      <c r="M237" s="9">
        <f>SUM(M235:M236)</f>
        <v>27</v>
      </c>
      <c r="N237" s="9">
        <f>SUM(N235:N236)</f>
        <v>73</v>
      </c>
      <c r="O237" s="9"/>
      <c r="P237" s="9"/>
      <c r="Q237" s="9"/>
      <c r="R237" s="13">
        <f>SUM(Q239:R240)</f>
        <v>3.3006083378064046</v>
      </c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</row>
    <row r="238" spans="1:41" ht="15.75">
      <c r="A238" s="8"/>
      <c r="B238" s="9"/>
      <c r="C238" s="9"/>
      <c r="D238" s="9"/>
      <c r="E238" s="9"/>
      <c r="F238" s="9"/>
      <c r="G238" s="83" t="s">
        <v>36</v>
      </c>
      <c r="H238" s="83"/>
      <c r="I238" s="9"/>
      <c r="J238" s="10"/>
      <c r="K238" s="8"/>
      <c r="L238" s="9"/>
      <c r="M238" s="9"/>
      <c r="N238" s="9"/>
      <c r="O238" s="9"/>
      <c r="P238" s="9"/>
      <c r="Q238" s="83" t="s">
        <v>36</v>
      </c>
      <c r="R238" s="83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</row>
    <row r="239" spans="1:41" ht="15.75">
      <c r="A239" s="8" t="s">
        <v>33</v>
      </c>
      <c r="B239" s="15">
        <f>B235-F235</f>
        <v>-1.1089108910891099</v>
      </c>
      <c r="C239" s="15">
        <f>C235-G235</f>
        <v>1.1089108910891099</v>
      </c>
      <c r="D239" s="9"/>
      <c r="E239" s="15">
        <f>B239*B239</f>
        <v>1.2296833643760436</v>
      </c>
      <c r="F239" s="15">
        <f>C239*C239</f>
        <v>1.2296833643760436</v>
      </c>
      <c r="G239" s="14">
        <f>E239/F235</f>
        <v>4.2244224422442314E-2</v>
      </c>
      <c r="H239" s="14">
        <f>F239/G235</f>
        <v>6.182081622796437E-2</v>
      </c>
      <c r="I239" s="9"/>
      <c r="J239" s="10"/>
      <c r="K239" s="8" t="s">
        <v>33</v>
      </c>
      <c r="L239" s="15">
        <f>L235-P235</f>
        <v>3.6438356164383556</v>
      </c>
      <c r="M239" s="15">
        <f>M235-Q235</f>
        <v>-3.6438356164383556</v>
      </c>
      <c r="N239" s="9"/>
      <c r="O239" s="15">
        <f>L239*L239</f>
        <v>13.277537999624691</v>
      </c>
      <c r="P239" s="15">
        <f>M239*M239</f>
        <v>13.277537999624691</v>
      </c>
      <c r="Q239" s="14">
        <f>O239/P235</f>
        <v>0.46824167824763402</v>
      </c>
      <c r="R239" s="14">
        <f>P239/Q235</f>
        <v>0.79774508145893208</v>
      </c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</row>
    <row r="240" spans="1:41" ht="15.75">
      <c r="A240" s="8"/>
      <c r="B240" s="15">
        <f>B236-F236</f>
        <v>1.1089108910891099</v>
      </c>
      <c r="C240" s="15">
        <f>C236-G236</f>
        <v>-1.1089108910891099</v>
      </c>
      <c r="D240" s="9"/>
      <c r="E240" s="15">
        <f>B240*B240</f>
        <v>1.2296833643760436</v>
      </c>
      <c r="F240" s="15">
        <f>C240*C240</f>
        <v>1.2296833643760436</v>
      </c>
      <c r="G240" s="14">
        <f>E240/F236</f>
        <v>3.9807057628839876E-2</v>
      </c>
      <c r="H240" s="14">
        <f>F240/G236</f>
        <v>5.8254230676351035E-2</v>
      </c>
      <c r="I240" s="9"/>
      <c r="J240" s="10"/>
      <c r="K240" s="8"/>
      <c r="L240" s="15">
        <f>L236-P236</f>
        <v>-3.6438356164383556</v>
      </c>
      <c r="M240" s="15">
        <f>M236-Q236</f>
        <v>3.6438356164383556</v>
      </c>
      <c r="N240" s="9"/>
      <c r="O240" s="15">
        <f>L240*L240</f>
        <v>13.277537999624691</v>
      </c>
      <c r="P240" s="15">
        <f>M240*M240</f>
        <v>13.277537999624691</v>
      </c>
      <c r="Q240" s="14">
        <f>O240/P236</f>
        <v>0.75253126861226904</v>
      </c>
      <c r="R240" s="14">
        <f>P240/Q236</f>
        <v>1.2820903094875693</v>
      </c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</row>
    <row r="241" spans="1:41" ht="15.75">
      <c r="A241" s="8"/>
      <c r="B241" s="15"/>
      <c r="C241" s="15"/>
      <c r="D241" s="9"/>
      <c r="E241" s="15"/>
      <c r="F241" s="15"/>
      <c r="G241" s="14"/>
      <c r="H241" s="14"/>
      <c r="I241" s="9"/>
      <c r="J241" s="10"/>
      <c r="K241" s="10"/>
      <c r="L241" s="10"/>
      <c r="M241" s="9"/>
      <c r="N241" s="9"/>
      <c r="O241" s="9"/>
      <c r="P241" s="9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</row>
    <row r="242" spans="1:41" ht="15.75">
      <c r="A242" s="8"/>
      <c r="B242" s="15"/>
      <c r="C242" s="15"/>
      <c r="D242" s="9"/>
      <c r="E242" s="15"/>
      <c r="F242" s="15"/>
      <c r="G242" s="14"/>
      <c r="H242" s="14"/>
      <c r="I242" s="9"/>
      <c r="J242" s="10"/>
      <c r="K242" s="10"/>
      <c r="L242" s="10"/>
      <c r="M242" s="9"/>
      <c r="N242" s="9"/>
      <c r="O242" s="9"/>
      <c r="P242" s="9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</row>
    <row r="243" spans="1:41" ht="15.75">
      <c r="A243" s="1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</row>
    <row r="244" spans="1:41" ht="15.75">
      <c r="A244" s="1" t="s">
        <v>0</v>
      </c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</row>
    <row r="245" spans="1:41" ht="16.5" thickBot="1">
      <c r="A245" s="1" t="s">
        <v>1</v>
      </c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</row>
    <row r="246" spans="1:41" ht="16.5" thickBot="1">
      <c r="A246" s="87" t="s">
        <v>2</v>
      </c>
      <c r="B246" s="86" t="s">
        <v>3</v>
      </c>
      <c r="C246" s="85"/>
      <c r="D246" s="87" t="s">
        <v>21</v>
      </c>
      <c r="E246" s="86" t="s">
        <v>4</v>
      </c>
      <c r="F246" s="85"/>
      <c r="G246" s="86" t="s">
        <v>5</v>
      </c>
      <c r="H246" s="84"/>
      <c r="I246" s="89" t="s">
        <v>27</v>
      </c>
      <c r="J246" s="90"/>
      <c r="K246" s="91" t="s">
        <v>22</v>
      </c>
      <c r="L246" s="93" t="s">
        <v>23</v>
      </c>
      <c r="M246" s="84" t="s">
        <v>7</v>
      </c>
      <c r="N246" s="85"/>
      <c r="O246" s="86" t="s">
        <v>8</v>
      </c>
      <c r="P246" s="85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</row>
    <row r="247" spans="1:41" ht="16.5" thickBot="1">
      <c r="A247" s="88"/>
      <c r="B247" s="17" t="s">
        <v>9</v>
      </c>
      <c r="C247" s="17" t="s">
        <v>10</v>
      </c>
      <c r="D247" s="88"/>
      <c r="E247" s="17" t="s">
        <v>9</v>
      </c>
      <c r="F247" s="17" t="s">
        <v>10</v>
      </c>
      <c r="G247" s="17" t="s">
        <v>9</v>
      </c>
      <c r="H247" s="18" t="s">
        <v>10</v>
      </c>
      <c r="I247" s="19" t="s">
        <v>9</v>
      </c>
      <c r="J247" s="20" t="s">
        <v>10</v>
      </c>
      <c r="K247" s="92"/>
      <c r="L247" s="93"/>
      <c r="M247" s="17" t="s">
        <v>9</v>
      </c>
      <c r="N247" s="17" t="s">
        <v>10</v>
      </c>
      <c r="O247" s="17" t="s">
        <v>9</v>
      </c>
      <c r="P247" s="17" t="s">
        <v>10</v>
      </c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</row>
    <row r="248" spans="1:41" ht="16.5" thickBot="1">
      <c r="A248" s="2" t="s">
        <v>11</v>
      </c>
      <c r="B248" s="4">
        <v>30</v>
      </c>
      <c r="C248" s="4">
        <v>17</v>
      </c>
      <c r="D248" s="4">
        <f>SUM(B248:C248)</f>
        <v>47</v>
      </c>
      <c r="E248" s="4">
        <v>4</v>
      </c>
      <c r="F248" s="4">
        <v>4</v>
      </c>
      <c r="G248" s="4">
        <v>4</v>
      </c>
      <c r="H248" s="4">
        <v>11</v>
      </c>
      <c r="I248" s="4">
        <f>E248+G248</f>
        <v>8</v>
      </c>
      <c r="J248" s="6">
        <f>F248+H248</f>
        <v>15</v>
      </c>
      <c r="K248" s="7">
        <f>I248+J248</f>
        <v>23</v>
      </c>
      <c r="L248" s="3">
        <f>D248+K248</f>
        <v>70</v>
      </c>
      <c r="M248" s="21">
        <f>B248*100/L248</f>
        <v>42.857142857142854</v>
      </c>
      <c r="N248" s="21">
        <f>C248*100/L248</f>
        <v>24.285714285714285</v>
      </c>
      <c r="O248" s="21">
        <f>E248+G248*100/L248</f>
        <v>9.7142857142857153</v>
      </c>
      <c r="P248" s="21">
        <f>F248+H248*100/L248</f>
        <v>19.714285714285715</v>
      </c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</row>
    <row r="249" spans="1:41" ht="16.5" thickBot="1">
      <c r="A249" s="2" t="s">
        <v>12</v>
      </c>
      <c r="B249" s="4">
        <v>28</v>
      </c>
      <c r="C249" s="4">
        <v>32</v>
      </c>
      <c r="D249" s="4">
        <f t="shared" ref="D249:D251" si="76">SUM(B249:C249)</f>
        <v>60</v>
      </c>
      <c r="E249" s="4">
        <v>10</v>
      </c>
      <c r="F249" s="4">
        <v>8</v>
      </c>
      <c r="G249" s="4">
        <v>11</v>
      </c>
      <c r="H249" s="4">
        <v>12</v>
      </c>
      <c r="I249" s="4">
        <f t="shared" ref="I249:I252" si="77">E249+G249</f>
        <v>21</v>
      </c>
      <c r="J249" s="6">
        <f t="shared" ref="J249:J252" si="78">F249+H249</f>
        <v>20</v>
      </c>
      <c r="K249" s="7">
        <f t="shared" ref="K249:K252" si="79">I249+J249</f>
        <v>41</v>
      </c>
      <c r="L249" s="3">
        <f t="shared" ref="L249:L252" si="80">D249+K249</f>
        <v>101</v>
      </c>
      <c r="M249" s="21">
        <f t="shared" ref="M249:M252" si="81">B249*100/L249</f>
        <v>27.722772277227723</v>
      </c>
      <c r="N249" s="21">
        <f t="shared" ref="N249:N252" si="82">C249*100/L249</f>
        <v>31.683168316831683</v>
      </c>
      <c r="O249" s="21">
        <f t="shared" ref="O249:O252" si="83">E249+G249*100/L249</f>
        <v>20.89108910891089</v>
      </c>
      <c r="P249" s="21">
        <f t="shared" ref="P249:P252" si="84">F249+H249*100/L249</f>
        <v>19.881188118811881</v>
      </c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</row>
    <row r="250" spans="1:41" ht="16.5" thickBot="1">
      <c r="A250" s="2" t="s">
        <v>13</v>
      </c>
      <c r="B250" s="4">
        <v>39</v>
      </c>
      <c r="C250" s="4">
        <v>13</v>
      </c>
      <c r="D250" s="4">
        <f t="shared" si="76"/>
        <v>52</v>
      </c>
      <c r="E250" s="4">
        <v>4</v>
      </c>
      <c r="F250" s="4">
        <v>1</v>
      </c>
      <c r="G250" s="4">
        <v>6</v>
      </c>
      <c r="H250" s="4">
        <v>10</v>
      </c>
      <c r="I250" s="4">
        <f t="shared" si="77"/>
        <v>10</v>
      </c>
      <c r="J250" s="6">
        <f t="shared" si="78"/>
        <v>11</v>
      </c>
      <c r="K250" s="7">
        <f t="shared" si="79"/>
        <v>21</v>
      </c>
      <c r="L250" s="3">
        <f t="shared" si="80"/>
        <v>73</v>
      </c>
      <c r="M250" s="21">
        <f t="shared" si="81"/>
        <v>53.424657534246577</v>
      </c>
      <c r="N250" s="21">
        <f t="shared" si="82"/>
        <v>17.80821917808219</v>
      </c>
      <c r="O250" s="21">
        <f t="shared" si="83"/>
        <v>12.219178082191782</v>
      </c>
      <c r="P250" s="21">
        <f t="shared" si="84"/>
        <v>14.698630136986301</v>
      </c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</row>
    <row r="251" spans="1:41" ht="16.5" thickBot="1">
      <c r="A251" s="2" t="s">
        <v>14</v>
      </c>
      <c r="B251" s="4">
        <v>32</v>
      </c>
      <c r="C251" s="4">
        <v>14</v>
      </c>
      <c r="D251" s="4">
        <f t="shared" si="76"/>
        <v>46</v>
      </c>
      <c r="E251" s="4">
        <v>4</v>
      </c>
      <c r="F251" s="4">
        <v>4</v>
      </c>
      <c r="G251" s="4">
        <v>9</v>
      </c>
      <c r="H251" s="4">
        <v>10</v>
      </c>
      <c r="I251" s="4">
        <f t="shared" si="77"/>
        <v>13</v>
      </c>
      <c r="J251" s="6">
        <f t="shared" si="78"/>
        <v>14</v>
      </c>
      <c r="K251" s="7">
        <f t="shared" si="79"/>
        <v>27</v>
      </c>
      <c r="L251" s="3">
        <f t="shared" si="80"/>
        <v>73</v>
      </c>
      <c r="M251" s="21">
        <f t="shared" si="81"/>
        <v>43.835616438356162</v>
      </c>
      <c r="N251" s="21">
        <f t="shared" si="82"/>
        <v>19.17808219178082</v>
      </c>
      <c r="O251" s="21">
        <f t="shared" si="83"/>
        <v>16.328767123287669</v>
      </c>
      <c r="P251" s="21">
        <f t="shared" si="84"/>
        <v>17.698630136986303</v>
      </c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</row>
    <row r="252" spans="1:41" ht="16.5" thickBot="1">
      <c r="A252" s="2" t="s">
        <v>15</v>
      </c>
      <c r="B252" s="4">
        <v>129</v>
      </c>
      <c r="C252" s="4">
        <v>76</v>
      </c>
      <c r="D252" s="4">
        <f>SUM(D248:D251)</f>
        <v>205</v>
      </c>
      <c r="E252" s="4">
        <v>22</v>
      </c>
      <c r="F252" s="4">
        <v>17</v>
      </c>
      <c r="G252" s="4">
        <v>30</v>
      </c>
      <c r="H252" s="4">
        <v>43</v>
      </c>
      <c r="I252" s="4">
        <f t="shared" si="77"/>
        <v>52</v>
      </c>
      <c r="J252" s="6">
        <f t="shared" si="78"/>
        <v>60</v>
      </c>
      <c r="K252" s="7">
        <f t="shared" si="79"/>
        <v>112</v>
      </c>
      <c r="L252" s="3">
        <f t="shared" si="80"/>
        <v>317</v>
      </c>
      <c r="M252" s="21">
        <f t="shared" si="81"/>
        <v>40.694006309148264</v>
      </c>
      <c r="N252" s="21">
        <f t="shared" si="82"/>
        <v>23.974763406940063</v>
      </c>
      <c r="O252" s="21">
        <f t="shared" si="83"/>
        <v>31.463722397476339</v>
      </c>
      <c r="P252" s="21">
        <f t="shared" si="84"/>
        <v>30.564668769716086</v>
      </c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</row>
    <row r="253" spans="1:41" ht="15.75">
      <c r="A253" s="8"/>
      <c r="B253" s="9"/>
      <c r="C253" s="9"/>
      <c r="D253" s="9"/>
      <c r="E253" s="9"/>
      <c r="F253" s="9"/>
      <c r="G253" s="9"/>
      <c r="H253" s="9"/>
      <c r="I253" s="9"/>
      <c r="J253" s="10"/>
      <c r="K253" s="10"/>
      <c r="L253" s="10"/>
      <c r="M253" s="9"/>
      <c r="N253" s="9"/>
      <c r="O253" s="9"/>
      <c r="P253" s="9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</row>
    <row r="254" spans="1:41" ht="15.75">
      <c r="A254" s="83" t="s">
        <v>30</v>
      </c>
      <c r="B254" s="83"/>
      <c r="C254" s="83"/>
      <c r="D254" s="83"/>
      <c r="E254" s="9"/>
      <c r="F254" s="83" t="s">
        <v>26</v>
      </c>
      <c r="G254" s="83"/>
      <c r="H254" s="9" t="s">
        <v>31</v>
      </c>
      <c r="I254" s="9"/>
      <c r="J254" s="10"/>
      <c r="K254" s="83" t="s">
        <v>30</v>
      </c>
      <c r="L254" s="83"/>
      <c r="M254" s="83"/>
      <c r="N254" s="83"/>
      <c r="O254" s="9"/>
      <c r="P254" s="83" t="s">
        <v>26</v>
      </c>
      <c r="Q254" s="83"/>
      <c r="R254" s="9" t="s">
        <v>31</v>
      </c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</row>
    <row r="255" spans="1:41" ht="15.75">
      <c r="A255" s="5" t="s">
        <v>29</v>
      </c>
      <c r="B255" s="9" t="s">
        <v>24</v>
      </c>
      <c r="C255" s="9" t="s">
        <v>25</v>
      </c>
      <c r="D255" s="9" t="s">
        <v>28</v>
      </c>
      <c r="E255" s="9"/>
      <c r="F255" s="9" t="s">
        <v>24</v>
      </c>
      <c r="G255" s="9" t="s">
        <v>25</v>
      </c>
      <c r="H255" s="9">
        <f>CHITEST(B256:C257,F256:G257)</f>
        <v>2.1940861264629293E-2</v>
      </c>
      <c r="I255" s="9"/>
      <c r="J255" s="10"/>
      <c r="K255" s="5" t="s">
        <v>29</v>
      </c>
      <c r="L255" s="9" t="s">
        <v>24</v>
      </c>
      <c r="M255" s="9" t="s">
        <v>25</v>
      </c>
      <c r="N255" s="9" t="s">
        <v>28</v>
      </c>
      <c r="O255" s="9"/>
      <c r="P255" s="9" t="s">
        <v>24</v>
      </c>
      <c r="Q255" s="9" t="s">
        <v>25</v>
      </c>
      <c r="R255" s="9">
        <f>CHITEST(L256:M257,P256:Q257)</f>
        <v>2.4175367153735361E-2</v>
      </c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</row>
    <row r="256" spans="1:41" ht="15.75">
      <c r="A256" s="5" t="s">
        <v>9</v>
      </c>
      <c r="B256" s="9">
        <f>B248</f>
        <v>30</v>
      </c>
      <c r="C256" s="9">
        <f>I248</f>
        <v>8</v>
      </c>
      <c r="D256" s="9">
        <f>SUM(B256:C256)</f>
        <v>38</v>
      </c>
      <c r="E256" s="9"/>
      <c r="F256" s="15">
        <f>B258*D256/D258</f>
        <v>25.514285714285716</v>
      </c>
      <c r="G256" s="15">
        <f>C258*D256/D258</f>
        <v>12.485714285714286</v>
      </c>
      <c r="H256" s="9"/>
      <c r="I256" s="9"/>
      <c r="J256" s="10"/>
      <c r="K256" s="5" t="s">
        <v>9</v>
      </c>
      <c r="L256" s="9">
        <v>39</v>
      </c>
      <c r="M256" s="9">
        <v>10</v>
      </c>
      <c r="N256" s="9">
        <f>SUM(L256:M256)</f>
        <v>49</v>
      </c>
      <c r="O256" s="9"/>
      <c r="P256" s="15">
        <f>L258*N256/N258</f>
        <v>34.904109589041099</v>
      </c>
      <c r="Q256" s="15">
        <f>M258*N256/N258</f>
        <v>14.095890410958905</v>
      </c>
      <c r="R256" s="9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</row>
    <row r="257" spans="1:41" ht="15.75">
      <c r="A257" s="5" t="s">
        <v>10</v>
      </c>
      <c r="B257" s="9">
        <f>C248</f>
        <v>17</v>
      </c>
      <c r="C257" s="9">
        <f>J248</f>
        <v>15</v>
      </c>
      <c r="D257" s="9">
        <f>SUM(B257:C257)</f>
        <v>32</v>
      </c>
      <c r="E257" s="9"/>
      <c r="F257" s="15">
        <f>B258*D257/D258</f>
        <v>21.485714285714284</v>
      </c>
      <c r="G257" s="15">
        <f>C258*D257/D258</f>
        <v>10.514285714285714</v>
      </c>
      <c r="H257" s="9" t="s">
        <v>32</v>
      </c>
      <c r="I257" s="9"/>
      <c r="J257" s="10"/>
      <c r="K257" s="5" t="s">
        <v>10</v>
      </c>
      <c r="L257" s="9">
        <v>13</v>
      </c>
      <c r="M257" s="9">
        <v>11</v>
      </c>
      <c r="N257" s="9">
        <f>SUM(L257:M257)</f>
        <v>24</v>
      </c>
      <c r="O257" s="9"/>
      <c r="P257" s="15">
        <f>L258*N257/N258</f>
        <v>17.095890410958905</v>
      </c>
      <c r="Q257" s="15">
        <f>M258*N257/N258</f>
        <v>6.904109589041096</v>
      </c>
      <c r="R257" s="9" t="s">
        <v>32</v>
      </c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</row>
    <row r="258" spans="1:41" ht="15.75">
      <c r="A258" s="12" t="s">
        <v>6</v>
      </c>
      <c r="B258" s="9">
        <f>SUM(B256:B257)</f>
        <v>47</v>
      </c>
      <c r="C258" s="9">
        <f>SUM(C256:C257)</f>
        <v>23</v>
      </c>
      <c r="D258" s="9">
        <f>SUM(D256:D257)</f>
        <v>70</v>
      </c>
      <c r="E258" s="9"/>
      <c r="F258" s="9"/>
      <c r="G258" s="9"/>
      <c r="H258" s="13">
        <f>SUM(G260:H261)</f>
        <v>5.2504686206728657</v>
      </c>
      <c r="I258" s="9"/>
      <c r="J258" s="10"/>
      <c r="K258" s="12" t="s">
        <v>6</v>
      </c>
      <c r="L258" s="9">
        <f>SUM(L256:L257)</f>
        <v>52</v>
      </c>
      <c r="M258" s="9">
        <f>SUM(M256:M257)</f>
        <v>21</v>
      </c>
      <c r="N258" s="9">
        <f>SUM(N256:N257)</f>
        <v>73</v>
      </c>
      <c r="O258" s="9"/>
      <c r="P258" s="9"/>
      <c r="Q258" s="9"/>
      <c r="R258" s="13">
        <f>SUM(Q260:R261)</f>
        <v>5.0820072076449634</v>
      </c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ht="15.75">
      <c r="A259" s="8"/>
      <c r="B259" s="9"/>
      <c r="C259" s="9"/>
      <c r="D259" s="9"/>
      <c r="E259" s="9"/>
      <c r="F259" s="9"/>
      <c r="G259" s="83" t="s">
        <v>35</v>
      </c>
      <c r="H259" s="83"/>
      <c r="I259" s="9"/>
      <c r="J259" s="10"/>
      <c r="K259" s="8"/>
      <c r="L259" s="9"/>
      <c r="M259" s="9"/>
      <c r="N259" s="9"/>
      <c r="O259" s="9"/>
      <c r="P259" s="9"/>
      <c r="Q259" s="83" t="s">
        <v>35</v>
      </c>
      <c r="R259" s="83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ht="15.75">
      <c r="A260" s="8" t="s">
        <v>33</v>
      </c>
      <c r="B260" s="15">
        <f>B256-F256</f>
        <v>4.485714285714284</v>
      </c>
      <c r="C260" s="15">
        <f>C256-G256</f>
        <v>-4.4857142857142858</v>
      </c>
      <c r="D260" s="9"/>
      <c r="E260" s="15">
        <f>B260*B260</f>
        <v>20.121632653061209</v>
      </c>
      <c r="F260" s="15">
        <f>C260*C260</f>
        <v>20.121632653061226</v>
      </c>
      <c r="G260" s="14">
        <f>E260/F256</f>
        <v>0.78864181730922989</v>
      </c>
      <c r="H260" s="14">
        <f>F260/G256</f>
        <v>1.61157240928408</v>
      </c>
      <c r="I260" s="9"/>
      <c r="J260" s="10"/>
      <c r="K260" s="8" t="s">
        <v>33</v>
      </c>
      <c r="L260" s="15">
        <f>L256-P256</f>
        <v>4.0958904109589014</v>
      </c>
      <c r="M260" s="15">
        <f>M256-Q256</f>
        <v>-4.0958904109589049</v>
      </c>
      <c r="N260" s="9"/>
      <c r="O260" s="15">
        <f>L260*L260</f>
        <v>16.776318258585079</v>
      </c>
      <c r="P260" s="15">
        <f>M260*M260</f>
        <v>16.776318258585107</v>
      </c>
      <c r="Q260" s="14">
        <f>O260/P256</f>
        <v>0.48064020128599316</v>
      </c>
      <c r="R260" s="14">
        <f>P260/Q256</f>
        <v>1.1901566888986519</v>
      </c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</row>
    <row r="261" spans="1:41" ht="15.75">
      <c r="A261" s="8"/>
      <c r="B261" s="15">
        <f>B257-F257</f>
        <v>-4.485714285714284</v>
      </c>
      <c r="C261" s="15">
        <f>C257-G257</f>
        <v>4.4857142857142858</v>
      </c>
      <c r="D261" s="9"/>
      <c r="E261" s="15">
        <f>B261*B261</f>
        <v>20.121632653061209</v>
      </c>
      <c r="F261" s="15">
        <f>C261*C261</f>
        <v>20.121632653061226</v>
      </c>
      <c r="G261" s="14">
        <f>E261/F257</f>
        <v>0.93651215805471055</v>
      </c>
      <c r="H261" s="14">
        <f>F261/G257</f>
        <v>1.9137422360248448</v>
      </c>
      <c r="I261" s="9"/>
      <c r="J261" s="10"/>
      <c r="K261" s="8"/>
      <c r="L261" s="15">
        <f>L257-P257</f>
        <v>-4.0958904109589049</v>
      </c>
      <c r="M261" s="15">
        <f>M257-Q257</f>
        <v>4.095890410958904</v>
      </c>
      <c r="N261" s="9"/>
      <c r="O261" s="15">
        <f>L261*L261</f>
        <v>16.776318258585107</v>
      </c>
      <c r="P261" s="15">
        <f>M261*M261</f>
        <v>16.7763182585851</v>
      </c>
      <c r="Q261" s="14">
        <f>O261/P257</f>
        <v>0.98130707762557112</v>
      </c>
      <c r="R261" s="14">
        <f>P261/Q257</f>
        <v>2.4299032398347467</v>
      </c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</row>
    <row r="262" spans="1:41" ht="15.75">
      <c r="A262" s="8"/>
      <c r="B262" s="15"/>
      <c r="C262" s="15"/>
      <c r="D262" s="9"/>
      <c r="E262" s="15"/>
      <c r="F262" s="15"/>
      <c r="G262" s="14"/>
      <c r="H262" s="14"/>
      <c r="I262" s="9"/>
      <c r="J262" s="10"/>
      <c r="K262" s="10"/>
      <c r="L262" s="10"/>
      <c r="M262" s="9"/>
      <c r="N262" s="9"/>
      <c r="O262" s="9"/>
      <c r="P262" s="9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</row>
    <row r="263" spans="1:41" ht="15.75">
      <c r="A263" s="83" t="s">
        <v>34</v>
      </c>
      <c r="B263" s="83"/>
      <c r="C263" s="83"/>
      <c r="D263" s="83"/>
      <c r="E263" s="9"/>
      <c r="F263" s="83" t="s">
        <v>26</v>
      </c>
      <c r="G263" s="83"/>
      <c r="H263" s="9" t="s">
        <v>31</v>
      </c>
      <c r="I263" s="9"/>
      <c r="J263" s="10"/>
      <c r="K263" s="83" t="s">
        <v>30</v>
      </c>
      <c r="L263" s="83"/>
      <c r="M263" s="83"/>
      <c r="N263" s="83"/>
      <c r="O263" s="9"/>
      <c r="P263" s="83" t="s">
        <v>26</v>
      </c>
      <c r="Q263" s="83"/>
      <c r="R263" s="9" t="s">
        <v>31</v>
      </c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</row>
    <row r="264" spans="1:41" ht="15.75">
      <c r="A264" s="5" t="s">
        <v>29</v>
      </c>
      <c r="B264" s="9" t="s">
        <v>24</v>
      </c>
      <c r="C264" s="9" t="s">
        <v>25</v>
      </c>
      <c r="D264" s="9" t="s">
        <v>28</v>
      </c>
      <c r="E264" s="9"/>
      <c r="F264" s="9" t="s">
        <v>24</v>
      </c>
      <c r="G264" s="9" t="s">
        <v>25</v>
      </c>
      <c r="H264" s="9">
        <f>CHITEST(B265:C266,F265:G266)</f>
        <v>0.65300998121201204</v>
      </c>
      <c r="I264" s="9"/>
      <c r="J264" s="10"/>
      <c r="K264" s="5" t="s">
        <v>29</v>
      </c>
      <c r="L264" s="9" t="s">
        <v>24</v>
      </c>
      <c r="M264" s="9" t="s">
        <v>25</v>
      </c>
      <c r="N264" s="9" t="s">
        <v>28</v>
      </c>
      <c r="O264" s="9"/>
      <c r="P264" s="9" t="s">
        <v>24</v>
      </c>
      <c r="Q264" s="9" t="s">
        <v>25</v>
      </c>
      <c r="R264" s="9">
        <f>CHITEST(L265:M266,P265:Q266)</f>
        <v>6.9254230942611669E-2</v>
      </c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</row>
    <row r="265" spans="1:41" ht="15.75">
      <c r="A265" s="5" t="s">
        <v>9</v>
      </c>
      <c r="B265" s="9">
        <v>28</v>
      </c>
      <c r="C265" s="9">
        <v>21</v>
      </c>
      <c r="D265" s="9">
        <f>SUM(B265:C265)</f>
        <v>49</v>
      </c>
      <c r="E265" s="9"/>
      <c r="F265" s="15">
        <f>B267*D265/D267</f>
        <v>29.10891089108911</v>
      </c>
      <c r="G265" s="15">
        <f>C267*D265/D267</f>
        <v>19.89108910891089</v>
      </c>
      <c r="H265" s="9"/>
      <c r="I265" s="9"/>
      <c r="J265" s="10"/>
      <c r="K265" s="5" t="s">
        <v>9</v>
      </c>
      <c r="L265" s="9">
        <v>32</v>
      </c>
      <c r="M265" s="9">
        <v>13</v>
      </c>
      <c r="N265" s="9">
        <f>SUM(L265:M265)</f>
        <v>45</v>
      </c>
      <c r="O265" s="9"/>
      <c r="P265" s="15">
        <f>L267*N265/N267</f>
        <v>28.356164383561644</v>
      </c>
      <c r="Q265" s="15">
        <f>M267*N265/N267</f>
        <v>16.643835616438356</v>
      </c>
      <c r="R265" s="9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</row>
    <row r="266" spans="1:41" ht="15.75">
      <c r="A266" s="5" t="s">
        <v>10</v>
      </c>
      <c r="B266" s="9">
        <v>32</v>
      </c>
      <c r="C266" s="9">
        <v>20</v>
      </c>
      <c r="D266" s="9">
        <f>SUM(B266:C266)</f>
        <v>52</v>
      </c>
      <c r="E266" s="9"/>
      <c r="F266" s="15">
        <f>B267*D266/D267</f>
        <v>30.89108910891089</v>
      </c>
      <c r="G266" s="15">
        <f>C267*D266/D267</f>
        <v>21.10891089108911</v>
      </c>
      <c r="H266" s="9" t="s">
        <v>32</v>
      </c>
      <c r="I266" s="9"/>
      <c r="J266" s="10"/>
      <c r="K266" s="5" t="s">
        <v>10</v>
      </c>
      <c r="L266" s="9">
        <v>14</v>
      </c>
      <c r="M266" s="9">
        <v>14</v>
      </c>
      <c r="N266" s="9">
        <f>SUM(L266:M266)</f>
        <v>28</v>
      </c>
      <c r="O266" s="9"/>
      <c r="P266" s="15">
        <f>L267*N266/N267</f>
        <v>17.643835616438356</v>
      </c>
      <c r="Q266" s="15">
        <f>M267*N266/N267</f>
        <v>10.356164383561644</v>
      </c>
      <c r="R266" s="9" t="s">
        <v>32</v>
      </c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</row>
    <row r="267" spans="1:41" ht="15.75">
      <c r="A267" s="12" t="s">
        <v>6</v>
      </c>
      <c r="B267" s="9">
        <f>SUM(B265:B266)</f>
        <v>60</v>
      </c>
      <c r="C267" s="9">
        <f>SUM(C265:C266)</f>
        <v>41</v>
      </c>
      <c r="D267" s="9">
        <f>SUM(D265:D266)</f>
        <v>101</v>
      </c>
      <c r="E267" s="9"/>
      <c r="F267" s="9"/>
      <c r="G267" s="9"/>
      <c r="H267" s="13">
        <f>SUM(G269:H270)</f>
        <v>0.20212632895559762</v>
      </c>
      <c r="I267" s="9"/>
      <c r="J267" s="10"/>
      <c r="K267" s="12" t="s">
        <v>6</v>
      </c>
      <c r="L267" s="9">
        <f>SUM(L265:L266)</f>
        <v>46</v>
      </c>
      <c r="M267" s="9">
        <f>SUM(M265:M266)</f>
        <v>27</v>
      </c>
      <c r="N267" s="9">
        <f>SUM(N265:N266)</f>
        <v>73</v>
      </c>
      <c r="O267" s="9"/>
      <c r="P267" s="9"/>
      <c r="Q267" s="9"/>
      <c r="R267" s="13">
        <f>SUM(Q269:R270)</f>
        <v>3.3006083378064046</v>
      </c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</row>
    <row r="268" spans="1:41" ht="15.75">
      <c r="A268" s="8"/>
      <c r="B268" s="9"/>
      <c r="C268" s="9"/>
      <c r="D268" s="9"/>
      <c r="E268" s="9"/>
      <c r="F268" s="9"/>
      <c r="G268" s="83" t="s">
        <v>36</v>
      </c>
      <c r="H268" s="83"/>
      <c r="I268" s="9"/>
      <c r="J268" s="10"/>
      <c r="K268" s="8"/>
      <c r="L268" s="9"/>
      <c r="M268" s="9"/>
      <c r="N268" s="9"/>
      <c r="O268" s="9"/>
      <c r="P268" s="9"/>
      <c r="Q268" s="83" t="s">
        <v>36</v>
      </c>
      <c r="R268" s="83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</row>
    <row r="269" spans="1:41" ht="15.75">
      <c r="A269" s="8" t="s">
        <v>33</v>
      </c>
      <c r="B269" s="15">
        <f>B265-F265</f>
        <v>-1.1089108910891099</v>
      </c>
      <c r="C269" s="15">
        <f>C265-G265</f>
        <v>1.1089108910891099</v>
      </c>
      <c r="D269" s="9"/>
      <c r="E269" s="15">
        <f>B269*B269</f>
        <v>1.2296833643760436</v>
      </c>
      <c r="F269" s="15">
        <f>C269*C269</f>
        <v>1.2296833643760436</v>
      </c>
      <c r="G269" s="14">
        <f>E269/F265</f>
        <v>4.2244224422442314E-2</v>
      </c>
      <c r="H269" s="14">
        <f>F269/G265</f>
        <v>6.182081622796437E-2</v>
      </c>
      <c r="I269" s="9"/>
      <c r="J269" s="10"/>
      <c r="K269" s="8" t="s">
        <v>33</v>
      </c>
      <c r="L269" s="15">
        <f>L265-P265</f>
        <v>3.6438356164383556</v>
      </c>
      <c r="M269" s="15">
        <f>M265-Q265</f>
        <v>-3.6438356164383556</v>
      </c>
      <c r="N269" s="9"/>
      <c r="O269" s="15">
        <f>L269*L269</f>
        <v>13.277537999624691</v>
      </c>
      <c r="P269" s="15">
        <f>M269*M269</f>
        <v>13.277537999624691</v>
      </c>
      <c r="Q269" s="14">
        <f>O269/P265</f>
        <v>0.46824167824763402</v>
      </c>
      <c r="R269" s="14">
        <f>P269/Q265</f>
        <v>0.79774508145893208</v>
      </c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</row>
    <row r="270" spans="1:41" ht="15.75">
      <c r="A270" s="8"/>
      <c r="B270" s="15">
        <f>B266-F266</f>
        <v>1.1089108910891099</v>
      </c>
      <c r="C270" s="15">
        <f>C266-G266</f>
        <v>-1.1089108910891099</v>
      </c>
      <c r="D270" s="9"/>
      <c r="E270" s="15">
        <f>B270*B270</f>
        <v>1.2296833643760436</v>
      </c>
      <c r="F270" s="15">
        <f>C270*C270</f>
        <v>1.2296833643760436</v>
      </c>
      <c r="G270" s="14">
        <f>E270/F266</f>
        <v>3.9807057628839876E-2</v>
      </c>
      <c r="H270" s="14">
        <f>F270/G266</f>
        <v>5.8254230676351035E-2</v>
      </c>
      <c r="I270" s="9"/>
      <c r="J270" s="10"/>
      <c r="K270" s="8"/>
      <c r="L270" s="15">
        <f>L266-P266</f>
        <v>-3.6438356164383556</v>
      </c>
      <c r="M270" s="15">
        <f>M266-Q266</f>
        <v>3.6438356164383556</v>
      </c>
      <c r="N270" s="9"/>
      <c r="O270" s="15">
        <f>L270*L270</f>
        <v>13.277537999624691</v>
      </c>
      <c r="P270" s="15">
        <f>M270*M270</f>
        <v>13.277537999624691</v>
      </c>
      <c r="Q270" s="14">
        <f>O270/P266</f>
        <v>0.75253126861226904</v>
      </c>
      <c r="R270" s="14">
        <f>P270/Q266</f>
        <v>1.2820903094875693</v>
      </c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</row>
    <row r="271" spans="1:4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</row>
    <row r="272" spans="1:4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</row>
    <row r="273" spans="1:41" ht="15.75">
      <c r="A273" s="1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</row>
    <row r="274" spans="1:41" ht="15.75">
      <c r="A274" s="1" t="s">
        <v>0</v>
      </c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</row>
    <row r="275" spans="1:41" ht="16.5" thickBot="1">
      <c r="A275" s="1" t="s">
        <v>1</v>
      </c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</row>
    <row r="276" spans="1:41" ht="16.5" thickBot="1">
      <c r="A276" s="87" t="s">
        <v>2</v>
      </c>
      <c r="B276" s="86" t="s">
        <v>3</v>
      </c>
      <c r="C276" s="85"/>
      <c r="D276" s="87" t="s">
        <v>21</v>
      </c>
      <c r="E276" s="86" t="s">
        <v>4</v>
      </c>
      <c r="F276" s="85"/>
      <c r="G276" s="86" t="s">
        <v>5</v>
      </c>
      <c r="H276" s="84"/>
      <c r="I276" s="89" t="s">
        <v>27</v>
      </c>
      <c r="J276" s="90"/>
      <c r="K276" s="91" t="s">
        <v>22</v>
      </c>
      <c r="L276" s="93" t="s">
        <v>23</v>
      </c>
      <c r="M276" s="84" t="s">
        <v>7</v>
      </c>
      <c r="N276" s="85"/>
      <c r="O276" s="86" t="s">
        <v>8</v>
      </c>
      <c r="P276" s="85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</row>
    <row r="277" spans="1:41" ht="16.5" thickBot="1">
      <c r="A277" s="88"/>
      <c r="B277" s="17" t="s">
        <v>9</v>
      </c>
      <c r="C277" s="17" t="s">
        <v>10</v>
      </c>
      <c r="D277" s="88"/>
      <c r="E277" s="17" t="s">
        <v>9</v>
      </c>
      <c r="F277" s="17" t="s">
        <v>10</v>
      </c>
      <c r="G277" s="17" t="s">
        <v>9</v>
      </c>
      <c r="H277" s="18" t="s">
        <v>10</v>
      </c>
      <c r="I277" s="19" t="s">
        <v>9</v>
      </c>
      <c r="J277" s="20" t="s">
        <v>10</v>
      </c>
      <c r="K277" s="92"/>
      <c r="L277" s="93"/>
      <c r="M277" s="17" t="s">
        <v>9</v>
      </c>
      <c r="N277" s="17" t="s">
        <v>10</v>
      </c>
      <c r="O277" s="17" t="s">
        <v>9</v>
      </c>
      <c r="P277" s="17" t="s">
        <v>10</v>
      </c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</row>
    <row r="278" spans="1:41" ht="16.5" thickBot="1">
      <c r="A278" s="2" t="s">
        <v>11</v>
      </c>
      <c r="B278" s="4">
        <v>30</v>
      </c>
      <c r="C278" s="4">
        <v>17</v>
      </c>
      <c r="D278" s="4">
        <f>SUM(B278:C278)</f>
        <v>47</v>
      </c>
      <c r="E278" s="4">
        <v>4</v>
      </c>
      <c r="F278" s="4">
        <v>4</v>
      </c>
      <c r="G278" s="4">
        <v>4</v>
      </c>
      <c r="H278" s="4">
        <v>11</v>
      </c>
      <c r="I278" s="4">
        <f>E278+G278</f>
        <v>8</v>
      </c>
      <c r="J278" s="6">
        <f>F278+H278</f>
        <v>15</v>
      </c>
      <c r="K278" s="7">
        <f>I278+J278</f>
        <v>23</v>
      </c>
      <c r="L278" s="3">
        <f>D278+K278</f>
        <v>70</v>
      </c>
      <c r="M278" s="21">
        <f>B278*100/L278</f>
        <v>42.857142857142854</v>
      </c>
      <c r="N278" s="21">
        <f>C278*100/L278</f>
        <v>24.285714285714285</v>
      </c>
      <c r="O278" s="21">
        <f>E278+G278*100/L278</f>
        <v>9.7142857142857153</v>
      </c>
      <c r="P278" s="21">
        <f>F278+H278*100/L278</f>
        <v>19.714285714285715</v>
      </c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</row>
    <row r="279" spans="1:41" ht="16.5" thickBot="1">
      <c r="A279" s="2" t="s">
        <v>12</v>
      </c>
      <c r="B279" s="4">
        <v>28</v>
      </c>
      <c r="C279" s="4">
        <v>32</v>
      </c>
      <c r="D279" s="4">
        <f t="shared" ref="D279:D281" si="85">SUM(B279:C279)</f>
        <v>60</v>
      </c>
      <c r="E279" s="4">
        <v>10</v>
      </c>
      <c r="F279" s="4">
        <v>8</v>
      </c>
      <c r="G279" s="4">
        <v>11</v>
      </c>
      <c r="H279" s="4">
        <v>12</v>
      </c>
      <c r="I279" s="4">
        <f t="shared" ref="I279:I282" si="86">E279+G279</f>
        <v>21</v>
      </c>
      <c r="J279" s="6">
        <f t="shared" ref="J279:J282" si="87">F279+H279</f>
        <v>20</v>
      </c>
      <c r="K279" s="7">
        <f t="shared" ref="K279:K282" si="88">I279+J279</f>
        <v>41</v>
      </c>
      <c r="L279" s="3">
        <f t="shared" ref="L279:L282" si="89">D279+K279</f>
        <v>101</v>
      </c>
      <c r="M279" s="21">
        <f t="shared" ref="M279:M282" si="90">B279*100/L279</f>
        <v>27.722772277227723</v>
      </c>
      <c r="N279" s="21">
        <f t="shared" ref="N279:N282" si="91">C279*100/L279</f>
        <v>31.683168316831683</v>
      </c>
      <c r="O279" s="21">
        <f t="shared" ref="O279:O282" si="92">E279+G279*100/L279</f>
        <v>20.89108910891089</v>
      </c>
      <c r="P279" s="21">
        <f t="shared" ref="P279:P282" si="93">F279+H279*100/L279</f>
        <v>19.881188118811881</v>
      </c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</row>
    <row r="280" spans="1:41" ht="16.5" thickBot="1">
      <c r="A280" s="2" t="s">
        <v>13</v>
      </c>
      <c r="B280" s="4">
        <v>39</v>
      </c>
      <c r="C280" s="4">
        <v>13</v>
      </c>
      <c r="D280" s="4">
        <f t="shared" si="85"/>
        <v>52</v>
      </c>
      <c r="E280" s="4">
        <v>4</v>
      </c>
      <c r="F280" s="4">
        <v>1</v>
      </c>
      <c r="G280" s="4">
        <v>6</v>
      </c>
      <c r="H280" s="4">
        <v>10</v>
      </c>
      <c r="I280" s="4">
        <f t="shared" si="86"/>
        <v>10</v>
      </c>
      <c r="J280" s="6">
        <f t="shared" si="87"/>
        <v>11</v>
      </c>
      <c r="K280" s="7">
        <f t="shared" si="88"/>
        <v>21</v>
      </c>
      <c r="L280" s="3">
        <f t="shared" si="89"/>
        <v>73</v>
      </c>
      <c r="M280" s="21">
        <f t="shared" si="90"/>
        <v>53.424657534246577</v>
      </c>
      <c r="N280" s="21">
        <f t="shared" si="91"/>
        <v>17.80821917808219</v>
      </c>
      <c r="O280" s="21">
        <f t="shared" si="92"/>
        <v>12.219178082191782</v>
      </c>
      <c r="P280" s="21">
        <f t="shared" si="93"/>
        <v>14.698630136986301</v>
      </c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</row>
    <row r="281" spans="1:41" ht="16.5" thickBot="1">
      <c r="A281" s="2" t="s">
        <v>14</v>
      </c>
      <c r="B281" s="4">
        <v>32</v>
      </c>
      <c r="C281" s="4">
        <v>14</v>
      </c>
      <c r="D281" s="4">
        <f t="shared" si="85"/>
        <v>46</v>
      </c>
      <c r="E281" s="4">
        <v>4</v>
      </c>
      <c r="F281" s="4">
        <v>4</v>
      </c>
      <c r="G281" s="4">
        <v>9</v>
      </c>
      <c r="H281" s="4">
        <v>10</v>
      </c>
      <c r="I281" s="4">
        <f t="shared" si="86"/>
        <v>13</v>
      </c>
      <c r="J281" s="6">
        <f t="shared" si="87"/>
        <v>14</v>
      </c>
      <c r="K281" s="7">
        <f t="shared" si="88"/>
        <v>27</v>
      </c>
      <c r="L281" s="3">
        <f t="shared" si="89"/>
        <v>73</v>
      </c>
      <c r="M281" s="21">
        <f t="shared" si="90"/>
        <v>43.835616438356162</v>
      </c>
      <c r="N281" s="21">
        <f t="shared" si="91"/>
        <v>19.17808219178082</v>
      </c>
      <c r="O281" s="21">
        <f t="shared" si="92"/>
        <v>16.328767123287669</v>
      </c>
      <c r="P281" s="21">
        <f t="shared" si="93"/>
        <v>17.698630136986303</v>
      </c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</row>
    <row r="282" spans="1:41" ht="16.5" thickBot="1">
      <c r="A282" s="2" t="s">
        <v>15</v>
      </c>
      <c r="B282" s="4">
        <v>129</v>
      </c>
      <c r="C282" s="4">
        <v>76</v>
      </c>
      <c r="D282" s="4">
        <f>SUM(D278:D281)</f>
        <v>205</v>
      </c>
      <c r="E282" s="4">
        <v>22</v>
      </c>
      <c r="F282" s="4">
        <v>17</v>
      </c>
      <c r="G282" s="4">
        <v>30</v>
      </c>
      <c r="H282" s="4">
        <v>43</v>
      </c>
      <c r="I282" s="4">
        <f t="shared" si="86"/>
        <v>52</v>
      </c>
      <c r="J282" s="6">
        <f t="shared" si="87"/>
        <v>60</v>
      </c>
      <c r="K282" s="7">
        <f t="shared" si="88"/>
        <v>112</v>
      </c>
      <c r="L282" s="3">
        <f t="shared" si="89"/>
        <v>317</v>
      </c>
      <c r="M282" s="21">
        <f t="shared" si="90"/>
        <v>40.694006309148264</v>
      </c>
      <c r="N282" s="21">
        <f t="shared" si="91"/>
        <v>23.974763406940063</v>
      </c>
      <c r="O282" s="21">
        <f t="shared" si="92"/>
        <v>31.463722397476339</v>
      </c>
      <c r="P282" s="21">
        <f t="shared" si="93"/>
        <v>30.564668769716086</v>
      </c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</row>
    <row r="283" spans="1:41" ht="15.75">
      <c r="A283" s="8"/>
      <c r="B283" s="9"/>
      <c r="C283" s="9"/>
      <c r="D283" s="9"/>
      <c r="E283" s="9"/>
      <c r="F283" s="9"/>
      <c r="G283" s="9"/>
      <c r="H283" s="9"/>
      <c r="I283" s="9"/>
      <c r="J283" s="10"/>
      <c r="K283" s="10"/>
      <c r="L283" s="10"/>
      <c r="M283" s="9"/>
      <c r="N283" s="9"/>
      <c r="O283" s="9"/>
      <c r="P283" s="9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</row>
    <row r="284" spans="1:41" ht="15.75">
      <c r="A284" s="83" t="s">
        <v>30</v>
      </c>
      <c r="B284" s="83"/>
      <c r="C284" s="83"/>
      <c r="D284" s="83"/>
      <c r="E284" s="9"/>
      <c r="F284" s="83" t="s">
        <v>26</v>
      </c>
      <c r="G284" s="83"/>
      <c r="H284" s="9" t="s">
        <v>31</v>
      </c>
      <c r="I284" s="9"/>
      <c r="J284" s="10"/>
      <c r="K284" s="83" t="s">
        <v>30</v>
      </c>
      <c r="L284" s="83"/>
      <c r="M284" s="83"/>
      <c r="N284" s="83"/>
      <c r="O284" s="9"/>
      <c r="P284" s="83" t="s">
        <v>26</v>
      </c>
      <c r="Q284" s="83"/>
      <c r="R284" s="9" t="s">
        <v>31</v>
      </c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</row>
    <row r="285" spans="1:41" ht="15.75">
      <c r="A285" s="5" t="s">
        <v>29</v>
      </c>
      <c r="B285" s="9" t="s">
        <v>24</v>
      </c>
      <c r="C285" s="9" t="s">
        <v>25</v>
      </c>
      <c r="D285" s="9" t="s">
        <v>28</v>
      </c>
      <c r="E285" s="9"/>
      <c r="F285" s="9" t="s">
        <v>24</v>
      </c>
      <c r="G285" s="9" t="s">
        <v>25</v>
      </c>
      <c r="H285" s="9">
        <f>CHITEST(B286:C287,F286:G287)</f>
        <v>2.1940861264629293E-2</v>
      </c>
      <c r="I285" s="9"/>
      <c r="J285" s="10"/>
      <c r="K285" s="5" t="s">
        <v>29</v>
      </c>
      <c r="L285" s="9" t="s">
        <v>24</v>
      </c>
      <c r="M285" s="9" t="s">
        <v>25</v>
      </c>
      <c r="N285" s="9" t="s">
        <v>28</v>
      </c>
      <c r="O285" s="9"/>
      <c r="P285" s="9" t="s">
        <v>24</v>
      </c>
      <c r="Q285" s="9" t="s">
        <v>25</v>
      </c>
      <c r="R285" s="9">
        <f>CHITEST(L286:M287,P286:Q287)</f>
        <v>2.4175367153735361E-2</v>
      </c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</row>
    <row r="286" spans="1:41" ht="15.75">
      <c r="A286" s="5" t="s">
        <v>9</v>
      </c>
      <c r="B286" s="9">
        <f>B278</f>
        <v>30</v>
      </c>
      <c r="C286" s="9">
        <f>I278</f>
        <v>8</v>
      </c>
      <c r="D286" s="9">
        <f>SUM(B286:C286)</f>
        <v>38</v>
      </c>
      <c r="E286" s="9"/>
      <c r="F286" s="15">
        <f>B288*D286/D288</f>
        <v>25.514285714285716</v>
      </c>
      <c r="G286" s="15">
        <f>C288*D286/D288</f>
        <v>12.485714285714286</v>
      </c>
      <c r="H286" s="9"/>
      <c r="I286" s="9"/>
      <c r="J286" s="10"/>
      <c r="K286" s="5" t="s">
        <v>9</v>
      </c>
      <c r="L286" s="9">
        <v>39</v>
      </c>
      <c r="M286" s="9">
        <v>10</v>
      </c>
      <c r="N286" s="9">
        <f>SUM(L286:M286)</f>
        <v>49</v>
      </c>
      <c r="O286" s="9"/>
      <c r="P286" s="15">
        <f>L288*N286/N288</f>
        <v>34.904109589041099</v>
      </c>
      <c r="Q286" s="15">
        <f>M288*N286/N288</f>
        <v>14.095890410958905</v>
      </c>
      <c r="R286" s="9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</row>
    <row r="287" spans="1:41" ht="15.75">
      <c r="A287" s="5" t="s">
        <v>10</v>
      </c>
      <c r="B287" s="9">
        <f>C278</f>
        <v>17</v>
      </c>
      <c r="C287" s="9">
        <f>J278</f>
        <v>15</v>
      </c>
      <c r="D287" s="9">
        <f>SUM(B287:C287)</f>
        <v>32</v>
      </c>
      <c r="E287" s="9"/>
      <c r="F287" s="15">
        <f>B288*D287/D288</f>
        <v>21.485714285714284</v>
      </c>
      <c r="G287" s="15">
        <f>C288*D287/D288</f>
        <v>10.514285714285714</v>
      </c>
      <c r="H287" s="9" t="s">
        <v>32</v>
      </c>
      <c r="I287" s="9"/>
      <c r="J287" s="10"/>
      <c r="K287" s="5" t="s">
        <v>10</v>
      </c>
      <c r="L287" s="9">
        <v>13</v>
      </c>
      <c r="M287" s="9">
        <v>11</v>
      </c>
      <c r="N287" s="9">
        <f>SUM(L287:M287)</f>
        <v>24</v>
      </c>
      <c r="O287" s="9"/>
      <c r="P287" s="15">
        <f>L288*N287/N288</f>
        <v>17.095890410958905</v>
      </c>
      <c r="Q287" s="15">
        <f>M288*N287/N288</f>
        <v>6.904109589041096</v>
      </c>
      <c r="R287" s="9" t="s">
        <v>32</v>
      </c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</row>
    <row r="288" spans="1:41" ht="15.75">
      <c r="A288" s="12" t="s">
        <v>6</v>
      </c>
      <c r="B288" s="9">
        <f>SUM(B286:B287)</f>
        <v>47</v>
      </c>
      <c r="C288" s="9">
        <f>SUM(C286:C287)</f>
        <v>23</v>
      </c>
      <c r="D288" s="9">
        <f>SUM(D286:D287)</f>
        <v>70</v>
      </c>
      <c r="E288" s="9"/>
      <c r="F288" s="9"/>
      <c r="G288" s="9"/>
      <c r="H288" s="13">
        <f>SUM(G290:H291)</f>
        <v>5.2504686206728657</v>
      </c>
      <c r="I288" s="9"/>
      <c r="J288" s="10"/>
      <c r="K288" s="12" t="s">
        <v>6</v>
      </c>
      <c r="L288" s="9">
        <f>SUM(L286:L287)</f>
        <v>52</v>
      </c>
      <c r="M288" s="9">
        <f>SUM(M286:M287)</f>
        <v>21</v>
      </c>
      <c r="N288" s="9">
        <f>SUM(N286:N287)</f>
        <v>73</v>
      </c>
      <c r="O288" s="9"/>
      <c r="P288" s="9"/>
      <c r="Q288" s="9"/>
      <c r="R288" s="13">
        <f>SUM(Q290:R291)</f>
        <v>5.0820072076449634</v>
      </c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</row>
    <row r="289" spans="1:41" ht="15.75">
      <c r="A289" s="8"/>
      <c r="B289" s="9"/>
      <c r="C289" s="9"/>
      <c r="D289" s="9"/>
      <c r="E289" s="9"/>
      <c r="F289" s="9"/>
      <c r="G289" s="83" t="s">
        <v>35</v>
      </c>
      <c r="H289" s="83"/>
      <c r="I289" s="9"/>
      <c r="J289" s="10"/>
      <c r="K289" s="8"/>
      <c r="L289" s="9"/>
      <c r="M289" s="9"/>
      <c r="N289" s="9"/>
      <c r="O289" s="9"/>
      <c r="P289" s="9"/>
      <c r="Q289" s="83" t="s">
        <v>35</v>
      </c>
      <c r="R289" s="83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</row>
    <row r="290" spans="1:41" ht="15.75">
      <c r="A290" s="8" t="s">
        <v>33</v>
      </c>
      <c r="B290" s="15">
        <f>B286-F286</f>
        <v>4.485714285714284</v>
      </c>
      <c r="C290" s="15">
        <f>C286-G286</f>
        <v>-4.4857142857142858</v>
      </c>
      <c r="D290" s="9"/>
      <c r="E290" s="15">
        <f>B290*B290</f>
        <v>20.121632653061209</v>
      </c>
      <c r="F290" s="15">
        <f>C290*C290</f>
        <v>20.121632653061226</v>
      </c>
      <c r="G290" s="14">
        <f>E290/F286</f>
        <v>0.78864181730922989</v>
      </c>
      <c r="H290" s="14">
        <f>F290/G286</f>
        <v>1.61157240928408</v>
      </c>
      <c r="I290" s="9"/>
      <c r="J290" s="10"/>
      <c r="K290" s="8" t="s">
        <v>33</v>
      </c>
      <c r="L290" s="15">
        <f>L286-P286</f>
        <v>4.0958904109589014</v>
      </c>
      <c r="M290" s="15">
        <f>M286-Q286</f>
        <v>-4.0958904109589049</v>
      </c>
      <c r="N290" s="9"/>
      <c r="O290" s="15">
        <f>L290*L290</f>
        <v>16.776318258585079</v>
      </c>
      <c r="P290" s="15">
        <f>M290*M290</f>
        <v>16.776318258585107</v>
      </c>
      <c r="Q290" s="14">
        <f>O290/P286</f>
        <v>0.48064020128599316</v>
      </c>
      <c r="R290" s="14">
        <f>P290/Q286</f>
        <v>1.1901566888986519</v>
      </c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</row>
    <row r="291" spans="1:41" ht="15.75">
      <c r="A291" s="8"/>
      <c r="B291" s="15">
        <f>B287-F287</f>
        <v>-4.485714285714284</v>
      </c>
      <c r="C291" s="15">
        <f>C287-G287</f>
        <v>4.4857142857142858</v>
      </c>
      <c r="D291" s="9"/>
      <c r="E291" s="15">
        <f>B291*B291</f>
        <v>20.121632653061209</v>
      </c>
      <c r="F291" s="15">
        <f>C291*C291</f>
        <v>20.121632653061226</v>
      </c>
      <c r="G291" s="14">
        <f>E291/F287</f>
        <v>0.93651215805471055</v>
      </c>
      <c r="H291" s="14">
        <f>F291/G287</f>
        <v>1.9137422360248448</v>
      </c>
      <c r="I291" s="9"/>
      <c r="J291" s="10"/>
      <c r="K291" s="8"/>
      <c r="L291" s="15">
        <f>L287-P287</f>
        <v>-4.0958904109589049</v>
      </c>
      <c r="M291" s="15">
        <f>M287-Q287</f>
        <v>4.095890410958904</v>
      </c>
      <c r="N291" s="9"/>
      <c r="O291" s="15">
        <f>L291*L291</f>
        <v>16.776318258585107</v>
      </c>
      <c r="P291" s="15">
        <f>M291*M291</f>
        <v>16.7763182585851</v>
      </c>
      <c r="Q291" s="14">
        <f>O291/P287</f>
        <v>0.98130707762557112</v>
      </c>
      <c r="R291" s="14">
        <f>P291/Q287</f>
        <v>2.4299032398347467</v>
      </c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</row>
    <row r="292" spans="1:41" ht="15.75">
      <c r="A292" s="8"/>
      <c r="B292" s="15"/>
      <c r="C292" s="15"/>
      <c r="D292" s="9"/>
      <c r="E292" s="15"/>
      <c r="F292" s="15"/>
      <c r="G292" s="14"/>
      <c r="H292" s="14"/>
      <c r="I292" s="9"/>
      <c r="J292" s="10"/>
      <c r="K292" s="10"/>
      <c r="L292" s="10"/>
      <c r="M292" s="9"/>
      <c r="N292" s="9"/>
      <c r="O292" s="9"/>
      <c r="P292" s="9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</row>
    <row r="293" spans="1:41" ht="15.75">
      <c r="A293" s="83" t="s">
        <v>34</v>
      </c>
      <c r="B293" s="83"/>
      <c r="C293" s="83"/>
      <c r="D293" s="83"/>
      <c r="E293" s="9"/>
      <c r="F293" s="83" t="s">
        <v>26</v>
      </c>
      <c r="G293" s="83"/>
      <c r="H293" s="9" t="s">
        <v>31</v>
      </c>
      <c r="I293" s="9"/>
      <c r="J293" s="10"/>
      <c r="K293" s="83" t="s">
        <v>30</v>
      </c>
      <c r="L293" s="83"/>
      <c r="M293" s="83"/>
      <c r="N293" s="83"/>
      <c r="O293" s="9"/>
      <c r="P293" s="83" t="s">
        <v>26</v>
      </c>
      <c r="Q293" s="83"/>
      <c r="R293" s="9" t="s">
        <v>31</v>
      </c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</row>
    <row r="294" spans="1:41" ht="15.75">
      <c r="A294" s="5" t="s">
        <v>29</v>
      </c>
      <c r="B294" s="9" t="s">
        <v>24</v>
      </c>
      <c r="C294" s="9" t="s">
        <v>25</v>
      </c>
      <c r="D294" s="9" t="s">
        <v>28</v>
      </c>
      <c r="E294" s="9"/>
      <c r="F294" s="9" t="s">
        <v>24</v>
      </c>
      <c r="G294" s="9" t="s">
        <v>25</v>
      </c>
      <c r="H294" s="9">
        <f>CHITEST(B295:C296,F295:G296)</f>
        <v>0.65300998121201204</v>
      </c>
      <c r="I294" s="9"/>
      <c r="J294" s="10"/>
      <c r="K294" s="5" t="s">
        <v>29</v>
      </c>
      <c r="L294" s="9" t="s">
        <v>24</v>
      </c>
      <c r="M294" s="9" t="s">
        <v>25</v>
      </c>
      <c r="N294" s="9" t="s">
        <v>28</v>
      </c>
      <c r="O294" s="9"/>
      <c r="P294" s="9" t="s">
        <v>24</v>
      </c>
      <c r="Q294" s="9" t="s">
        <v>25</v>
      </c>
      <c r="R294" s="9">
        <f>CHITEST(L295:M296,P295:Q296)</f>
        <v>6.9254230942611669E-2</v>
      </c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</row>
    <row r="295" spans="1:41" ht="15.75">
      <c r="A295" s="5" t="s">
        <v>9</v>
      </c>
      <c r="B295" s="9">
        <v>28</v>
      </c>
      <c r="C295" s="9">
        <v>21</v>
      </c>
      <c r="D295" s="9">
        <f>SUM(B295:C295)</f>
        <v>49</v>
      </c>
      <c r="E295" s="9"/>
      <c r="F295" s="15">
        <f>B297*D295/D297</f>
        <v>29.10891089108911</v>
      </c>
      <c r="G295" s="15">
        <f>C297*D295/D297</f>
        <v>19.89108910891089</v>
      </c>
      <c r="H295" s="9"/>
      <c r="I295" s="9"/>
      <c r="J295" s="10"/>
      <c r="K295" s="5" t="s">
        <v>9</v>
      </c>
      <c r="L295" s="9">
        <v>32</v>
      </c>
      <c r="M295" s="9">
        <v>13</v>
      </c>
      <c r="N295" s="9">
        <f>SUM(L295:M295)</f>
        <v>45</v>
      </c>
      <c r="O295" s="9"/>
      <c r="P295" s="15">
        <f>L297*N295/N297</f>
        <v>28.356164383561644</v>
      </c>
      <c r="Q295" s="15">
        <f>M297*N295/N297</f>
        <v>16.643835616438356</v>
      </c>
      <c r="R295" s="9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</row>
    <row r="296" spans="1:41" ht="15.75">
      <c r="A296" s="5" t="s">
        <v>10</v>
      </c>
      <c r="B296" s="9">
        <v>32</v>
      </c>
      <c r="C296" s="9">
        <v>20</v>
      </c>
      <c r="D296" s="9">
        <f>SUM(B296:C296)</f>
        <v>52</v>
      </c>
      <c r="E296" s="9"/>
      <c r="F296" s="15">
        <f>B297*D296/D297</f>
        <v>30.89108910891089</v>
      </c>
      <c r="G296" s="15">
        <f>C297*D296/D297</f>
        <v>21.10891089108911</v>
      </c>
      <c r="H296" s="9" t="s">
        <v>32</v>
      </c>
      <c r="I296" s="9"/>
      <c r="J296" s="10"/>
      <c r="K296" s="5" t="s">
        <v>10</v>
      </c>
      <c r="L296" s="9">
        <v>14</v>
      </c>
      <c r="M296" s="9">
        <v>14</v>
      </c>
      <c r="N296" s="9">
        <f>SUM(L296:M296)</f>
        <v>28</v>
      </c>
      <c r="O296" s="9"/>
      <c r="P296" s="15">
        <f>L297*N296/N297</f>
        <v>17.643835616438356</v>
      </c>
      <c r="Q296" s="15">
        <f>M297*N296/N297</f>
        <v>10.356164383561644</v>
      </c>
      <c r="R296" s="9" t="s">
        <v>32</v>
      </c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</row>
    <row r="297" spans="1:41" ht="15.75">
      <c r="A297" s="12" t="s">
        <v>6</v>
      </c>
      <c r="B297" s="9">
        <f>SUM(B295:B296)</f>
        <v>60</v>
      </c>
      <c r="C297" s="9">
        <f>SUM(C295:C296)</f>
        <v>41</v>
      </c>
      <c r="D297" s="9">
        <f>SUM(D295:D296)</f>
        <v>101</v>
      </c>
      <c r="E297" s="9"/>
      <c r="F297" s="9"/>
      <c r="G297" s="9"/>
      <c r="H297" s="13">
        <f>SUM(G299:H300)</f>
        <v>0.20212632895559762</v>
      </c>
      <c r="I297" s="9"/>
      <c r="J297" s="10"/>
      <c r="K297" s="12" t="s">
        <v>6</v>
      </c>
      <c r="L297" s="9">
        <f>SUM(L295:L296)</f>
        <v>46</v>
      </c>
      <c r="M297" s="9">
        <f>SUM(M295:M296)</f>
        <v>27</v>
      </c>
      <c r="N297" s="9">
        <f>SUM(N295:N296)</f>
        <v>73</v>
      </c>
      <c r="O297" s="9"/>
      <c r="P297" s="9"/>
      <c r="Q297" s="9"/>
      <c r="R297" s="13">
        <f>SUM(Q299:R300)</f>
        <v>3.3006083378064046</v>
      </c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</row>
    <row r="298" spans="1:41" ht="15.75">
      <c r="A298" s="8"/>
      <c r="B298" s="9"/>
      <c r="C298" s="9"/>
      <c r="D298" s="9"/>
      <c r="E298" s="9"/>
      <c r="F298" s="9"/>
      <c r="G298" s="83" t="s">
        <v>36</v>
      </c>
      <c r="H298" s="83"/>
      <c r="I298" s="9"/>
      <c r="J298" s="10"/>
      <c r="K298" s="8"/>
      <c r="L298" s="9"/>
      <c r="M298" s="9"/>
      <c r="N298" s="9"/>
      <c r="O298" s="9"/>
      <c r="P298" s="9"/>
      <c r="Q298" s="83" t="s">
        <v>36</v>
      </c>
      <c r="R298" s="83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</row>
    <row r="299" spans="1:41" ht="15.75">
      <c r="A299" s="8" t="s">
        <v>33</v>
      </c>
      <c r="B299" s="15">
        <f>B295-F295</f>
        <v>-1.1089108910891099</v>
      </c>
      <c r="C299" s="15">
        <f>C295-G295</f>
        <v>1.1089108910891099</v>
      </c>
      <c r="D299" s="9"/>
      <c r="E299" s="15">
        <f>B299*B299</f>
        <v>1.2296833643760436</v>
      </c>
      <c r="F299" s="15">
        <f>C299*C299</f>
        <v>1.2296833643760436</v>
      </c>
      <c r="G299" s="14">
        <f>E299/F295</f>
        <v>4.2244224422442314E-2</v>
      </c>
      <c r="H299" s="14">
        <f>F299/G295</f>
        <v>6.182081622796437E-2</v>
      </c>
      <c r="I299" s="9"/>
      <c r="J299" s="10"/>
      <c r="K299" s="8" t="s">
        <v>33</v>
      </c>
      <c r="L299" s="15">
        <f>L295-P295</f>
        <v>3.6438356164383556</v>
      </c>
      <c r="M299" s="15">
        <f>M295-Q295</f>
        <v>-3.6438356164383556</v>
      </c>
      <c r="N299" s="9"/>
      <c r="O299" s="15">
        <f>L299*L299</f>
        <v>13.277537999624691</v>
      </c>
      <c r="P299" s="15">
        <f>M299*M299</f>
        <v>13.277537999624691</v>
      </c>
      <c r="Q299" s="14">
        <f>O299/P295</f>
        <v>0.46824167824763402</v>
      </c>
      <c r="R299" s="14">
        <f>P299/Q295</f>
        <v>0.79774508145893208</v>
      </c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</row>
    <row r="300" spans="1:41" ht="15.75">
      <c r="A300" s="8"/>
      <c r="B300" s="15">
        <f>B296-F296</f>
        <v>1.1089108910891099</v>
      </c>
      <c r="C300" s="15">
        <f>C296-G296</f>
        <v>-1.1089108910891099</v>
      </c>
      <c r="D300" s="9"/>
      <c r="E300" s="15">
        <f>B300*B300</f>
        <v>1.2296833643760436</v>
      </c>
      <c r="F300" s="15">
        <f>C300*C300</f>
        <v>1.2296833643760436</v>
      </c>
      <c r="G300" s="14">
        <f>E300/F296</f>
        <v>3.9807057628839876E-2</v>
      </c>
      <c r="H300" s="14">
        <f>F300/G296</f>
        <v>5.8254230676351035E-2</v>
      </c>
      <c r="I300" s="9"/>
      <c r="J300" s="10"/>
      <c r="K300" s="8"/>
      <c r="L300" s="15">
        <f>L296-P296</f>
        <v>-3.6438356164383556</v>
      </c>
      <c r="M300" s="15">
        <f>M296-Q296</f>
        <v>3.6438356164383556</v>
      </c>
      <c r="N300" s="9"/>
      <c r="O300" s="15">
        <f>L300*L300</f>
        <v>13.277537999624691</v>
      </c>
      <c r="P300" s="15">
        <f>M300*M300</f>
        <v>13.277537999624691</v>
      </c>
      <c r="Q300" s="14">
        <f>O300/P296</f>
        <v>0.75253126861226904</v>
      </c>
      <c r="R300" s="14">
        <f>P300/Q296</f>
        <v>1.2820903094875693</v>
      </c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</row>
    <row r="301" spans="1:41" ht="15.75">
      <c r="A301" s="8"/>
      <c r="B301" s="15"/>
      <c r="C301" s="15"/>
      <c r="D301" s="9"/>
      <c r="E301" s="15"/>
      <c r="F301" s="15"/>
      <c r="G301" s="14"/>
      <c r="H301" s="14"/>
      <c r="I301" s="9"/>
      <c r="J301" s="10"/>
      <c r="K301" s="10"/>
      <c r="L301" s="10"/>
      <c r="M301" s="9"/>
      <c r="N301" s="9"/>
      <c r="O301" s="9"/>
      <c r="P301" s="9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</row>
    <row r="302" spans="1:41" ht="15.75">
      <c r="A302" s="8"/>
      <c r="B302" s="15"/>
      <c r="C302" s="15"/>
      <c r="D302" s="9"/>
      <c r="E302" s="15"/>
      <c r="F302" s="15"/>
      <c r="G302" s="14"/>
      <c r="H302" s="14"/>
      <c r="I302" s="9"/>
      <c r="J302" s="10"/>
      <c r="K302" s="10"/>
      <c r="L302" s="10"/>
      <c r="M302" s="9"/>
      <c r="N302" s="9"/>
      <c r="O302" s="9"/>
      <c r="P302" s="9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</row>
    <row r="303" spans="1:41" ht="15.75">
      <c r="A303" s="1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</row>
    <row r="304" spans="1:41" ht="15.75">
      <c r="A304" s="1" t="s">
        <v>0</v>
      </c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</row>
    <row r="305" spans="1:41" ht="16.5" thickBot="1">
      <c r="A305" s="1" t="s">
        <v>1</v>
      </c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</row>
    <row r="306" spans="1:41" ht="16.5" thickBot="1">
      <c r="A306" s="87" t="s">
        <v>2</v>
      </c>
      <c r="B306" s="86" t="s">
        <v>3</v>
      </c>
      <c r="C306" s="85"/>
      <c r="D306" s="87" t="s">
        <v>21</v>
      </c>
      <c r="E306" s="86" t="s">
        <v>4</v>
      </c>
      <c r="F306" s="85"/>
      <c r="G306" s="86" t="s">
        <v>5</v>
      </c>
      <c r="H306" s="84"/>
      <c r="I306" s="89" t="s">
        <v>27</v>
      </c>
      <c r="J306" s="90"/>
      <c r="K306" s="91" t="s">
        <v>22</v>
      </c>
      <c r="L306" s="93" t="s">
        <v>23</v>
      </c>
      <c r="M306" s="84" t="s">
        <v>7</v>
      </c>
      <c r="N306" s="85"/>
      <c r="O306" s="86" t="s">
        <v>8</v>
      </c>
      <c r="P306" s="85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</row>
    <row r="307" spans="1:41" ht="16.5" thickBot="1">
      <c r="A307" s="88"/>
      <c r="B307" s="17" t="s">
        <v>9</v>
      </c>
      <c r="C307" s="17" t="s">
        <v>10</v>
      </c>
      <c r="D307" s="88"/>
      <c r="E307" s="17" t="s">
        <v>9</v>
      </c>
      <c r="F307" s="17" t="s">
        <v>10</v>
      </c>
      <c r="G307" s="17" t="s">
        <v>9</v>
      </c>
      <c r="H307" s="18" t="s">
        <v>10</v>
      </c>
      <c r="I307" s="19" t="s">
        <v>9</v>
      </c>
      <c r="J307" s="20" t="s">
        <v>10</v>
      </c>
      <c r="K307" s="92"/>
      <c r="L307" s="93"/>
      <c r="M307" s="17" t="s">
        <v>9</v>
      </c>
      <c r="N307" s="17" t="s">
        <v>10</v>
      </c>
      <c r="O307" s="17" t="s">
        <v>9</v>
      </c>
      <c r="P307" s="17" t="s">
        <v>10</v>
      </c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</row>
    <row r="308" spans="1:41" ht="16.5" thickBot="1">
      <c r="A308" s="2" t="s">
        <v>11</v>
      </c>
      <c r="B308" s="4">
        <v>30</v>
      </c>
      <c r="C308" s="4">
        <v>17</v>
      </c>
      <c r="D308" s="4">
        <f>SUM(B308:C308)</f>
        <v>47</v>
      </c>
      <c r="E308" s="4">
        <v>4</v>
      </c>
      <c r="F308" s="4">
        <v>4</v>
      </c>
      <c r="G308" s="4">
        <v>4</v>
      </c>
      <c r="H308" s="4">
        <v>11</v>
      </c>
      <c r="I308" s="4">
        <f>E308+G308</f>
        <v>8</v>
      </c>
      <c r="J308" s="6">
        <f>F308+H308</f>
        <v>15</v>
      </c>
      <c r="K308" s="7">
        <f>I308+J308</f>
        <v>23</v>
      </c>
      <c r="L308" s="3">
        <f>D308+K308</f>
        <v>70</v>
      </c>
      <c r="M308" s="21">
        <f>B308*100/L308</f>
        <v>42.857142857142854</v>
      </c>
      <c r="N308" s="21">
        <f>C308*100/L308</f>
        <v>24.285714285714285</v>
      </c>
      <c r="O308" s="21">
        <f>E308+G308*100/L308</f>
        <v>9.7142857142857153</v>
      </c>
      <c r="P308" s="21">
        <f>F308+H308*100/L308</f>
        <v>19.714285714285715</v>
      </c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</row>
    <row r="309" spans="1:41" ht="16.5" thickBot="1">
      <c r="A309" s="2" t="s">
        <v>12</v>
      </c>
      <c r="B309" s="4">
        <v>28</v>
      </c>
      <c r="C309" s="4">
        <v>32</v>
      </c>
      <c r="D309" s="4">
        <f t="shared" ref="D309:D311" si="94">SUM(B309:C309)</f>
        <v>60</v>
      </c>
      <c r="E309" s="4">
        <v>10</v>
      </c>
      <c r="F309" s="4">
        <v>8</v>
      </c>
      <c r="G309" s="4">
        <v>11</v>
      </c>
      <c r="H309" s="4">
        <v>12</v>
      </c>
      <c r="I309" s="4">
        <f t="shared" ref="I309:I312" si="95">E309+G309</f>
        <v>21</v>
      </c>
      <c r="J309" s="6">
        <f t="shared" ref="J309:J312" si="96">F309+H309</f>
        <v>20</v>
      </c>
      <c r="K309" s="7">
        <f t="shared" ref="K309:K312" si="97">I309+J309</f>
        <v>41</v>
      </c>
      <c r="L309" s="3">
        <f t="shared" ref="L309:L312" si="98">D309+K309</f>
        <v>101</v>
      </c>
      <c r="M309" s="21">
        <f t="shared" ref="M309:M312" si="99">B309*100/L309</f>
        <v>27.722772277227723</v>
      </c>
      <c r="N309" s="21">
        <f t="shared" ref="N309:N312" si="100">C309*100/L309</f>
        <v>31.683168316831683</v>
      </c>
      <c r="O309" s="21">
        <f t="shared" ref="O309:O312" si="101">E309+G309*100/L309</f>
        <v>20.89108910891089</v>
      </c>
      <c r="P309" s="21">
        <f t="shared" ref="P309:P312" si="102">F309+H309*100/L309</f>
        <v>19.881188118811881</v>
      </c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</row>
    <row r="310" spans="1:41" ht="16.5" thickBot="1">
      <c r="A310" s="2" t="s">
        <v>13</v>
      </c>
      <c r="B310" s="4">
        <v>39</v>
      </c>
      <c r="C310" s="4">
        <v>13</v>
      </c>
      <c r="D310" s="4">
        <f t="shared" si="94"/>
        <v>52</v>
      </c>
      <c r="E310" s="4">
        <v>4</v>
      </c>
      <c r="F310" s="4">
        <v>1</v>
      </c>
      <c r="G310" s="4">
        <v>6</v>
      </c>
      <c r="H310" s="4">
        <v>10</v>
      </c>
      <c r="I310" s="4">
        <f t="shared" si="95"/>
        <v>10</v>
      </c>
      <c r="J310" s="6">
        <f t="shared" si="96"/>
        <v>11</v>
      </c>
      <c r="K310" s="7">
        <f t="shared" si="97"/>
        <v>21</v>
      </c>
      <c r="L310" s="3">
        <f t="shared" si="98"/>
        <v>73</v>
      </c>
      <c r="M310" s="21">
        <f t="shared" si="99"/>
        <v>53.424657534246577</v>
      </c>
      <c r="N310" s="21">
        <f t="shared" si="100"/>
        <v>17.80821917808219</v>
      </c>
      <c r="O310" s="21">
        <f t="shared" si="101"/>
        <v>12.219178082191782</v>
      </c>
      <c r="P310" s="21">
        <f t="shared" si="102"/>
        <v>14.698630136986301</v>
      </c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</row>
    <row r="311" spans="1:41" ht="16.5" thickBot="1">
      <c r="A311" s="2" t="s">
        <v>14</v>
      </c>
      <c r="B311" s="4">
        <v>32</v>
      </c>
      <c r="C311" s="4">
        <v>14</v>
      </c>
      <c r="D311" s="4">
        <f t="shared" si="94"/>
        <v>46</v>
      </c>
      <c r="E311" s="4">
        <v>4</v>
      </c>
      <c r="F311" s="4">
        <v>4</v>
      </c>
      <c r="G311" s="4">
        <v>9</v>
      </c>
      <c r="H311" s="4">
        <v>10</v>
      </c>
      <c r="I311" s="4">
        <f t="shared" si="95"/>
        <v>13</v>
      </c>
      <c r="J311" s="6">
        <f t="shared" si="96"/>
        <v>14</v>
      </c>
      <c r="K311" s="7">
        <f t="shared" si="97"/>
        <v>27</v>
      </c>
      <c r="L311" s="3">
        <f t="shared" si="98"/>
        <v>73</v>
      </c>
      <c r="M311" s="21">
        <f t="shared" si="99"/>
        <v>43.835616438356162</v>
      </c>
      <c r="N311" s="21">
        <f t="shared" si="100"/>
        <v>19.17808219178082</v>
      </c>
      <c r="O311" s="21">
        <f t="shared" si="101"/>
        <v>16.328767123287669</v>
      </c>
      <c r="P311" s="21">
        <f t="shared" si="102"/>
        <v>17.698630136986303</v>
      </c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</row>
    <row r="312" spans="1:41" ht="16.5" thickBot="1">
      <c r="A312" s="2" t="s">
        <v>15</v>
      </c>
      <c r="B312" s="4">
        <v>129</v>
      </c>
      <c r="C312" s="4">
        <v>76</v>
      </c>
      <c r="D312" s="4">
        <f>SUM(D308:D311)</f>
        <v>205</v>
      </c>
      <c r="E312" s="4">
        <v>22</v>
      </c>
      <c r="F312" s="4">
        <v>17</v>
      </c>
      <c r="G312" s="4">
        <v>30</v>
      </c>
      <c r="H312" s="4">
        <v>43</v>
      </c>
      <c r="I312" s="4">
        <f t="shared" si="95"/>
        <v>52</v>
      </c>
      <c r="J312" s="6">
        <f t="shared" si="96"/>
        <v>60</v>
      </c>
      <c r="K312" s="7">
        <f t="shared" si="97"/>
        <v>112</v>
      </c>
      <c r="L312" s="3">
        <f t="shared" si="98"/>
        <v>317</v>
      </c>
      <c r="M312" s="21">
        <f t="shared" si="99"/>
        <v>40.694006309148264</v>
      </c>
      <c r="N312" s="21">
        <f t="shared" si="100"/>
        <v>23.974763406940063</v>
      </c>
      <c r="O312" s="21">
        <f t="shared" si="101"/>
        <v>31.463722397476339</v>
      </c>
      <c r="P312" s="21">
        <f t="shared" si="102"/>
        <v>30.564668769716086</v>
      </c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</row>
    <row r="313" spans="1:41" ht="15.75">
      <c r="A313" s="8"/>
      <c r="B313" s="9"/>
      <c r="C313" s="9"/>
      <c r="D313" s="9"/>
      <c r="E313" s="9"/>
      <c r="F313" s="9"/>
      <c r="G313" s="9"/>
      <c r="H313" s="9"/>
      <c r="I313" s="9"/>
      <c r="J313" s="10"/>
      <c r="K313" s="10"/>
      <c r="L313" s="10"/>
      <c r="M313" s="9"/>
      <c r="N313" s="9"/>
      <c r="O313" s="9"/>
      <c r="P313" s="9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</row>
    <row r="314" spans="1:41" ht="15.75">
      <c r="A314" s="83" t="s">
        <v>30</v>
      </c>
      <c r="B314" s="83"/>
      <c r="C314" s="83"/>
      <c r="D314" s="83"/>
      <c r="E314" s="9"/>
      <c r="F314" s="83" t="s">
        <v>26</v>
      </c>
      <c r="G314" s="83"/>
      <c r="H314" s="9" t="s">
        <v>31</v>
      </c>
      <c r="I314" s="9"/>
      <c r="J314" s="10"/>
      <c r="K314" s="83" t="s">
        <v>30</v>
      </c>
      <c r="L314" s="83"/>
      <c r="M314" s="83"/>
      <c r="N314" s="83"/>
      <c r="O314" s="9"/>
      <c r="P314" s="83" t="s">
        <v>26</v>
      </c>
      <c r="Q314" s="83"/>
      <c r="R314" s="9" t="s">
        <v>31</v>
      </c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</row>
    <row r="315" spans="1:41" ht="15.75">
      <c r="A315" s="5" t="s">
        <v>29</v>
      </c>
      <c r="B315" s="9" t="s">
        <v>24</v>
      </c>
      <c r="C315" s="9" t="s">
        <v>25</v>
      </c>
      <c r="D315" s="9" t="s">
        <v>28</v>
      </c>
      <c r="E315" s="9"/>
      <c r="F315" s="9" t="s">
        <v>24</v>
      </c>
      <c r="G315" s="9" t="s">
        <v>25</v>
      </c>
      <c r="H315" s="9">
        <f>CHITEST(B316:C317,F316:G317)</f>
        <v>2.1940861264629293E-2</v>
      </c>
      <c r="I315" s="9"/>
      <c r="J315" s="10"/>
      <c r="K315" s="5" t="s">
        <v>29</v>
      </c>
      <c r="L315" s="9" t="s">
        <v>24</v>
      </c>
      <c r="M315" s="9" t="s">
        <v>25</v>
      </c>
      <c r="N315" s="9" t="s">
        <v>28</v>
      </c>
      <c r="O315" s="9"/>
      <c r="P315" s="9" t="s">
        <v>24</v>
      </c>
      <c r="Q315" s="9" t="s">
        <v>25</v>
      </c>
      <c r="R315" s="9">
        <f>CHITEST(L316:M317,P316:Q317)</f>
        <v>2.4175367153735361E-2</v>
      </c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</row>
    <row r="316" spans="1:41" ht="15.75">
      <c r="A316" s="5" t="s">
        <v>9</v>
      </c>
      <c r="B316" s="9">
        <f>B308</f>
        <v>30</v>
      </c>
      <c r="C316" s="9">
        <f>I308</f>
        <v>8</v>
      </c>
      <c r="D316" s="9">
        <f>SUM(B316:C316)</f>
        <v>38</v>
      </c>
      <c r="E316" s="9"/>
      <c r="F316" s="15">
        <f>B318*D316/D318</f>
        <v>25.514285714285716</v>
      </c>
      <c r="G316" s="15">
        <f>C318*D316/D318</f>
        <v>12.485714285714286</v>
      </c>
      <c r="H316" s="9"/>
      <c r="I316" s="9"/>
      <c r="J316" s="10"/>
      <c r="K316" s="5" t="s">
        <v>9</v>
      </c>
      <c r="L316" s="9">
        <v>39</v>
      </c>
      <c r="M316" s="9">
        <v>10</v>
      </c>
      <c r="N316" s="9">
        <f>SUM(L316:M316)</f>
        <v>49</v>
      </c>
      <c r="O316" s="9"/>
      <c r="P316" s="15">
        <f>L318*N316/N318</f>
        <v>34.904109589041099</v>
      </c>
      <c r="Q316" s="15">
        <f>M318*N316/N318</f>
        <v>14.095890410958905</v>
      </c>
      <c r="R316" s="9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</row>
    <row r="317" spans="1:41" ht="15.75">
      <c r="A317" s="5" t="s">
        <v>10</v>
      </c>
      <c r="B317" s="9">
        <f>C308</f>
        <v>17</v>
      </c>
      <c r="C317" s="9">
        <f>J308</f>
        <v>15</v>
      </c>
      <c r="D317" s="9">
        <f>SUM(B317:C317)</f>
        <v>32</v>
      </c>
      <c r="E317" s="9"/>
      <c r="F317" s="15">
        <f>B318*D317/D318</f>
        <v>21.485714285714284</v>
      </c>
      <c r="G317" s="15">
        <f>C318*D317/D318</f>
        <v>10.514285714285714</v>
      </c>
      <c r="H317" s="9" t="s">
        <v>32</v>
      </c>
      <c r="I317" s="9"/>
      <c r="J317" s="10"/>
      <c r="K317" s="5" t="s">
        <v>10</v>
      </c>
      <c r="L317" s="9">
        <v>13</v>
      </c>
      <c r="M317" s="9">
        <v>11</v>
      </c>
      <c r="N317" s="9">
        <f>SUM(L317:M317)</f>
        <v>24</v>
      </c>
      <c r="O317" s="9"/>
      <c r="P317" s="15">
        <f>L318*N317/N318</f>
        <v>17.095890410958905</v>
      </c>
      <c r="Q317" s="15">
        <f>M318*N317/N318</f>
        <v>6.904109589041096</v>
      </c>
      <c r="R317" s="9" t="s">
        <v>32</v>
      </c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</row>
    <row r="318" spans="1:41" ht="15.75">
      <c r="A318" s="12" t="s">
        <v>6</v>
      </c>
      <c r="B318" s="9">
        <f>SUM(B316:B317)</f>
        <v>47</v>
      </c>
      <c r="C318" s="9">
        <f>SUM(C316:C317)</f>
        <v>23</v>
      </c>
      <c r="D318" s="9">
        <f>SUM(D316:D317)</f>
        <v>70</v>
      </c>
      <c r="E318" s="9"/>
      <c r="F318" s="9"/>
      <c r="G318" s="9"/>
      <c r="H318" s="13">
        <f>SUM(G320:H321)</f>
        <v>5.2504686206728657</v>
      </c>
      <c r="I318" s="9"/>
      <c r="J318" s="10"/>
      <c r="K318" s="12" t="s">
        <v>6</v>
      </c>
      <c r="L318" s="9">
        <f>SUM(L316:L317)</f>
        <v>52</v>
      </c>
      <c r="M318" s="9">
        <f>SUM(M316:M317)</f>
        <v>21</v>
      </c>
      <c r="N318" s="9">
        <f>SUM(N316:N317)</f>
        <v>73</v>
      </c>
      <c r="O318" s="9"/>
      <c r="P318" s="9"/>
      <c r="Q318" s="9"/>
      <c r="R318" s="13">
        <f>SUM(Q320:R321)</f>
        <v>5.0820072076449634</v>
      </c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</row>
    <row r="319" spans="1:41" ht="15.75">
      <c r="A319" s="8"/>
      <c r="B319" s="9"/>
      <c r="C319" s="9"/>
      <c r="D319" s="9"/>
      <c r="E319" s="9"/>
      <c r="F319" s="9"/>
      <c r="G319" s="83" t="s">
        <v>35</v>
      </c>
      <c r="H319" s="83"/>
      <c r="I319" s="9"/>
      <c r="J319" s="10"/>
      <c r="K319" s="8"/>
      <c r="L319" s="9"/>
      <c r="M319" s="9"/>
      <c r="N319" s="9"/>
      <c r="O319" s="9"/>
      <c r="P319" s="9"/>
      <c r="Q319" s="83" t="s">
        <v>35</v>
      </c>
      <c r="R319" s="83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</row>
    <row r="320" spans="1:41" ht="15.75">
      <c r="A320" s="8" t="s">
        <v>33</v>
      </c>
      <c r="B320" s="15">
        <f>B316-F316</f>
        <v>4.485714285714284</v>
      </c>
      <c r="C320" s="15">
        <f>C316-G316</f>
        <v>-4.4857142857142858</v>
      </c>
      <c r="D320" s="9"/>
      <c r="E320" s="15">
        <f>B320*B320</f>
        <v>20.121632653061209</v>
      </c>
      <c r="F320" s="15">
        <f>C320*C320</f>
        <v>20.121632653061226</v>
      </c>
      <c r="G320" s="14">
        <f>E320/F316</f>
        <v>0.78864181730922989</v>
      </c>
      <c r="H320" s="14">
        <f>F320/G316</f>
        <v>1.61157240928408</v>
      </c>
      <c r="I320" s="9"/>
      <c r="J320" s="10"/>
      <c r="K320" s="8" t="s">
        <v>33</v>
      </c>
      <c r="L320" s="15">
        <f>L316-P316</f>
        <v>4.0958904109589014</v>
      </c>
      <c r="M320" s="15">
        <f>M316-Q316</f>
        <v>-4.0958904109589049</v>
      </c>
      <c r="N320" s="9"/>
      <c r="O320" s="15">
        <f>L320*L320</f>
        <v>16.776318258585079</v>
      </c>
      <c r="P320" s="15">
        <f>M320*M320</f>
        <v>16.776318258585107</v>
      </c>
      <c r="Q320" s="14">
        <f>O320/P316</f>
        <v>0.48064020128599316</v>
      </c>
      <c r="R320" s="14">
        <f>P320/Q316</f>
        <v>1.1901566888986519</v>
      </c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</row>
    <row r="321" spans="1:41" ht="15.75">
      <c r="A321" s="8"/>
      <c r="B321" s="15">
        <f>B317-F317</f>
        <v>-4.485714285714284</v>
      </c>
      <c r="C321" s="15">
        <f>C317-G317</f>
        <v>4.4857142857142858</v>
      </c>
      <c r="D321" s="9"/>
      <c r="E321" s="15">
        <f>B321*B321</f>
        <v>20.121632653061209</v>
      </c>
      <c r="F321" s="15">
        <f>C321*C321</f>
        <v>20.121632653061226</v>
      </c>
      <c r="G321" s="14">
        <f>E321/F317</f>
        <v>0.93651215805471055</v>
      </c>
      <c r="H321" s="14">
        <f>F321/G317</f>
        <v>1.9137422360248448</v>
      </c>
      <c r="I321" s="9"/>
      <c r="J321" s="10"/>
      <c r="K321" s="8"/>
      <c r="L321" s="15">
        <f>L317-P317</f>
        <v>-4.0958904109589049</v>
      </c>
      <c r="M321" s="15">
        <f>M317-Q317</f>
        <v>4.095890410958904</v>
      </c>
      <c r="N321" s="9"/>
      <c r="O321" s="15">
        <f>L321*L321</f>
        <v>16.776318258585107</v>
      </c>
      <c r="P321" s="15">
        <f>M321*M321</f>
        <v>16.7763182585851</v>
      </c>
      <c r="Q321" s="14">
        <f>O321/P317</f>
        <v>0.98130707762557112</v>
      </c>
      <c r="R321" s="14">
        <f>P321/Q317</f>
        <v>2.4299032398347467</v>
      </c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</row>
    <row r="322" spans="1:41" ht="15.75">
      <c r="A322" s="8"/>
      <c r="B322" s="15"/>
      <c r="C322" s="15"/>
      <c r="D322" s="9"/>
      <c r="E322" s="15"/>
      <c r="F322" s="15"/>
      <c r="G322" s="14"/>
      <c r="H322" s="14"/>
      <c r="I322" s="9"/>
      <c r="J322" s="10"/>
      <c r="K322" s="10"/>
      <c r="L322" s="10"/>
      <c r="M322" s="9"/>
      <c r="N322" s="9"/>
      <c r="O322" s="9"/>
      <c r="P322" s="9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</row>
    <row r="323" spans="1:41" ht="15.75">
      <c r="A323" s="83" t="s">
        <v>34</v>
      </c>
      <c r="B323" s="83"/>
      <c r="C323" s="83"/>
      <c r="D323" s="83"/>
      <c r="E323" s="9"/>
      <c r="F323" s="83" t="s">
        <v>26</v>
      </c>
      <c r="G323" s="83"/>
      <c r="H323" s="9" t="s">
        <v>31</v>
      </c>
      <c r="I323" s="9"/>
      <c r="J323" s="10"/>
      <c r="K323" s="83" t="s">
        <v>30</v>
      </c>
      <c r="L323" s="83"/>
      <c r="M323" s="83"/>
      <c r="N323" s="83"/>
      <c r="O323" s="9"/>
      <c r="P323" s="83" t="s">
        <v>26</v>
      </c>
      <c r="Q323" s="83"/>
      <c r="R323" s="9" t="s">
        <v>31</v>
      </c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</row>
    <row r="324" spans="1:41" ht="15.75">
      <c r="A324" s="5" t="s">
        <v>29</v>
      </c>
      <c r="B324" s="9" t="s">
        <v>24</v>
      </c>
      <c r="C324" s="9" t="s">
        <v>25</v>
      </c>
      <c r="D324" s="9" t="s">
        <v>28</v>
      </c>
      <c r="E324" s="9"/>
      <c r="F324" s="9" t="s">
        <v>24</v>
      </c>
      <c r="G324" s="9" t="s">
        <v>25</v>
      </c>
      <c r="H324" s="9">
        <f>CHITEST(B325:C326,F325:G326)</f>
        <v>0.65300998121201204</v>
      </c>
      <c r="I324" s="9"/>
      <c r="J324" s="10"/>
      <c r="K324" s="5" t="s">
        <v>29</v>
      </c>
      <c r="L324" s="9" t="s">
        <v>24</v>
      </c>
      <c r="M324" s="9" t="s">
        <v>25</v>
      </c>
      <c r="N324" s="9" t="s">
        <v>28</v>
      </c>
      <c r="O324" s="9"/>
      <c r="P324" s="9" t="s">
        <v>24</v>
      </c>
      <c r="Q324" s="9" t="s">
        <v>25</v>
      </c>
      <c r="R324" s="9">
        <f>CHITEST(L325:M326,P325:Q326)</f>
        <v>6.9254230942611669E-2</v>
      </c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</row>
    <row r="325" spans="1:41" ht="15.75">
      <c r="A325" s="5" t="s">
        <v>9</v>
      </c>
      <c r="B325" s="9">
        <v>28</v>
      </c>
      <c r="C325" s="9">
        <v>21</v>
      </c>
      <c r="D325" s="9">
        <f>SUM(B325:C325)</f>
        <v>49</v>
      </c>
      <c r="E325" s="9"/>
      <c r="F325" s="15">
        <f>B327*D325/D327</f>
        <v>29.10891089108911</v>
      </c>
      <c r="G325" s="15">
        <f>C327*D325/D327</f>
        <v>19.89108910891089</v>
      </c>
      <c r="H325" s="9"/>
      <c r="I325" s="9"/>
      <c r="J325" s="10"/>
      <c r="K325" s="5" t="s">
        <v>9</v>
      </c>
      <c r="L325" s="9">
        <v>32</v>
      </c>
      <c r="M325" s="9">
        <v>13</v>
      </c>
      <c r="N325" s="9">
        <f>SUM(L325:M325)</f>
        <v>45</v>
      </c>
      <c r="O325" s="9"/>
      <c r="P325" s="15">
        <f>L327*N325/N327</f>
        <v>28.356164383561644</v>
      </c>
      <c r="Q325" s="15">
        <f>M327*N325/N327</f>
        <v>16.643835616438356</v>
      </c>
      <c r="R325" s="9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</row>
    <row r="326" spans="1:41" ht="15.75">
      <c r="A326" s="5" t="s">
        <v>10</v>
      </c>
      <c r="B326" s="9">
        <v>32</v>
      </c>
      <c r="C326" s="9">
        <v>20</v>
      </c>
      <c r="D326" s="9">
        <f>SUM(B326:C326)</f>
        <v>52</v>
      </c>
      <c r="E326" s="9"/>
      <c r="F326" s="15">
        <f>B327*D326/D327</f>
        <v>30.89108910891089</v>
      </c>
      <c r="G326" s="15">
        <f>C327*D326/D327</f>
        <v>21.10891089108911</v>
      </c>
      <c r="H326" s="9" t="s">
        <v>32</v>
      </c>
      <c r="I326" s="9"/>
      <c r="J326" s="10"/>
      <c r="K326" s="5" t="s">
        <v>10</v>
      </c>
      <c r="L326" s="9">
        <v>14</v>
      </c>
      <c r="M326" s="9">
        <v>14</v>
      </c>
      <c r="N326" s="9">
        <f>SUM(L326:M326)</f>
        <v>28</v>
      </c>
      <c r="O326" s="9"/>
      <c r="P326" s="15">
        <f>L327*N326/N327</f>
        <v>17.643835616438356</v>
      </c>
      <c r="Q326" s="15">
        <f>M327*N326/N327</f>
        <v>10.356164383561644</v>
      </c>
      <c r="R326" s="9" t="s">
        <v>32</v>
      </c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</row>
    <row r="327" spans="1:41" ht="15.75">
      <c r="A327" s="12" t="s">
        <v>6</v>
      </c>
      <c r="B327" s="9">
        <f>SUM(B325:B326)</f>
        <v>60</v>
      </c>
      <c r="C327" s="9">
        <f>SUM(C325:C326)</f>
        <v>41</v>
      </c>
      <c r="D327" s="9">
        <f>SUM(D325:D326)</f>
        <v>101</v>
      </c>
      <c r="E327" s="9"/>
      <c r="F327" s="9"/>
      <c r="G327" s="9"/>
      <c r="H327" s="13">
        <f>SUM(G329:H330)</f>
        <v>0.20212632895559762</v>
      </c>
      <c r="I327" s="9"/>
      <c r="J327" s="10"/>
      <c r="K327" s="12" t="s">
        <v>6</v>
      </c>
      <c r="L327" s="9">
        <f>SUM(L325:L326)</f>
        <v>46</v>
      </c>
      <c r="M327" s="9">
        <f>SUM(M325:M326)</f>
        <v>27</v>
      </c>
      <c r="N327" s="9">
        <f>SUM(N325:N326)</f>
        <v>73</v>
      </c>
      <c r="O327" s="9"/>
      <c r="P327" s="9"/>
      <c r="Q327" s="9"/>
      <c r="R327" s="13">
        <f>SUM(Q329:R330)</f>
        <v>3.3006083378064046</v>
      </c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</row>
    <row r="328" spans="1:41" ht="15.75">
      <c r="A328" s="8"/>
      <c r="B328" s="9"/>
      <c r="C328" s="9"/>
      <c r="D328" s="9"/>
      <c r="E328" s="9"/>
      <c r="F328" s="9"/>
      <c r="G328" s="83" t="s">
        <v>36</v>
      </c>
      <c r="H328" s="83"/>
      <c r="I328" s="9"/>
      <c r="J328" s="10"/>
      <c r="K328" s="8"/>
      <c r="L328" s="9"/>
      <c r="M328" s="9"/>
      <c r="N328" s="9"/>
      <c r="O328" s="9"/>
      <c r="P328" s="9"/>
      <c r="Q328" s="83" t="s">
        <v>36</v>
      </c>
      <c r="R328" s="83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</row>
    <row r="329" spans="1:41" ht="15.75">
      <c r="A329" s="8" t="s">
        <v>33</v>
      </c>
      <c r="B329" s="15">
        <f>B325-F325</f>
        <v>-1.1089108910891099</v>
      </c>
      <c r="C329" s="15">
        <f>C325-G325</f>
        <v>1.1089108910891099</v>
      </c>
      <c r="D329" s="9"/>
      <c r="E329" s="15">
        <f>B329*B329</f>
        <v>1.2296833643760436</v>
      </c>
      <c r="F329" s="15">
        <f>C329*C329</f>
        <v>1.2296833643760436</v>
      </c>
      <c r="G329" s="14">
        <f>E329/F325</f>
        <v>4.2244224422442314E-2</v>
      </c>
      <c r="H329" s="14">
        <f>F329/G325</f>
        <v>6.182081622796437E-2</v>
      </c>
      <c r="I329" s="9"/>
      <c r="J329" s="10"/>
      <c r="K329" s="8" t="s">
        <v>33</v>
      </c>
      <c r="L329" s="15">
        <f>L325-P325</f>
        <v>3.6438356164383556</v>
      </c>
      <c r="M329" s="15">
        <f>M325-Q325</f>
        <v>-3.6438356164383556</v>
      </c>
      <c r="N329" s="9"/>
      <c r="O329" s="15">
        <f>L329*L329</f>
        <v>13.277537999624691</v>
      </c>
      <c r="P329" s="15">
        <f>M329*M329</f>
        <v>13.277537999624691</v>
      </c>
      <c r="Q329" s="14">
        <f>O329/P325</f>
        <v>0.46824167824763402</v>
      </c>
      <c r="R329" s="14">
        <f>P329/Q325</f>
        <v>0.79774508145893208</v>
      </c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</row>
    <row r="330" spans="1:41" ht="15.75">
      <c r="A330" s="8"/>
      <c r="B330" s="15">
        <f>B326-F326</f>
        <v>1.1089108910891099</v>
      </c>
      <c r="C330" s="15">
        <f>C326-G326</f>
        <v>-1.1089108910891099</v>
      </c>
      <c r="D330" s="9"/>
      <c r="E330" s="15">
        <f>B330*B330</f>
        <v>1.2296833643760436</v>
      </c>
      <c r="F330" s="15">
        <f>C330*C330</f>
        <v>1.2296833643760436</v>
      </c>
      <c r="G330" s="14">
        <f>E330/F326</f>
        <v>3.9807057628839876E-2</v>
      </c>
      <c r="H330" s="14">
        <f>F330/G326</f>
        <v>5.8254230676351035E-2</v>
      </c>
      <c r="I330" s="9"/>
      <c r="J330" s="10"/>
      <c r="K330" s="8"/>
      <c r="L330" s="15">
        <f>L326-P326</f>
        <v>-3.6438356164383556</v>
      </c>
      <c r="M330" s="15">
        <f>M326-Q326</f>
        <v>3.6438356164383556</v>
      </c>
      <c r="N330" s="9"/>
      <c r="O330" s="15">
        <f>L330*L330</f>
        <v>13.277537999624691</v>
      </c>
      <c r="P330" s="15">
        <f>M330*M330</f>
        <v>13.277537999624691</v>
      </c>
      <c r="Q330" s="14">
        <f>O330/P326</f>
        <v>0.75253126861226904</v>
      </c>
      <c r="R330" s="14">
        <f>P330/Q326</f>
        <v>1.2820903094875693</v>
      </c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</row>
    <row r="331" spans="1:4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</row>
    <row r="332" spans="1:4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</row>
    <row r="333" spans="1:41" ht="15.75">
      <c r="A333" s="1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</row>
    <row r="334" spans="1:41" ht="15.75">
      <c r="A334" s="1" t="s">
        <v>0</v>
      </c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</row>
    <row r="335" spans="1:41" ht="16.5" thickBot="1">
      <c r="A335" s="1" t="s">
        <v>1</v>
      </c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</row>
    <row r="336" spans="1:41" ht="16.5" thickBot="1">
      <c r="A336" s="87" t="s">
        <v>2</v>
      </c>
      <c r="B336" s="86" t="s">
        <v>3</v>
      </c>
      <c r="C336" s="85"/>
      <c r="D336" s="87" t="s">
        <v>21</v>
      </c>
      <c r="E336" s="86" t="s">
        <v>4</v>
      </c>
      <c r="F336" s="85"/>
      <c r="G336" s="86" t="s">
        <v>5</v>
      </c>
      <c r="H336" s="84"/>
      <c r="I336" s="89" t="s">
        <v>27</v>
      </c>
      <c r="J336" s="90"/>
      <c r="K336" s="91" t="s">
        <v>22</v>
      </c>
      <c r="L336" s="93" t="s">
        <v>23</v>
      </c>
      <c r="M336" s="84" t="s">
        <v>7</v>
      </c>
      <c r="N336" s="85"/>
      <c r="O336" s="86" t="s">
        <v>8</v>
      </c>
      <c r="P336" s="85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</row>
    <row r="337" spans="1:41" ht="16.5" thickBot="1">
      <c r="A337" s="88"/>
      <c r="B337" s="17" t="s">
        <v>9</v>
      </c>
      <c r="C337" s="17" t="s">
        <v>10</v>
      </c>
      <c r="D337" s="88"/>
      <c r="E337" s="17" t="s">
        <v>9</v>
      </c>
      <c r="F337" s="17" t="s">
        <v>10</v>
      </c>
      <c r="G337" s="17" t="s">
        <v>9</v>
      </c>
      <c r="H337" s="18" t="s">
        <v>10</v>
      </c>
      <c r="I337" s="19" t="s">
        <v>9</v>
      </c>
      <c r="J337" s="20" t="s">
        <v>10</v>
      </c>
      <c r="K337" s="92"/>
      <c r="L337" s="93"/>
      <c r="M337" s="17" t="s">
        <v>9</v>
      </c>
      <c r="N337" s="17" t="s">
        <v>10</v>
      </c>
      <c r="O337" s="17" t="s">
        <v>9</v>
      </c>
      <c r="P337" s="17" t="s">
        <v>10</v>
      </c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</row>
    <row r="338" spans="1:41" ht="16.5" thickBot="1">
      <c r="A338" s="2" t="s">
        <v>11</v>
      </c>
      <c r="B338" s="4">
        <v>30</v>
      </c>
      <c r="C338" s="4">
        <v>17</v>
      </c>
      <c r="D338" s="4">
        <f>SUM(B338:C338)</f>
        <v>47</v>
      </c>
      <c r="E338" s="4">
        <v>4</v>
      </c>
      <c r="F338" s="4">
        <v>4</v>
      </c>
      <c r="G338" s="4">
        <v>4</v>
      </c>
      <c r="H338" s="4">
        <v>11</v>
      </c>
      <c r="I338" s="4">
        <f>E338+G338</f>
        <v>8</v>
      </c>
      <c r="J338" s="6">
        <f>F338+H338</f>
        <v>15</v>
      </c>
      <c r="K338" s="7">
        <f>I338+J338</f>
        <v>23</v>
      </c>
      <c r="L338" s="3">
        <f>D338+K338</f>
        <v>70</v>
      </c>
      <c r="M338" s="21">
        <f>B338*100/L338</f>
        <v>42.857142857142854</v>
      </c>
      <c r="N338" s="21">
        <f>C338*100/L338</f>
        <v>24.285714285714285</v>
      </c>
      <c r="O338" s="21">
        <f>E338+G338*100/L338</f>
        <v>9.7142857142857153</v>
      </c>
      <c r="P338" s="21">
        <f>F338+H338*100/L338</f>
        <v>19.714285714285715</v>
      </c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</row>
    <row r="339" spans="1:41" ht="16.5" thickBot="1">
      <c r="A339" s="2" t="s">
        <v>12</v>
      </c>
      <c r="B339" s="4">
        <v>28</v>
      </c>
      <c r="C339" s="4">
        <v>32</v>
      </c>
      <c r="D339" s="4">
        <f t="shared" ref="D339:D341" si="103">SUM(B339:C339)</f>
        <v>60</v>
      </c>
      <c r="E339" s="4">
        <v>10</v>
      </c>
      <c r="F339" s="4">
        <v>8</v>
      </c>
      <c r="G339" s="4">
        <v>11</v>
      </c>
      <c r="H339" s="4">
        <v>12</v>
      </c>
      <c r="I339" s="4">
        <f t="shared" ref="I339:I342" si="104">E339+G339</f>
        <v>21</v>
      </c>
      <c r="J339" s="6">
        <f t="shared" ref="J339:J342" si="105">F339+H339</f>
        <v>20</v>
      </c>
      <c r="K339" s="7">
        <f t="shared" ref="K339:K342" si="106">I339+J339</f>
        <v>41</v>
      </c>
      <c r="L339" s="3">
        <f t="shared" ref="L339:L342" si="107">D339+K339</f>
        <v>101</v>
      </c>
      <c r="M339" s="21">
        <f t="shared" ref="M339:M342" si="108">B339*100/L339</f>
        <v>27.722772277227723</v>
      </c>
      <c r="N339" s="21">
        <f t="shared" ref="N339:N342" si="109">C339*100/L339</f>
        <v>31.683168316831683</v>
      </c>
      <c r="O339" s="21">
        <f t="shared" ref="O339:O342" si="110">E339+G339*100/L339</f>
        <v>20.89108910891089</v>
      </c>
      <c r="P339" s="21">
        <f t="shared" ref="P339:P342" si="111">F339+H339*100/L339</f>
        <v>19.881188118811881</v>
      </c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</row>
    <row r="340" spans="1:41" ht="16.5" thickBot="1">
      <c r="A340" s="2" t="s">
        <v>13</v>
      </c>
      <c r="B340" s="4">
        <v>39</v>
      </c>
      <c r="C340" s="4">
        <v>13</v>
      </c>
      <c r="D340" s="4">
        <f t="shared" si="103"/>
        <v>52</v>
      </c>
      <c r="E340" s="4">
        <v>4</v>
      </c>
      <c r="F340" s="4">
        <v>1</v>
      </c>
      <c r="G340" s="4">
        <v>6</v>
      </c>
      <c r="H340" s="4">
        <v>10</v>
      </c>
      <c r="I340" s="4">
        <f t="shared" si="104"/>
        <v>10</v>
      </c>
      <c r="J340" s="6">
        <f t="shared" si="105"/>
        <v>11</v>
      </c>
      <c r="K340" s="7">
        <f t="shared" si="106"/>
        <v>21</v>
      </c>
      <c r="L340" s="3">
        <f t="shared" si="107"/>
        <v>73</v>
      </c>
      <c r="M340" s="21">
        <f t="shared" si="108"/>
        <v>53.424657534246577</v>
      </c>
      <c r="N340" s="21">
        <f t="shared" si="109"/>
        <v>17.80821917808219</v>
      </c>
      <c r="O340" s="21">
        <f t="shared" si="110"/>
        <v>12.219178082191782</v>
      </c>
      <c r="P340" s="21">
        <f t="shared" si="111"/>
        <v>14.698630136986301</v>
      </c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</row>
    <row r="341" spans="1:41" ht="16.5" thickBot="1">
      <c r="A341" s="2" t="s">
        <v>14</v>
      </c>
      <c r="B341" s="4">
        <v>32</v>
      </c>
      <c r="C341" s="4">
        <v>14</v>
      </c>
      <c r="D341" s="4">
        <f t="shared" si="103"/>
        <v>46</v>
      </c>
      <c r="E341" s="4">
        <v>4</v>
      </c>
      <c r="F341" s="4">
        <v>4</v>
      </c>
      <c r="G341" s="4">
        <v>9</v>
      </c>
      <c r="H341" s="4">
        <v>10</v>
      </c>
      <c r="I341" s="4">
        <f t="shared" si="104"/>
        <v>13</v>
      </c>
      <c r="J341" s="6">
        <f t="shared" si="105"/>
        <v>14</v>
      </c>
      <c r="K341" s="7">
        <f t="shared" si="106"/>
        <v>27</v>
      </c>
      <c r="L341" s="3">
        <f t="shared" si="107"/>
        <v>73</v>
      </c>
      <c r="M341" s="21">
        <f t="shared" si="108"/>
        <v>43.835616438356162</v>
      </c>
      <c r="N341" s="21">
        <f t="shared" si="109"/>
        <v>19.17808219178082</v>
      </c>
      <c r="O341" s="21">
        <f t="shared" si="110"/>
        <v>16.328767123287669</v>
      </c>
      <c r="P341" s="21">
        <f t="shared" si="111"/>
        <v>17.698630136986303</v>
      </c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</row>
    <row r="342" spans="1:41" ht="16.5" thickBot="1">
      <c r="A342" s="2" t="s">
        <v>15</v>
      </c>
      <c r="B342" s="4">
        <v>129</v>
      </c>
      <c r="C342" s="4">
        <v>76</v>
      </c>
      <c r="D342" s="4">
        <f>SUM(D338:D341)</f>
        <v>205</v>
      </c>
      <c r="E342" s="4">
        <v>22</v>
      </c>
      <c r="F342" s="4">
        <v>17</v>
      </c>
      <c r="G342" s="4">
        <v>30</v>
      </c>
      <c r="H342" s="4">
        <v>43</v>
      </c>
      <c r="I342" s="4">
        <f t="shared" si="104"/>
        <v>52</v>
      </c>
      <c r="J342" s="6">
        <f t="shared" si="105"/>
        <v>60</v>
      </c>
      <c r="K342" s="7">
        <f t="shared" si="106"/>
        <v>112</v>
      </c>
      <c r="L342" s="3">
        <f t="shared" si="107"/>
        <v>317</v>
      </c>
      <c r="M342" s="21">
        <f t="shared" si="108"/>
        <v>40.694006309148264</v>
      </c>
      <c r="N342" s="21">
        <f t="shared" si="109"/>
        <v>23.974763406940063</v>
      </c>
      <c r="O342" s="21">
        <f t="shared" si="110"/>
        <v>31.463722397476339</v>
      </c>
      <c r="P342" s="21">
        <f t="shared" si="111"/>
        <v>30.564668769716086</v>
      </c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</row>
    <row r="343" spans="1:41" ht="15.75">
      <c r="A343" s="8"/>
      <c r="B343" s="9"/>
      <c r="C343" s="9"/>
      <c r="D343" s="9"/>
      <c r="E343" s="9"/>
      <c r="F343" s="9"/>
      <c r="G343" s="9"/>
      <c r="H343" s="9"/>
      <c r="I343" s="9"/>
      <c r="J343" s="10"/>
      <c r="K343" s="10"/>
      <c r="L343" s="10"/>
      <c r="M343" s="9"/>
      <c r="N343" s="9"/>
      <c r="O343" s="9"/>
      <c r="P343" s="9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</row>
    <row r="344" spans="1:41" ht="15.75">
      <c r="A344" s="83" t="s">
        <v>30</v>
      </c>
      <c r="B344" s="83"/>
      <c r="C344" s="83"/>
      <c r="D344" s="83"/>
      <c r="E344" s="9"/>
      <c r="F344" s="83" t="s">
        <v>26</v>
      </c>
      <c r="G344" s="83"/>
      <c r="H344" s="9" t="s">
        <v>31</v>
      </c>
      <c r="I344" s="9"/>
      <c r="J344" s="10"/>
      <c r="K344" s="83" t="s">
        <v>30</v>
      </c>
      <c r="L344" s="83"/>
      <c r="M344" s="83"/>
      <c r="N344" s="83"/>
      <c r="O344" s="9"/>
      <c r="P344" s="83" t="s">
        <v>26</v>
      </c>
      <c r="Q344" s="83"/>
      <c r="R344" s="9" t="s">
        <v>31</v>
      </c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</row>
    <row r="345" spans="1:41" ht="15.75">
      <c r="A345" s="5" t="s">
        <v>29</v>
      </c>
      <c r="B345" s="9" t="s">
        <v>24</v>
      </c>
      <c r="C345" s="9" t="s">
        <v>25</v>
      </c>
      <c r="D345" s="9" t="s">
        <v>28</v>
      </c>
      <c r="E345" s="9"/>
      <c r="F345" s="9" t="s">
        <v>24</v>
      </c>
      <c r="G345" s="9" t="s">
        <v>25</v>
      </c>
      <c r="H345" s="9">
        <f>CHITEST(B346:C347,F346:G347)</f>
        <v>2.1940861264629293E-2</v>
      </c>
      <c r="I345" s="9"/>
      <c r="J345" s="10"/>
      <c r="K345" s="5" t="s">
        <v>29</v>
      </c>
      <c r="L345" s="9" t="s">
        <v>24</v>
      </c>
      <c r="M345" s="9" t="s">
        <v>25</v>
      </c>
      <c r="N345" s="9" t="s">
        <v>28</v>
      </c>
      <c r="O345" s="9"/>
      <c r="P345" s="9" t="s">
        <v>24</v>
      </c>
      <c r="Q345" s="9" t="s">
        <v>25</v>
      </c>
      <c r="R345" s="9">
        <f>CHITEST(L346:M347,P346:Q347)</f>
        <v>2.4175367153735361E-2</v>
      </c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</row>
    <row r="346" spans="1:41" ht="15.75">
      <c r="A346" s="5" t="s">
        <v>9</v>
      </c>
      <c r="B346" s="9">
        <f>B338</f>
        <v>30</v>
      </c>
      <c r="C346" s="9">
        <f>I338</f>
        <v>8</v>
      </c>
      <c r="D346" s="9">
        <f>SUM(B346:C346)</f>
        <v>38</v>
      </c>
      <c r="E346" s="9"/>
      <c r="F346" s="15">
        <f>B348*D346/D348</f>
        <v>25.514285714285716</v>
      </c>
      <c r="G346" s="15">
        <f>C348*D346/D348</f>
        <v>12.485714285714286</v>
      </c>
      <c r="H346" s="9"/>
      <c r="I346" s="9"/>
      <c r="J346" s="10"/>
      <c r="K346" s="5" t="s">
        <v>9</v>
      </c>
      <c r="L346" s="9">
        <v>39</v>
      </c>
      <c r="M346" s="9">
        <v>10</v>
      </c>
      <c r="N346" s="9">
        <f>SUM(L346:M346)</f>
        <v>49</v>
      </c>
      <c r="O346" s="9"/>
      <c r="P346" s="15">
        <f>L348*N346/N348</f>
        <v>34.904109589041099</v>
      </c>
      <c r="Q346" s="15">
        <f>M348*N346/N348</f>
        <v>14.095890410958905</v>
      </c>
      <c r="R346" s="9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</row>
    <row r="347" spans="1:41" ht="15.75">
      <c r="A347" s="5" t="s">
        <v>10</v>
      </c>
      <c r="B347" s="9">
        <f>C338</f>
        <v>17</v>
      </c>
      <c r="C347" s="9">
        <f>J338</f>
        <v>15</v>
      </c>
      <c r="D347" s="9">
        <f>SUM(B347:C347)</f>
        <v>32</v>
      </c>
      <c r="E347" s="9"/>
      <c r="F347" s="15">
        <f>B348*D347/D348</f>
        <v>21.485714285714284</v>
      </c>
      <c r="G347" s="15">
        <f>C348*D347/D348</f>
        <v>10.514285714285714</v>
      </c>
      <c r="H347" s="9" t="s">
        <v>32</v>
      </c>
      <c r="I347" s="9"/>
      <c r="J347" s="10"/>
      <c r="K347" s="5" t="s">
        <v>10</v>
      </c>
      <c r="L347" s="9">
        <v>13</v>
      </c>
      <c r="M347" s="9">
        <v>11</v>
      </c>
      <c r="N347" s="9">
        <f>SUM(L347:M347)</f>
        <v>24</v>
      </c>
      <c r="O347" s="9"/>
      <c r="P347" s="15">
        <f>L348*N347/N348</f>
        <v>17.095890410958905</v>
      </c>
      <c r="Q347" s="15">
        <f>M348*N347/N348</f>
        <v>6.904109589041096</v>
      </c>
      <c r="R347" s="9" t="s">
        <v>32</v>
      </c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</row>
    <row r="348" spans="1:41" ht="15.75">
      <c r="A348" s="12" t="s">
        <v>6</v>
      </c>
      <c r="B348" s="9">
        <f>SUM(B346:B347)</f>
        <v>47</v>
      </c>
      <c r="C348" s="9">
        <f>SUM(C346:C347)</f>
        <v>23</v>
      </c>
      <c r="D348" s="9">
        <f>SUM(D346:D347)</f>
        <v>70</v>
      </c>
      <c r="E348" s="9"/>
      <c r="F348" s="9"/>
      <c r="G348" s="9"/>
      <c r="H348" s="13">
        <f>SUM(G350:H351)</f>
        <v>5.2504686206728657</v>
      </c>
      <c r="I348" s="9"/>
      <c r="J348" s="10"/>
      <c r="K348" s="12" t="s">
        <v>6</v>
      </c>
      <c r="L348" s="9">
        <f>SUM(L346:L347)</f>
        <v>52</v>
      </c>
      <c r="M348" s="9">
        <f>SUM(M346:M347)</f>
        <v>21</v>
      </c>
      <c r="N348" s="9">
        <f>SUM(N346:N347)</f>
        <v>73</v>
      </c>
      <c r="O348" s="9"/>
      <c r="P348" s="9"/>
      <c r="Q348" s="9"/>
      <c r="R348" s="13">
        <f>SUM(Q350:R351)</f>
        <v>5.0820072076449634</v>
      </c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</row>
    <row r="349" spans="1:41" ht="15.75">
      <c r="A349" s="8"/>
      <c r="B349" s="9"/>
      <c r="C349" s="9"/>
      <c r="D349" s="9"/>
      <c r="E349" s="9"/>
      <c r="F349" s="9"/>
      <c r="G349" s="83" t="s">
        <v>35</v>
      </c>
      <c r="H349" s="83"/>
      <c r="I349" s="9"/>
      <c r="J349" s="10"/>
      <c r="K349" s="8"/>
      <c r="L349" s="9"/>
      <c r="M349" s="9"/>
      <c r="N349" s="9"/>
      <c r="O349" s="9"/>
      <c r="P349" s="9"/>
      <c r="Q349" s="83" t="s">
        <v>35</v>
      </c>
      <c r="R349" s="83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</row>
    <row r="350" spans="1:41" ht="15.75">
      <c r="A350" s="8" t="s">
        <v>33</v>
      </c>
      <c r="B350" s="15">
        <f>B346-F346</f>
        <v>4.485714285714284</v>
      </c>
      <c r="C350" s="15">
        <f>C346-G346</f>
        <v>-4.4857142857142858</v>
      </c>
      <c r="D350" s="9"/>
      <c r="E350" s="15">
        <f>B350*B350</f>
        <v>20.121632653061209</v>
      </c>
      <c r="F350" s="15">
        <f>C350*C350</f>
        <v>20.121632653061226</v>
      </c>
      <c r="G350" s="14">
        <f>E350/F346</f>
        <v>0.78864181730922989</v>
      </c>
      <c r="H350" s="14">
        <f>F350/G346</f>
        <v>1.61157240928408</v>
      </c>
      <c r="I350" s="9"/>
      <c r="J350" s="10"/>
      <c r="K350" s="8" t="s">
        <v>33</v>
      </c>
      <c r="L350" s="15">
        <f>L346-P346</f>
        <v>4.0958904109589014</v>
      </c>
      <c r="M350" s="15">
        <f>M346-Q346</f>
        <v>-4.0958904109589049</v>
      </c>
      <c r="N350" s="9"/>
      <c r="O350" s="15">
        <f>L350*L350</f>
        <v>16.776318258585079</v>
      </c>
      <c r="P350" s="15">
        <f>M350*M350</f>
        <v>16.776318258585107</v>
      </c>
      <c r="Q350" s="14">
        <f>O350/P346</f>
        <v>0.48064020128599316</v>
      </c>
      <c r="R350" s="14">
        <f>P350/Q346</f>
        <v>1.1901566888986519</v>
      </c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</row>
    <row r="351" spans="1:41" ht="15.75">
      <c r="A351" s="8"/>
      <c r="B351" s="15">
        <f>B347-F347</f>
        <v>-4.485714285714284</v>
      </c>
      <c r="C351" s="15">
        <f>C347-G347</f>
        <v>4.4857142857142858</v>
      </c>
      <c r="D351" s="9"/>
      <c r="E351" s="15">
        <f>B351*B351</f>
        <v>20.121632653061209</v>
      </c>
      <c r="F351" s="15">
        <f>C351*C351</f>
        <v>20.121632653061226</v>
      </c>
      <c r="G351" s="14">
        <f>E351/F347</f>
        <v>0.93651215805471055</v>
      </c>
      <c r="H351" s="14">
        <f>F351/G347</f>
        <v>1.9137422360248448</v>
      </c>
      <c r="I351" s="9"/>
      <c r="J351" s="10"/>
      <c r="K351" s="8"/>
      <c r="L351" s="15">
        <f>L347-P347</f>
        <v>-4.0958904109589049</v>
      </c>
      <c r="M351" s="15">
        <f>M347-Q347</f>
        <v>4.095890410958904</v>
      </c>
      <c r="N351" s="9"/>
      <c r="O351" s="15">
        <f>L351*L351</f>
        <v>16.776318258585107</v>
      </c>
      <c r="P351" s="15">
        <f>M351*M351</f>
        <v>16.7763182585851</v>
      </c>
      <c r="Q351" s="14">
        <f>O351/P347</f>
        <v>0.98130707762557112</v>
      </c>
      <c r="R351" s="14">
        <f>P351/Q347</f>
        <v>2.4299032398347467</v>
      </c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</row>
    <row r="352" spans="1:41" ht="15.75">
      <c r="A352" s="8"/>
      <c r="B352" s="15"/>
      <c r="C352" s="15"/>
      <c r="D352" s="9"/>
      <c r="E352" s="15"/>
      <c r="F352" s="15"/>
      <c r="G352" s="14"/>
      <c r="H352" s="14"/>
      <c r="I352" s="9"/>
      <c r="J352" s="10"/>
      <c r="K352" s="10"/>
      <c r="L352" s="10"/>
      <c r="M352" s="9"/>
      <c r="N352" s="9"/>
      <c r="O352" s="9"/>
      <c r="P352" s="9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</row>
    <row r="353" spans="1:41" ht="15.75">
      <c r="A353" s="83" t="s">
        <v>34</v>
      </c>
      <c r="B353" s="83"/>
      <c r="C353" s="83"/>
      <c r="D353" s="83"/>
      <c r="E353" s="9"/>
      <c r="F353" s="83" t="s">
        <v>26</v>
      </c>
      <c r="G353" s="83"/>
      <c r="H353" s="9" t="s">
        <v>31</v>
      </c>
      <c r="I353" s="9"/>
      <c r="J353" s="10"/>
      <c r="K353" s="83" t="s">
        <v>30</v>
      </c>
      <c r="L353" s="83"/>
      <c r="M353" s="83"/>
      <c r="N353" s="83"/>
      <c r="O353" s="9"/>
      <c r="P353" s="83" t="s">
        <v>26</v>
      </c>
      <c r="Q353" s="83"/>
      <c r="R353" s="9" t="s">
        <v>31</v>
      </c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</row>
    <row r="354" spans="1:41" ht="15.75">
      <c r="A354" s="5" t="s">
        <v>29</v>
      </c>
      <c r="B354" s="9" t="s">
        <v>24</v>
      </c>
      <c r="C354" s="9" t="s">
        <v>25</v>
      </c>
      <c r="D354" s="9" t="s">
        <v>28</v>
      </c>
      <c r="E354" s="9"/>
      <c r="F354" s="9" t="s">
        <v>24</v>
      </c>
      <c r="G354" s="9" t="s">
        <v>25</v>
      </c>
      <c r="H354" s="9">
        <f>CHITEST(B355:C356,F355:G356)</f>
        <v>0.65300998121201204</v>
      </c>
      <c r="I354" s="9"/>
      <c r="J354" s="10"/>
      <c r="K354" s="5" t="s">
        <v>29</v>
      </c>
      <c r="L354" s="9" t="s">
        <v>24</v>
      </c>
      <c r="M354" s="9" t="s">
        <v>25</v>
      </c>
      <c r="N354" s="9" t="s">
        <v>28</v>
      </c>
      <c r="O354" s="9"/>
      <c r="P354" s="9" t="s">
        <v>24</v>
      </c>
      <c r="Q354" s="9" t="s">
        <v>25</v>
      </c>
      <c r="R354" s="9">
        <f>CHITEST(L355:M356,P355:Q356)</f>
        <v>6.9254230942611669E-2</v>
      </c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</row>
    <row r="355" spans="1:41" ht="15.75">
      <c r="A355" s="5" t="s">
        <v>9</v>
      </c>
      <c r="B355" s="9">
        <v>28</v>
      </c>
      <c r="C355" s="9">
        <v>21</v>
      </c>
      <c r="D355" s="9">
        <f>SUM(B355:C355)</f>
        <v>49</v>
      </c>
      <c r="E355" s="9"/>
      <c r="F355" s="15">
        <f>B357*D355/D357</f>
        <v>29.10891089108911</v>
      </c>
      <c r="G355" s="15">
        <f>C357*D355/D357</f>
        <v>19.89108910891089</v>
      </c>
      <c r="H355" s="9"/>
      <c r="I355" s="9"/>
      <c r="J355" s="10"/>
      <c r="K355" s="5" t="s">
        <v>9</v>
      </c>
      <c r="L355" s="9">
        <v>32</v>
      </c>
      <c r="M355" s="9">
        <v>13</v>
      </c>
      <c r="N355" s="9">
        <f>SUM(L355:M355)</f>
        <v>45</v>
      </c>
      <c r="O355" s="9"/>
      <c r="P355" s="15">
        <f>L357*N355/N357</f>
        <v>28.356164383561644</v>
      </c>
      <c r="Q355" s="15">
        <f>M357*N355/N357</f>
        <v>16.643835616438356</v>
      </c>
      <c r="R355" s="9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</row>
    <row r="356" spans="1:41" ht="15.75">
      <c r="A356" s="5" t="s">
        <v>10</v>
      </c>
      <c r="B356" s="9">
        <v>32</v>
      </c>
      <c r="C356" s="9">
        <v>20</v>
      </c>
      <c r="D356" s="9">
        <f>SUM(B356:C356)</f>
        <v>52</v>
      </c>
      <c r="E356" s="9"/>
      <c r="F356" s="15">
        <f>B357*D356/D357</f>
        <v>30.89108910891089</v>
      </c>
      <c r="G356" s="15">
        <f>C357*D356/D357</f>
        <v>21.10891089108911</v>
      </c>
      <c r="H356" s="9" t="s">
        <v>32</v>
      </c>
      <c r="I356" s="9"/>
      <c r="J356" s="10"/>
      <c r="K356" s="5" t="s">
        <v>10</v>
      </c>
      <c r="L356" s="9">
        <v>14</v>
      </c>
      <c r="M356" s="9">
        <v>14</v>
      </c>
      <c r="N356" s="9">
        <f>SUM(L356:M356)</f>
        <v>28</v>
      </c>
      <c r="O356" s="9"/>
      <c r="P356" s="15">
        <f>L357*N356/N357</f>
        <v>17.643835616438356</v>
      </c>
      <c r="Q356" s="15">
        <f>M357*N356/N357</f>
        <v>10.356164383561644</v>
      </c>
      <c r="R356" s="9" t="s">
        <v>32</v>
      </c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</row>
    <row r="357" spans="1:41" ht="15.75">
      <c r="A357" s="12" t="s">
        <v>6</v>
      </c>
      <c r="B357" s="9">
        <f>SUM(B355:B356)</f>
        <v>60</v>
      </c>
      <c r="C357" s="9">
        <f>SUM(C355:C356)</f>
        <v>41</v>
      </c>
      <c r="D357" s="9">
        <f>SUM(D355:D356)</f>
        <v>101</v>
      </c>
      <c r="E357" s="9"/>
      <c r="F357" s="9"/>
      <c r="G357" s="9"/>
      <c r="H357" s="13">
        <f>SUM(G359:H360)</f>
        <v>0.20212632895559762</v>
      </c>
      <c r="I357" s="9"/>
      <c r="J357" s="10"/>
      <c r="K357" s="12" t="s">
        <v>6</v>
      </c>
      <c r="L357" s="9">
        <f>SUM(L355:L356)</f>
        <v>46</v>
      </c>
      <c r="M357" s="9">
        <f>SUM(M355:M356)</f>
        <v>27</v>
      </c>
      <c r="N357" s="9">
        <f>SUM(N355:N356)</f>
        <v>73</v>
      </c>
      <c r="O357" s="9"/>
      <c r="P357" s="9"/>
      <c r="Q357" s="9"/>
      <c r="R357" s="13">
        <f>SUM(Q359:R360)</f>
        <v>3.3006083378064046</v>
      </c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</row>
    <row r="358" spans="1:41" ht="15.75">
      <c r="A358" s="8"/>
      <c r="B358" s="9"/>
      <c r="C358" s="9"/>
      <c r="D358" s="9"/>
      <c r="E358" s="9"/>
      <c r="F358" s="9"/>
      <c r="G358" s="83" t="s">
        <v>36</v>
      </c>
      <c r="H358" s="83"/>
      <c r="I358" s="9"/>
      <c r="J358" s="10"/>
      <c r="K358" s="8"/>
      <c r="L358" s="9"/>
      <c r="M358" s="9"/>
      <c r="N358" s="9"/>
      <c r="O358" s="9"/>
      <c r="P358" s="9"/>
      <c r="Q358" s="83" t="s">
        <v>36</v>
      </c>
      <c r="R358" s="83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</row>
    <row r="359" spans="1:41" ht="15.75">
      <c r="A359" s="8" t="s">
        <v>33</v>
      </c>
      <c r="B359" s="15">
        <f>B355-F355</f>
        <v>-1.1089108910891099</v>
      </c>
      <c r="C359" s="15">
        <f>C355-G355</f>
        <v>1.1089108910891099</v>
      </c>
      <c r="D359" s="9"/>
      <c r="E359" s="15">
        <f>B359*B359</f>
        <v>1.2296833643760436</v>
      </c>
      <c r="F359" s="15">
        <f>C359*C359</f>
        <v>1.2296833643760436</v>
      </c>
      <c r="G359" s="14">
        <f>E359/F355</f>
        <v>4.2244224422442314E-2</v>
      </c>
      <c r="H359" s="14">
        <f>F359/G355</f>
        <v>6.182081622796437E-2</v>
      </c>
      <c r="I359" s="9"/>
      <c r="J359" s="10"/>
      <c r="K359" s="8" t="s">
        <v>33</v>
      </c>
      <c r="L359" s="15">
        <f>L355-P355</f>
        <v>3.6438356164383556</v>
      </c>
      <c r="M359" s="15">
        <f>M355-Q355</f>
        <v>-3.6438356164383556</v>
      </c>
      <c r="N359" s="9"/>
      <c r="O359" s="15">
        <f>L359*L359</f>
        <v>13.277537999624691</v>
      </c>
      <c r="P359" s="15">
        <f>M359*M359</f>
        <v>13.277537999624691</v>
      </c>
      <c r="Q359" s="14">
        <f>O359/P355</f>
        <v>0.46824167824763402</v>
      </c>
      <c r="R359" s="14">
        <f>P359/Q355</f>
        <v>0.79774508145893208</v>
      </c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</row>
    <row r="360" spans="1:41" ht="15.75">
      <c r="A360" s="8"/>
      <c r="B360" s="15">
        <f>B356-F356</f>
        <v>1.1089108910891099</v>
      </c>
      <c r="C360" s="15">
        <f>C356-G356</f>
        <v>-1.1089108910891099</v>
      </c>
      <c r="D360" s="9"/>
      <c r="E360" s="15">
        <f>B360*B360</f>
        <v>1.2296833643760436</v>
      </c>
      <c r="F360" s="15">
        <f>C360*C360</f>
        <v>1.2296833643760436</v>
      </c>
      <c r="G360" s="14">
        <f>E360/F356</f>
        <v>3.9807057628839876E-2</v>
      </c>
      <c r="H360" s="14">
        <f>F360/G356</f>
        <v>5.8254230676351035E-2</v>
      </c>
      <c r="I360" s="9"/>
      <c r="J360" s="10"/>
      <c r="K360" s="8"/>
      <c r="L360" s="15">
        <f>L356-P356</f>
        <v>-3.6438356164383556</v>
      </c>
      <c r="M360" s="15">
        <f>M356-Q356</f>
        <v>3.6438356164383556</v>
      </c>
      <c r="N360" s="9"/>
      <c r="O360" s="15">
        <f>L360*L360</f>
        <v>13.277537999624691</v>
      </c>
      <c r="P360" s="15">
        <f>M360*M360</f>
        <v>13.277537999624691</v>
      </c>
      <c r="Q360" s="14">
        <f>O360/P356</f>
        <v>0.75253126861226904</v>
      </c>
      <c r="R360" s="14">
        <f>P360/Q356</f>
        <v>1.2820903094875693</v>
      </c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</row>
    <row r="361" spans="1:41" ht="15.75">
      <c r="A361" s="8"/>
      <c r="B361" s="15"/>
      <c r="C361" s="15"/>
      <c r="D361" s="9"/>
      <c r="E361" s="15"/>
      <c r="F361" s="15"/>
      <c r="G361" s="14"/>
      <c r="H361" s="14"/>
      <c r="I361" s="9"/>
      <c r="J361" s="10"/>
      <c r="K361" s="10"/>
      <c r="L361" s="10"/>
      <c r="M361" s="9"/>
      <c r="N361" s="9"/>
      <c r="O361" s="9"/>
      <c r="P361" s="9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</row>
    <row r="362" spans="1:41" ht="15.75">
      <c r="A362" s="8"/>
      <c r="B362" s="15"/>
      <c r="C362" s="15"/>
      <c r="D362" s="9"/>
      <c r="E362" s="15"/>
      <c r="F362" s="15"/>
      <c r="G362" s="14"/>
      <c r="H362" s="14"/>
      <c r="I362" s="9"/>
      <c r="J362" s="10"/>
      <c r="K362" s="10"/>
      <c r="L362" s="10"/>
      <c r="M362" s="9"/>
      <c r="N362" s="9"/>
      <c r="O362" s="9"/>
      <c r="P362" s="9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</row>
    <row r="363" spans="1:41" ht="15.75">
      <c r="A363" s="1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</row>
    <row r="364" spans="1:41" ht="15.75">
      <c r="A364" s="1" t="s">
        <v>0</v>
      </c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</row>
    <row r="365" spans="1:41" ht="16.5" thickBot="1">
      <c r="A365" s="1" t="s">
        <v>1</v>
      </c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</row>
    <row r="366" spans="1:41" ht="16.5" thickBot="1">
      <c r="A366" s="87" t="s">
        <v>2</v>
      </c>
      <c r="B366" s="86" t="s">
        <v>3</v>
      </c>
      <c r="C366" s="85"/>
      <c r="D366" s="87" t="s">
        <v>21</v>
      </c>
      <c r="E366" s="86" t="s">
        <v>4</v>
      </c>
      <c r="F366" s="85"/>
      <c r="G366" s="86" t="s">
        <v>5</v>
      </c>
      <c r="H366" s="84"/>
      <c r="I366" s="89" t="s">
        <v>27</v>
      </c>
      <c r="J366" s="90"/>
      <c r="K366" s="91" t="s">
        <v>22</v>
      </c>
      <c r="L366" s="93" t="s">
        <v>23</v>
      </c>
      <c r="M366" s="84" t="s">
        <v>7</v>
      </c>
      <c r="N366" s="85"/>
      <c r="O366" s="86" t="s">
        <v>8</v>
      </c>
      <c r="P366" s="85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</row>
    <row r="367" spans="1:41" ht="16.5" thickBot="1">
      <c r="A367" s="88"/>
      <c r="B367" s="17" t="s">
        <v>9</v>
      </c>
      <c r="C367" s="17" t="s">
        <v>10</v>
      </c>
      <c r="D367" s="88"/>
      <c r="E367" s="17" t="s">
        <v>9</v>
      </c>
      <c r="F367" s="17" t="s">
        <v>10</v>
      </c>
      <c r="G367" s="17" t="s">
        <v>9</v>
      </c>
      <c r="H367" s="18" t="s">
        <v>10</v>
      </c>
      <c r="I367" s="19" t="s">
        <v>9</v>
      </c>
      <c r="J367" s="20" t="s">
        <v>10</v>
      </c>
      <c r="K367" s="92"/>
      <c r="L367" s="93"/>
      <c r="M367" s="17" t="s">
        <v>9</v>
      </c>
      <c r="N367" s="17" t="s">
        <v>10</v>
      </c>
      <c r="O367" s="17" t="s">
        <v>9</v>
      </c>
      <c r="P367" s="17" t="s">
        <v>10</v>
      </c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</row>
    <row r="368" spans="1:41" ht="16.5" thickBot="1">
      <c r="A368" s="2" t="s">
        <v>11</v>
      </c>
      <c r="B368" s="4">
        <v>30</v>
      </c>
      <c r="C368" s="4">
        <v>17</v>
      </c>
      <c r="D368" s="4">
        <f>SUM(B368:C368)</f>
        <v>47</v>
      </c>
      <c r="E368" s="4">
        <v>4</v>
      </c>
      <c r="F368" s="4">
        <v>4</v>
      </c>
      <c r="G368" s="4">
        <v>4</v>
      </c>
      <c r="H368" s="4">
        <v>11</v>
      </c>
      <c r="I368" s="4">
        <f>E368+G368</f>
        <v>8</v>
      </c>
      <c r="J368" s="6">
        <f>F368+H368</f>
        <v>15</v>
      </c>
      <c r="K368" s="7">
        <f>I368+J368</f>
        <v>23</v>
      </c>
      <c r="L368" s="3">
        <f>D368+K368</f>
        <v>70</v>
      </c>
      <c r="M368" s="21">
        <f>B368*100/L368</f>
        <v>42.857142857142854</v>
      </c>
      <c r="N368" s="21">
        <f>C368*100/L368</f>
        <v>24.285714285714285</v>
      </c>
      <c r="O368" s="21">
        <f>E368+G368*100/L368</f>
        <v>9.7142857142857153</v>
      </c>
      <c r="P368" s="21">
        <f>F368+H368*100/L368</f>
        <v>19.714285714285715</v>
      </c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</row>
    <row r="369" spans="1:41" ht="16.5" thickBot="1">
      <c r="A369" s="2" t="s">
        <v>12</v>
      </c>
      <c r="B369" s="4">
        <v>28</v>
      </c>
      <c r="C369" s="4">
        <v>32</v>
      </c>
      <c r="D369" s="4">
        <f t="shared" ref="D369:D371" si="112">SUM(B369:C369)</f>
        <v>60</v>
      </c>
      <c r="E369" s="4">
        <v>10</v>
      </c>
      <c r="F369" s="4">
        <v>8</v>
      </c>
      <c r="G369" s="4">
        <v>11</v>
      </c>
      <c r="H369" s="4">
        <v>12</v>
      </c>
      <c r="I369" s="4">
        <f t="shared" ref="I369:I372" si="113">E369+G369</f>
        <v>21</v>
      </c>
      <c r="J369" s="6">
        <f t="shared" ref="J369:J372" si="114">F369+H369</f>
        <v>20</v>
      </c>
      <c r="K369" s="7">
        <f t="shared" ref="K369:K372" si="115">I369+J369</f>
        <v>41</v>
      </c>
      <c r="L369" s="3">
        <f t="shared" ref="L369:L372" si="116">D369+K369</f>
        <v>101</v>
      </c>
      <c r="M369" s="21">
        <f t="shared" ref="M369:M372" si="117">B369*100/L369</f>
        <v>27.722772277227723</v>
      </c>
      <c r="N369" s="21">
        <f t="shared" ref="N369:N372" si="118">C369*100/L369</f>
        <v>31.683168316831683</v>
      </c>
      <c r="O369" s="21">
        <f t="shared" ref="O369:O372" si="119">E369+G369*100/L369</f>
        <v>20.89108910891089</v>
      </c>
      <c r="P369" s="21">
        <f t="shared" ref="P369:P372" si="120">F369+H369*100/L369</f>
        <v>19.881188118811881</v>
      </c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</row>
    <row r="370" spans="1:41" ht="16.5" thickBot="1">
      <c r="A370" s="2" t="s">
        <v>13</v>
      </c>
      <c r="B370" s="4">
        <v>39</v>
      </c>
      <c r="C370" s="4">
        <v>13</v>
      </c>
      <c r="D370" s="4">
        <f t="shared" si="112"/>
        <v>52</v>
      </c>
      <c r="E370" s="4">
        <v>4</v>
      </c>
      <c r="F370" s="4">
        <v>1</v>
      </c>
      <c r="G370" s="4">
        <v>6</v>
      </c>
      <c r="H370" s="4">
        <v>10</v>
      </c>
      <c r="I370" s="4">
        <f t="shared" si="113"/>
        <v>10</v>
      </c>
      <c r="J370" s="6">
        <f t="shared" si="114"/>
        <v>11</v>
      </c>
      <c r="K370" s="7">
        <f t="shared" si="115"/>
        <v>21</v>
      </c>
      <c r="L370" s="3">
        <f t="shared" si="116"/>
        <v>73</v>
      </c>
      <c r="M370" s="21">
        <f t="shared" si="117"/>
        <v>53.424657534246577</v>
      </c>
      <c r="N370" s="21">
        <f t="shared" si="118"/>
        <v>17.80821917808219</v>
      </c>
      <c r="O370" s="21">
        <f t="shared" si="119"/>
        <v>12.219178082191782</v>
      </c>
      <c r="P370" s="21">
        <f t="shared" si="120"/>
        <v>14.698630136986301</v>
      </c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</row>
    <row r="371" spans="1:41" ht="16.5" thickBot="1">
      <c r="A371" s="2" t="s">
        <v>14</v>
      </c>
      <c r="B371" s="4">
        <v>32</v>
      </c>
      <c r="C371" s="4">
        <v>14</v>
      </c>
      <c r="D371" s="4">
        <f t="shared" si="112"/>
        <v>46</v>
      </c>
      <c r="E371" s="4">
        <v>4</v>
      </c>
      <c r="F371" s="4">
        <v>4</v>
      </c>
      <c r="G371" s="4">
        <v>9</v>
      </c>
      <c r="H371" s="4">
        <v>10</v>
      </c>
      <c r="I371" s="4">
        <f t="shared" si="113"/>
        <v>13</v>
      </c>
      <c r="J371" s="6">
        <f t="shared" si="114"/>
        <v>14</v>
      </c>
      <c r="K371" s="7">
        <f t="shared" si="115"/>
        <v>27</v>
      </c>
      <c r="L371" s="3">
        <f t="shared" si="116"/>
        <v>73</v>
      </c>
      <c r="M371" s="21">
        <f t="shared" si="117"/>
        <v>43.835616438356162</v>
      </c>
      <c r="N371" s="21">
        <f t="shared" si="118"/>
        <v>19.17808219178082</v>
      </c>
      <c r="O371" s="21">
        <f t="shared" si="119"/>
        <v>16.328767123287669</v>
      </c>
      <c r="P371" s="21">
        <f t="shared" si="120"/>
        <v>17.698630136986303</v>
      </c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</row>
    <row r="372" spans="1:41" ht="16.5" thickBot="1">
      <c r="A372" s="2" t="s">
        <v>15</v>
      </c>
      <c r="B372" s="4">
        <v>129</v>
      </c>
      <c r="C372" s="4">
        <v>76</v>
      </c>
      <c r="D372" s="4">
        <f>SUM(D368:D371)</f>
        <v>205</v>
      </c>
      <c r="E372" s="4">
        <v>22</v>
      </c>
      <c r="F372" s="4">
        <v>17</v>
      </c>
      <c r="G372" s="4">
        <v>30</v>
      </c>
      <c r="H372" s="4">
        <v>43</v>
      </c>
      <c r="I372" s="4">
        <f t="shared" si="113"/>
        <v>52</v>
      </c>
      <c r="J372" s="6">
        <f t="shared" si="114"/>
        <v>60</v>
      </c>
      <c r="K372" s="7">
        <f t="shared" si="115"/>
        <v>112</v>
      </c>
      <c r="L372" s="3">
        <f t="shared" si="116"/>
        <v>317</v>
      </c>
      <c r="M372" s="21">
        <f t="shared" si="117"/>
        <v>40.694006309148264</v>
      </c>
      <c r="N372" s="21">
        <f t="shared" si="118"/>
        <v>23.974763406940063</v>
      </c>
      <c r="O372" s="21">
        <f t="shared" si="119"/>
        <v>31.463722397476339</v>
      </c>
      <c r="P372" s="21">
        <f t="shared" si="120"/>
        <v>30.564668769716086</v>
      </c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</row>
    <row r="373" spans="1:41" ht="15.75">
      <c r="A373" s="8"/>
      <c r="B373" s="9"/>
      <c r="C373" s="9"/>
      <c r="D373" s="9"/>
      <c r="E373" s="9"/>
      <c r="F373" s="9"/>
      <c r="G373" s="9"/>
      <c r="H373" s="9"/>
      <c r="I373" s="9"/>
      <c r="J373" s="10"/>
      <c r="K373" s="10"/>
      <c r="L373" s="10"/>
      <c r="M373" s="9"/>
      <c r="N373" s="9"/>
      <c r="O373" s="9"/>
      <c r="P373" s="9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</row>
    <row r="374" spans="1:41" ht="15.75">
      <c r="A374" s="83" t="s">
        <v>30</v>
      </c>
      <c r="B374" s="83"/>
      <c r="C374" s="83"/>
      <c r="D374" s="83"/>
      <c r="E374" s="9"/>
      <c r="F374" s="83" t="s">
        <v>26</v>
      </c>
      <c r="G374" s="83"/>
      <c r="H374" s="9" t="s">
        <v>31</v>
      </c>
      <c r="I374" s="9"/>
      <c r="J374" s="10"/>
      <c r="K374" s="83" t="s">
        <v>30</v>
      </c>
      <c r="L374" s="83"/>
      <c r="M374" s="83"/>
      <c r="N374" s="83"/>
      <c r="O374" s="9"/>
      <c r="P374" s="83" t="s">
        <v>26</v>
      </c>
      <c r="Q374" s="83"/>
      <c r="R374" s="9" t="s">
        <v>31</v>
      </c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</row>
    <row r="375" spans="1:41" ht="15.75">
      <c r="A375" s="5" t="s">
        <v>29</v>
      </c>
      <c r="B375" s="9" t="s">
        <v>24</v>
      </c>
      <c r="C375" s="9" t="s">
        <v>25</v>
      </c>
      <c r="D375" s="9" t="s">
        <v>28</v>
      </c>
      <c r="E375" s="9"/>
      <c r="F375" s="9" t="s">
        <v>24</v>
      </c>
      <c r="G375" s="9" t="s">
        <v>25</v>
      </c>
      <c r="H375" s="9">
        <f>CHITEST(B376:C377,F376:G377)</f>
        <v>2.1940861264629293E-2</v>
      </c>
      <c r="I375" s="9"/>
      <c r="J375" s="10"/>
      <c r="K375" s="5" t="s">
        <v>29</v>
      </c>
      <c r="L375" s="9" t="s">
        <v>24</v>
      </c>
      <c r="M375" s="9" t="s">
        <v>25</v>
      </c>
      <c r="N375" s="9" t="s">
        <v>28</v>
      </c>
      <c r="O375" s="9"/>
      <c r="P375" s="9" t="s">
        <v>24</v>
      </c>
      <c r="Q375" s="9" t="s">
        <v>25</v>
      </c>
      <c r="R375" s="9">
        <f>CHITEST(L376:M377,P376:Q377)</f>
        <v>2.4175367153735361E-2</v>
      </c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</row>
    <row r="376" spans="1:41" ht="15.75">
      <c r="A376" s="5" t="s">
        <v>9</v>
      </c>
      <c r="B376" s="9">
        <f>B368</f>
        <v>30</v>
      </c>
      <c r="C376" s="9">
        <f>I368</f>
        <v>8</v>
      </c>
      <c r="D376" s="9">
        <f>SUM(B376:C376)</f>
        <v>38</v>
      </c>
      <c r="E376" s="9"/>
      <c r="F376" s="15">
        <f>B378*D376/D378</f>
        <v>25.514285714285716</v>
      </c>
      <c r="G376" s="15">
        <f>C378*D376/D378</f>
        <v>12.485714285714286</v>
      </c>
      <c r="H376" s="9"/>
      <c r="I376" s="9"/>
      <c r="J376" s="10"/>
      <c r="K376" s="5" t="s">
        <v>9</v>
      </c>
      <c r="L376" s="9">
        <v>39</v>
      </c>
      <c r="M376" s="9">
        <v>10</v>
      </c>
      <c r="N376" s="9">
        <f>SUM(L376:M376)</f>
        <v>49</v>
      </c>
      <c r="O376" s="9"/>
      <c r="P376" s="15">
        <f>L378*N376/N378</f>
        <v>34.904109589041099</v>
      </c>
      <c r="Q376" s="15">
        <f>M378*N376/N378</f>
        <v>14.095890410958905</v>
      </c>
      <c r="R376" s="9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</row>
    <row r="377" spans="1:41" ht="15.75">
      <c r="A377" s="5" t="s">
        <v>10</v>
      </c>
      <c r="B377" s="9">
        <f>C368</f>
        <v>17</v>
      </c>
      <c r="C377" s="9">
        <f>J368</f>
        <v>15</v>
      </c>
      <c r="D377" s="9">
        <f>SUM(B377:C377)</f>
        <v>32</v>
      </c>
      <c r="E377" s="9"/>
      <c r="F377" s="15">
        <f>B378*D377/D378</f>
        <v>21.485714285714284</v>
      </c>
      <c r="G377" s="15">
        <f>C378*D377/D378</f>
        <v>10.514285714285714</v>
      </c>
      <c r="H377" s="9" t="s">
        <v>32</v>
      </c>
      <c r="I377" s="9"/>
      <c r="J377" s="10"/>
      <c r="K377" s="5" t="s">
        <v>10</v>
      </c>
      <c r="L377" s="9">
        <v>13</v>
      </c>
      <c r="M377" s="9">
        <v>11</v>
      </c>
      <c r="N377" s="9">
        <f>SUM(L377:M377)</f>
        <v>24</v>
      </c>
      <c r="O377" s="9"/>
      <c r="P377" s="15">
        <f>L378*N377/N378</f>
        <v>17.095890410958905</v>
      </c>
      <c r="Q377" s="15">
        <f>M378*N377/N378</f>
        <v>6.904109589041096</v>
      </c>
      <c r="R377" s="9" t="s">
        <v>32</v>
      </c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</row>
    <row r="378" spans="1:41" ht="15.75">
      <c r="A378" s="12" t="s">
        <v>6</v>
      </c>
      <c r="B378" s="9">
        <f>SUM(B376:B377)</f>
        <v>47</v>
      </c>
      <c r="C378" s="9">
        <f>SUM(C376:C377)</f>
        <v>23</v>
      </c>
      <c r="D378" s="9">
        <f>SUM(D376:D377)</f>
        <v>70</v>
      </c>
      <c r="E378" s="9"/>
      <c r="F378" s="9"/>
      <c r="G378" s="9"/>
      <c r="H378" s="13">
        <f>SUM(G380:H381)</f>
        <v>5.2504686206728657</v>
      </c>
      <c r="I378" s="9"/>
      <c r="J378" s="10"/>
      <c r="K378" s="12" t="s">
        <v>6</v>
      </c>
      <c r="L378" s="9">
        <f>SUM(L376:L377)</f>
        <v>52</v>
      </c>
      <c r="M378" s="9">
        <f>SUM(M376:M377)</f>
        <v>21</v>
      </c>
      <c r="N378" s="9">
        <f>SUM(N376:N377)</f>
        <v>73</v>
      </c>
      <c r="O378" s="9"/>
      <c r="P378" s="9"/>
      <c r="Q378" s="9"/>
      <c r="R378" s="13">
        <f>SUM(Q380:R381)</f>
        <v>5.0820072076449634</v>
      </c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</row>
    <row r="379" spans="1:41" ht="15.75">
      <c r="A379" s="8"/>
      <c r="B379" s="9"/>
      <c r="C379" s="9"/>
      <c r="D379" s="9"/>
      <c r="E379" s="9"/>
      <c r="F379" s="9"/>
      <c r="G379" s="83" t="s">
        <v>35</v>
      </c>
      <c r="H379" s="83"/>
      <c r="I379" s="9"/>
      <c r="J379" s="10"/>
      <c r="K379" s="8"/>
      <c r="L379" s="9"/>
      <c r="M379" s="9"/>
      <c r="N379" s="9"/>
      <c r="O379" s="9"/>
      <c r="P379" s="9"/>
      <c r="Q379" s="83" t="s">
        <v>35</v>
      </c>
      <c r="R379" s="83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</row>
    <row r="380" spans="1:41" ht="15.75">
      <c r="A380" s="8" t="s">
        <v>33</v>
      </c>
      <c r="B380" s="15">
        <f>B376-F376</f>
        <v>4.485714285714284</v>
      </c>
      <c r="C380" s="15">
        <f>C376-G376</f>
        <v>-4.4857142857142858</v>
      </c>
      <c r="D380" s="9"/>
      <c r="E380" s="15">
        <f>B380*B380</f>
        <v>20.121632653061209</v>
      </c>
      <c r="F380" s="15">
        <f>C380*C380</f>
        <v>20.121632653061226</v>
      </c>
      <c r="G380" s="14">
        <f>E380/F376</f>
        <v>0.78864181730922989</v>
      </c>
      <c r="H380" s="14">
        <f>F380/G376</f>
        <v>1.61157240928408</v>
      </c>
      <c r="I380" s="9"/>
      <c r="J380" s="10"/>
      <c r="K380" s="8" t="s">
        <v>33</v>
      </c>
      <c r="L380" s="15">
        <f>L376-P376</f>
        <v>4.0958904109589014</v>
      </c>
      <c r="M380" s="15">
        <f>M376-Q376</f>
        <v>-4.0958904109589049</v>
      </c>
      <c r="N380" s="9"/>
      <c r="O380" s="15">
        <f>L380*L380</f>
        <v>16.776318258585079</v>
      </c>
      <c r="P380" s="15">
        <f>M380*M380</f>
        <v>16.776318258585107</v>
      </c>
      <c r="Q380" s="14">
        <f>O380/P376</f>
        <v>0.48064020128599316</v>
      </c>
      <c r="R380" s="14">
        <f>P380/Q376</f>
        <v>1.1901566888986519</v>
      </c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</row>
    <row r="381" spans="1:41" ht="15.75">
      <c r="A381" s="8"/>
      <c r="B381" s="15">
        <f>B377-F377</f>
        <v>-4.485714285714284</v>
      </c>
      <c r="C381" s="15">
        <f>C377-G377</f>
        <v>4.4857142857142858</v>
      </c>
      <c r="D381" s="9"/>
      <c r="E381" s="15">
        <f>B381*B381</f>
        <v>20.121632653061209</v>
      </c>
      <c r="F381" s="15">
        <f>C381*C381</f>
        <v>20.121632653061226</v>
      </c>
      <c r="G381" s="14">
        <f>E381/F377</f>
        <v>0.93651215805471055</v>
      </c>
      <c r="H381" s="14">
        <f>F381/G377</f>
        <v>1.9137422360248448</v>
      </c>
      <c r="I381" s="9"/>
      <c r="J381" s="10"/>
      <c r="K381" s="8"/>
      <c r="L381" s="15">
        <f>L377-P377</f>
        <v>-4.0958904109589049</v>
      </c>
      <c r="M381" s="15">
        <f>M377-Q377</f>
        <v>4.095890410958904</v>
      </c>
      <c r="N381" s="9"/>
      <c r="O381" s="15">
        <f>L381*L381</f>
        <v>16.776318258585107</v>
      </c>
      <c r="P381" s="15">
        <f>M381*M381</f>
        <v>16.7763182585851</v>
      </c>
      <c r="Q381" s="14">
        <f>O381/P377</f>
        <v>0.98130707762557112</v>
      </c>
      <c r="R381" s="14">
        <f>P381/Q377</f>
        <v>2.4299032398347467</v>
      </c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</row>
    <row r="382" spans="1:41" ht="15.75">
      <c r="A382" s="8"/>
      <c r="B382" s="15"/>
      <c r="C382" s="15"/>
      <c r="D382" s="9"/>
      <c r="E382" s="15"/>
      <c r="F382" s="15"/>
      <c r="G382" s="14"/>
      <c r="H382" s="14"/>
      <c r="I382" s="9"/>
      <c r="J382" s="10"/>
      <c r="K382" s="10"/>
      <c r="L382" s="10"/>
      <c r="M382" s="9"/>
      <c r="N382" s="9"/>
      <c r="O382" s="9"/>
      <c r="P382" s="9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</row>
    <row r="383" spans="1:41" ht="15.75">
      <c r="A383" s="83" t="s">
        <v>34</v>
      </c>
      <c r="B383" s="83"/>
      <c r="C383" s="83"/>
      <c r="D383" s="83"/>
      <c r="E383" s="9"/>
      <c r="F383" s="83" t="s">
        <v>26</v>
      </c>
      <c r="G383" s="83"/>
      <c r="H383" s="9" t="s">
        <v>31</v>
      </c>
      <c r="I383" s="9"/>
      <c r="J383" s="10"/>
      <c r="K383" s="83" t="s">
        <v>30</v>
      </c>
      <c r="L383" s="83"/>
      <c r="M383" s="83"/>
      <c r="N383" s="83"/>
      <c r="O383" s="9"/>
      <c r="P383" s="83" t="s">
        <v>26</v>
      </c>
      <c r="Q383" s="83"/>
      <c r="R383" s="9" t="s">
        <v>31</v>
      </c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</row>
    <row r="384" spans="1:41" ht="15.75">
      <c r="A384" s="5" t="s">
        <v>29</v>
      </c>
      <c r="B384" s="9" t="s">
        <v>24</v>
      </c>
      <c r="C384" s="9" t="s">
        <v>25</v>
      </c>
      <c r="D384" s="9" t="s">
        <v>28</v>
      </c>
      <c r="E384" s="9"/>
      <c r="F384" s="9" t="s">
        <v>24</v>
      </c>
      <c r="G384" s="9" t="s">
        <v>25</v>
      </c>
      <c r="H384" s="9">
        <f>CHITEST(B385:C386,F385:G386)</f>
        <v>0.65300998121201204</v>
      </c>
      <c r="I384" s="9"/>
      <c r="J384" s="10"/>
      <c r="K384" s="5" t="s">
        <v>29</v>
      </c>
      <c r="L384" s="9" t="s">
        <v>24</v>
      </c>
      <c r="M384" s="9" t="s">
        <v>25</v>
      </c>
      <c r="N384" s="9" t="s">
        <v>28</v>
      </c>
      <c r="O384" s="9"/>
      <c r="P384" s="9" t="s">
        <v>24</v>
      </c>
      <c r="Q384" s="9" t="s">
        <v>25</v>
      </c>
      <c r="R384" s="9">
        <f>CHITEST(L385:M386,P385:Q386)</f>
        <v>6.9254230942611669E-2</v>
      </c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</row>
    <row r="385" spans="1:41" ht="15.75">
      <c r="A385" s="5" t="s">
        <v>9</v>
      </c>
      <c r="B385" s="9">
        <v>28</v>
      </c>
      <c r="C385" s="9">
        <v>21</v>
      </c>
      <c r="D385" s="9">
        <f>SUM(B385:C385)</f>
        <v>49</v>
      </c>
      <c r="E385" s="9"/>
      <c r="F385" s="15">
        <f>B387*D385/D387</f>
        <v>29.10891089108911</v>
      </c>
      <c r="G385" s="15">
        <f>C387*D385/D387</f>
        <v>19.89108910891089</v>
      </c>
      <c r="H385" s="9"/>
      <c r="I385" s="9"/>
      <c r="J385" s="10"/>
      <c r="K385" s="5" t="s">
        <v>9</v>
      </c>
      <c r="L385" s="9">
        <v>32</v>
      </c>
      <c r="M385" s="9">
        <v>13</v>
      </c>
      <c r="N385" s="9">
        <f>SUM(L385:M385)</f>
        <v>45</v>
      </c>
      <c r="O385" s="9"/>
      <c r="P385" s="15">
        <f>L387*N385/N387</f>
        <v>28.356164383561644</v>
      </c>
      <c r="Q385" s="15">
        <f>M387*N385/N387</f>
        <v>16.643835616438356</v>
      </c>
      <c r="R385" s="9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</row>
    <row r="386" spans="1:41" ht="15.75">
      <c r="A386" s="5" t="s">
        <v>10</v>
      </c>
      <c r="B386" s="9">
        <v>32</v>
      </c>
      <c r="C386" s="9">
        <v>20</v>
      </c>
      <c r="D386" s="9">
        <f>SUM(B386:C386)</f>
        <v>52</v>
      </c>
      <c r="E386" s="9"/>
      <c r="F386" s="15">
        <f>B387*D386/D387</f>
        <v>30.89108910891089</v>
      </c>
      <c r="G386" s="15">
        <f>C387*D386/D387</f>
        <v>21.10891089108911</v>
      </c>
      <c r="H386" s="9" t="s">
        <v>32</v>
      </c>
      <c r="I386" s="9"/>
      <c r="J386" s="10"/>
      <c r="K386" s="5" t="s">
        <v>10</v>
      </c>
      <c r="L386" s="9">
        <v>14</v>
      </c>
      <c r="M386" s="9">
        <v>14</v>
      </c>
      <c r="N386" s="9">
        <f>SUM(L386:M386)</f>
        <v>28</v>
      </c>
      <c r="O386" s="9"/>
      <c r="P386" s="15">
        <f>L387*N386/N387</f>
        <v>17.643835616438356</v>
      </c>
      <c r="Q386" s="15">
        <f>M387*N386/N387</f>
        <v>10.356164383561644</v>
      </c>
      <c r="R386" s="9" t="s">
        <v>32</v>
      </c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</row>
    <row r="387" spans="1:41" ht="15.75">
      <c r="A387" s="12" t="s">
        <v>6</v>
      </c>
      <c r="B387" s="9">
        <f>SUM(B385:B386)</f>
        <v>60</v>
      </c>
      <c r="C387" s="9">
        <f>SUM(C385:C386)</f>
        <v>41</v>
      </c>
      <c r="D387" s="9">
        <f>SUM(D385:D386)</f>
        <v>101</v>
      </c>
      <c r="E387" s="9"/>
      <c r="F387" s="9"/>
      <c r="G387" s="9"/>
      <c r="H387" s="13">
        <f>SUM(G389:H390)</f>
        <v>0.20212632895559762</v>
      </c>
      <c r="I387" s="9"/>
      <c r="J387" s="10"/>
      <c r="K387" s="12" t="s">
        <v>6</v>
      </c>
      <c r="L387" s="9">
        <f>SUM(L385:L386)</f>
        <v>46</v>
      </c>
      <c r="M387" s="9">
        <f>SUM(M385:M386)</f>
        <v>27</v>
      </c>
      <c r="N387" s="9">
        <f>SUM(N385:N386)</f>
        <v>73</v>
      </c>
      <c r="O387" s="9"/>
      <c r="P387" s="9"/>
      <c r="Q387" s="9"/>
      <c r="R387" s="13">
        <f>SUM(Q389:R390)</f>
        <v>3.3006083378064046</v>
      </c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</row>
    <row r="388" spans="1:41" ht="15.75">
      <c r="A388" s="8"/>
      <c r="B388" s="9"/>
      <c r="C388" s="9"/>
      <c r="D388" s="9"/>
      <c r="E388" s="9"/>
      <c r="F388" s="9"/>
      <c r="G388" s="83" t="s">
        <v>36</v>
      </c>
      <c r="H388" s="83"/>
      <c r="I388" s="9"/>
      <c r="J388" s="10"/>
      <c r="K388" s="8"/>
      <c r="L388" s="9"/>
      <c r="M388" s="9"/>
      <c r="N388" s="9"/>
      <c r="O388" s="9"/>
      <c r="P388" s="9"/>
      <c r="Q388" s="83" t="s">
        <v>36</v>
      </c>
      <c r="R388" s="83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</row>
    <row r="389" spans="1:41" ht="15.75">
      <c r="A389" s="8" t="s">
        <v>33</v>
      </c>
      <c r="B389" s="15">
        <f>B385-F385</f>
        <v>-1.1089108910891099</v>
      </c>
      <c r="C389" s="15">
        <f>C385-G385</f>
        <v>1.1089108910891099</v>
      </c>
      <c r="D389" s="9"/>
      <c r="E389" s="15">
        <f>B389*B389</f>
        <v>1.2296833643760436</v>
      </c>
      <c r="F389" s="15">
        <f>C389*C389</f>
        <v>1.2296833643760436</v>
      </c>
      <c r="G389" s="14">
        <f>E389/F385</f>
        <v>4.2244224422442314E-2</v>
      </c>
      <c r="H389" s="14">
        <f>F389/G385</f>
        <v>6.182081622796437E-2</v>
      </c>
      <c r="I389" s="9"/>
      <c r="J389" s="10"/>
      <c r="K389" s="8" t="s">
        <v>33</v>
      </c>
      <c r="L389" s="15">
        <f>L385-P385</f>
        <v>3.6438356164383556</v>
      </c>
      <c r="M389" s="15">
        <f>M385-Q385</f>
        <v>-3.6438356164383556</v>
      </c>
      <c r="N389" s="9"/>
      <c r="O389" s="15">
        <f>L389*L389</f>
        <v>13.277537999624691</v>
      </c>
      <c r="P389" s="15">
        <f>M389*M389</f>
        <v>13.277537999624691</v>
      </c>
      <c r="Q389" s="14">
        <f>O389/P385</f>
        <v>0.46824167824763402</v>
      </c>
      <c r="R389" s="14">
        <f>P389/Q385</f>
        <v>0.79774508145893208</v>
      </c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</row>
    <row r="390" spans="1:41" ht="15.75">
      <c r="A390" s="8"/>
      <c r="B390" s="15">
        <f>B386-F386</f>
        <v>1.1089108910891099</v>
      </c>
      <c r="C390" s="15">
        <f>C386-G386</f>
        <v>-1.1089108910891099</v>
      </c>
      <c r="D390" s="9"/>
      <c r="E390" s="15">
        <f>B390*B390</f>
        <v>1.2296833643760436</v>
      </c>
      <c r="F390" s="15">
        <f>C390*C390</f>
        <v>1.2296833643760436</v>
      </c>
      <c r="G390" s="14">
        <f>E390/F386</f>
        <v>3.9807057628839876E-2</v>
      </c>
      <c r="H390" s="14">
        <f>F390/G386</f>
        <v>5.8254230676351035E-2</v>
      </c>
      <c r="I390" s="9"/>
      <c r="J390" s="10"/>
      <c r="K390" s="8"/>
      <c r="L390" s="15">
        <f>L386-P386</f>
        <v>-3.6438356164383556</v>
      </c>
      <c r="M390" s="15">
        <f>M386-Q386</f>
        <v>3.6438356164383556</v>
      </c>
      <c r="N390" s="9"/>
      <c r="O390" s="15">
        <f>L390*L390</f>
        <v>13.277537999624691</v>
      </c>
      <c r="P390" s="15">
        <f>M390*M390</f>
        <v>13.277537999624691</v>
      </c>
      <c r="Q390" s="14">
        <f>O390/P386</f>
        <v>0.75253126861226904</v>
      </c>
      <c r="R390" s="14">
        <f>P390/Q386</f>
        <v>1.2820903094875693</v>
      </c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</row>
    <row r="391" spans="1:4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</row>
    <row r="392" spans="1:41" ht="15.75">
      <c r="A392" s="1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</row>
    <row r="393" spans="1:41" ht="15.75">
      <c r="A393" s="1" t="s">
        <v>0</v>
      </c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</row>
    <row r="394" spans="1:41" ht="16.5" thickBot="1">
      <c r="A394" s="1" t="s">
        <v>1</v>
      </c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</row>
    <row r="395" spans="1:41" ht="16.5" thickBot="1">
      <c r="A395" s="87" t="s">
        <v>2</v>
      </c>
      <c r="B395" s="86" t="s">
        <v>3</v>
      </c>
      <c r="C395" s="85"/>
      <c r="D395" s="87" t="s">
        <v>21</v>
      </c>
      <c r="E395" s="86" t="s">
        <v>4</v>
      </c>
      <c r="F395" s="85"/>
      <c r="G395" s="86" t="s">
        <v>5</v>
      </c>
      <c r="H395" s="84"/>
      <c r="I395" s="89" t="s">
        <v>27</v>
      </c>
      <c r="J395" s="90"/>
      <c r="K395" s="91" t="s">
        <v>22</v>
      </c>
      <c r="L395" s="93" t="s">
        <v>23</v>
      </c>
      <c r="M395" s="84" t="s">
        <v>7</v>
      </c>
      <c r="N395" s="85"/>
      <c r="O395" s="86" t="s">
        <v>8</v>
      </c>
      <c r="P395" s="85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</row>
    <row r="396" spans="1:41" ht="16.5" thickBot="1">
      <c r="A396" s="88"/>
      <c r="B396" s="17" t="s">
        <v>9</v>
      </c>
      <c r="C396" s="17" t="s">
        <v>10</v>
      </c>
      <c r="D396" s="88"/>
      <c r="E396" s="17" t="s">
        <v>9</v>
      </c>
      <c r="F396" s="17" t="s">
        <v>10</v>
      </c>
      <c r="G396" s="17" t="s">
        <v>9</v>
      </c>
      <c r="H396" s="18" t="s">
        <v>10</v>
      </c>
      <c r="I396" s="19" t="s">
        <v>9</v>
      </c>
      <c r="J396" s="20" t="s">
        <v>10</v>
      </c>
      <c r="K396" s="92"/>
      <c r="L396" s="93"/>
      <c r="M396" s="17" t="s">
        <v>9</v>
      </c>
      <c r="N396" s="17" t="s">
        <v>10</v>
      </c>
      <c r="O396" s="17" t="s">
        <v>9</v>
      </c>
      <c r="P396" s="17" t="s">
        <v>10</v>
      </c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</row>
    <row r="397" spans="1:41" ht="16.5" thickBot="1">
      <c r="A397" s="2" t="s">
        <v>11</v>
      </c>
      <c r="B397" s="4">
        <v>30</v>
      </c>
      <c r="C397" s="4">
        <v>17</v>
      </c>
      <c r="D397" s="4">
        <f>SUM(B397:C397)</f>
        <v>47</v>
      </c>
      <c r="E397" s="4">
        <v>4</v>
      </c>
      <c r="F397" s="4">
        <v>4</v>
      </c>
      <c r="G397" s="4">
        <v>4</v>
      </c>
      <c r="H397" s="4">
        <v>11</v>
      </c>
      <c r="I397" s="4">
        <f>E397+G397</f>
        <v>8</v>
      </c>
      <c r="J397" s="6">
        <f>F397+H397</f>
        <v>15</v>
      </c>
      <c r="K397" s="7">
        <f>I397+J397</f>
        <v>23</v>
      </c>
      <c r="L397" s="3">
        <f>D397+K397</f>
        <v>70</v>
      </c>
      <c r="M397" s="21">
        <f>B397*100/L397</f>
        <v>42.857142857142854</v>
      </c>
      <c r="N397" s="21">
        <f>C397*100/L397</f>
        <v>24.285714285714285</v>
      </c>
      <c r="O397" s="21">
        <f>E397+G397*100/L397</f>
        <v>9.7142857142857153</v>
      </c>
      <c r="P397" s="21">
        <f>F397+H397*100/L397</f>
        <v>19.714285714285715</v>
      </c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</row>
    <row r="398" spans="1:41" ht="16.5" thickBot="1">
      <c r="A398" s="2" t="s">
        <v>12</v>
      </c>
      <c r="B398" s="4">
        <v>28</v>
      </c>
      <c r="C398" s="4">
        <v>32</v>
      </c>
      <c r="D398" s="4">
        <f t="shared" ref="D398:D400" si="121">SUM(B398:C398)</f>
        <v>60</v>
      </c>
      <c r="E398" s="4">
        <v>10</v>
      </c>
      <c r="F398" s="4">
        <v>8</v>
      </c>
      <c r="G398" s="4">
        <v>11</v>
      </c>
      <c r="H398" s="4">
        <v>12</v>
      </c>
      <c r="I398" s="4">
        <f t="shared" ref="I398:I401" si="122">E398+G398</f>
        <v>21</v>
      </c>
      <c r="J398" s="6">
        <f t="shared" ref="J398:J401" si="123">F398+H398</f>
        <v>20</v>
      </c>
      <c r="K398" s="7">
        <f t="shared" ref="K398:K401" si="124">I398+J398</f>
        <v>41</v>
      </c>
      <c r="L398" s="3">
        <f t="shared" ref="L398:L401" si="125">D398+K398</f>
        <v>101</v>
      </c>
      <c r="M398" s="21">
        <f t="shared" ref="M398:M401" si="126">B398*100/L398</f>
        <v>27.722772277227723</v>
      </c>
      <c r="N398" s="21">
        <f t="shared" ref="N398:N401" si="127">C398*100/L398</f>
        <v>31.683168316831683</v>
      </c>
      <c r="O398" s="21">
        <f t="shared" ref="O398:O401" si="128">E398+G398*100/L398</f>
        <v>20.89108910891089</v>
      </c>
      <c r="P398" s="21">
        <f t="shared" ref="P398:P401" si="129">F398+H398*100/L398</f>
        <v>19.881188118811881</v>
      </c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</row>
    <row r="399" spans="1:41" ht="16.5" thickBot="1">
      <c r="A399" s="2" t="s">
        <v>13</v>
      </c>
      <c r="B399" s="4">
        <v>39</v>
      </c>
      <c r="C399" s="4">
        <v>13</v>
      </c>
      <c r="D399" s="4">
        <f t="shared" si="121"/>
        <v>52</v>
      </c>
      <c r="E399" s="4">
        <v>4</v>
      </c>
      <c r="F399" s="4">
        <v>1</v>
      </c>
      <c r="G399" s="4">
        <v>6</v>
      </c>
      <c r="H399" s="4">
        <v>10</v>
      </c>
      <c r="I399" s="4">
        <f t="shared" si="122"/>
        <v>10</v>
      </c>
      <c r="J399" s="6">
        <f t="shared" si="123"/>
        <v>11</v>
      </c>
      <c r="K399" s="7">
        <f t="shared" si="124"/>
        <v>21</v>
      </c>
      <c r="L399" s="3">
        <f t="shared" si="125"/>
        <v>73</v>
      </c>
      <c r="M399" s="21">
        <f t="shared" si="126"/>
        <v>53.424657534246577</v>
      </c>
      <c r="N399" s="21">
        <f t="shared" si="127"/>
        <v>17.80821917808219</v>
      </c>
      <c r="O399" s="21">
        <f t="shared" si="128"/>
        <v>12.219178082191782</v>
      </c>
      <c r="P399" s="21">
        <f t="shared" si="129"/>
        <v>14.698630136986301</v>
      </c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</row>
    <row r="400" spans="1:41" ht="16.5" thickBot="1">
      <c r="A400" s="2" t="s">
        <v>14</v>
      </c>
      <c r="B400" s="4">
        <v>32</v>
      </c>
      <c r="C400" s="4">
        <v>14</v>
      </c>
      <c r="D400" s="4">
        <f t="shared" si="121"/>
        <v>46</v>
      </c>
      <c r="E400" s="4">
        <v>4</v>
      </c>
      <c r="F400" s="4">
        <v>4</v>
      </c>
      <c r="G400" s="4">
        <v>9</v>
      </c>
      <c r="H400" s="4">
        <v>10</v>
      </c>
      <c r="I400" s="4">
        <f t="shared" si="122"/>
        <v>13</v>
      </c>
      <c r="J400" s="6">
        <f t="shared" si="123"/>
        <v>14</v>
      </c>
      <c r="K400" s="7">
        <f t="shared" si="124"/>
        <v>27</v>
      </c>
      <c r="L400" s="3">
        <f t="shared" si="125"/>
        <v>73</v>
      </c>
      <c r="M400" s="21">
        <f t="shared" si="126"/>
        <v>43.835616438356162</v>
      </c>
      <c r="N400" s="21">
        <f t="shared" si="127"/>
        <v>19.17808219178082</v>
      </c>
      <c r="O400" s="21">
        <f t="shared" si="128"/>
        <v>16.328767123287669</v>
      </c>
      <c r="P400" s="21">
        <f t="shared" si="129"/>
        <v>17.698630136986303</v>
      </c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</row>
    <row r="401" spans="1:41" ht="16.5" thickBot="1">
      <c r="A401" s="2" t="s">
        <v>15</v>
      </c>
      <c r="B401" s="4">
        <v>129</v>
      </c>
      <c r="C401" s="4">
        <v>76</v>
      </c>
      <c r="D401" s="4">
        <f>SUM(D397:D400)</f>
        <v>205</v>
      </c>
      <c r="E401" s="4">
        <v>22</v>
      </c>
      <c r="F401" s="4">
        <v>17</v>
      </c>
      <c r="G401" s="4">
        <v>30</v>
      </c>
      <c r="H401" s="4">
        <v>43</v>
      </c>
      <c r="I401" s="4">
        <f t="shared" si="122"/>
        <v>52</v>
      </c>
      <c r="J401" s="6">
        <f t="shared" si="123"/>
        <v>60</v>
      </c>
      <c r="K401" s="7">
        <f t="shared" si="124"/>
        <v>112</v>
      </c>
      <c r="L401" s="3">
        <f t="shared" si="125"/>
        <v>317</v>
      </c>
      <c r="M401" s="21">
        <f t="shared" si="126"/>
        <v>40.694006309148264</v>
      </c>
      <c r="N401" s="21">
        <f t="shared" si="127"/>
        <v>23.974763406940063</v>
      </c>
      <c r="O401" s="21">
        <f t="shared" si="128"/>
        <v>31.463722397476339</v>
      </c>
      <c r="P401" s="21">
        <f t="shared" si="129"/>
        <v>30.564668769716086</v>
      </c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</row>
    <row r="402" spans="1:41" ht="15.75">
      <c r="A402" s="8"/>
      <c r="B402" s="9"/>
      <c r="C402" s="9"/>
      <c r="D402" s="9"/>
      <c r="E402" s="9"/>
      <c r="F402" s="9"/>
      <c r="G402" s="9"/>
      <c r="H402" s="9"/>
      <c r="I402" s="9"/>
      <c r="J402" s="10"/>
      <c r="K402" s="10"/>
      <c r="L402" s="10"/>
      <c r="M402" s="9"/>
      <c r="N402" s="9"/>
      <c r="O402" s="9"/>
      <c r="P402" s="9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</row>
    <row r="403" spans="1:41" ht="15.75">
      <c r="A403" s="83" t="s">
        <v>30</v>
      </c>
      <c r="B403" s="83"/>
      <c r="C403" s="83"/>
      <c r="D403" s="83"/>
      <c r="E403" s="9"/>
      <c r="F403" s="83" t="s">
        <v>26</v>
      </c>
      <c r="G403" s="83"/>
      <c r="H403" s="9" t="s">
        <v>31</v>
      </c>
      <c r="I403" s="9"/>
      <c r="J403" s="10"/>
      <c r="K403" s="83" t="s">
        <v>30</v>
      </c>
      <c r="L403" s="83"/>
      <c r="M403" s="83"/>
      <c r="N403" s="83"/>
      <c r="O403" s="9"/>
      <c r="P403" s="83" t="s">
        <v>26</v>
      </c>
      <c r="Q403" s="83"/>
      <c r="R403" s="9" t="s">
        <v>31</v>
      </c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</row>
    <row r="404" spans="1:41" ht="15.75">
      <c r="A404" s="5" t="s">
        <v>29</v>
      </c>
      <c r="B404" s="9" t="s">
        <v>24</v>
      </c>
      <c r="C404" s="9" t="s">
        <v>25</v>
      </c>
      <c r="D404" s="9" t="s">
        <v>28</v>
      </c>
      <c r="E404" s="9"/>
      <c r="F404" s="9" t="s">
        <v>24</v>
      </c>
      <c r="G404" s="9" t="s">
        <v>25</v>
      </c>
      <c r="H404" s="9">
        <f>CHITEST(B405:C406,F405:G406)</f>
        <v>2.1940861264629293E-2</v>
      </c>
      <c r="I404" s="9"/>
      <c r="J404" s="10"/>
      <c r="K404" s="5" t="s">
        <v>29</v>
      </c>
      <c r="L404" s="9" t="s">
        <v>24</v>
      </c>
      <c r="M404" s="9" t="s">
        <v>25</v>
      </c>
      <c r="N404" s="9" t="s">
        <v>28</v>
      </c>
      <c r="O404" s="9"/>
      <c r="P404" s="9" t="s">
        <v>24</v>
      </c>
      <c r="Q404" s="9" t="s">
        <v>25</v>
      </c>
      <c r="R404" s="9">
        <f>CHITEST(L405:M406,P405:Q406)</f>
        <v>2.4175367153735361E-2</v>
      </c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</row>
    <row r="405" spans="1:41" ht="15.75">
      <c r="A405" s="5" t="s">
        <v>9</v>
      </c>
      <c r="B405" s="9">
        <f>B397</f>
        <v>30</v>
      </c>
      <c r="C405" s="9">
        <f>I397</f>
        <v>8</v>
      </c>
      <c r="D405" s="9">
        <f>SUM(B405:C405)</f>
        <v>38</v>
      </c>
      <c r="E405" s="9"/>
      <c r="F405" s="15">
        <f>B407*D405/D407</f>
        <v>25.514285714285716</v>
      </c>
      <c r="G405" s="15">
        <f>C407*D405/D407</f>
        <v>12.485714285714286</v>
      </c>
      <c r="H405" s="9"/>
      <c r="I405" s="9"/>
      <c r="J405" s="10"/>
      <c r="K405" s="5" t="s">
        <v>9</v>
      </c>
      <c r="L405" s="9">
        <v>39</v>
      </c>
      <c r="M405" s="9">
        <v>10</v>
      </c>
      <c r="N405" s="9">
        <f>SUM(L405:M405)</f>
        <v>49</v>
      </c>
      <c r="O405" s="9"/>
      <c r="P405" s="15">
        <f>L407*N405/N407</f>
        <v>34.904109589041099</v>
      </c>
      <c r="Q405" s="15">
        <f>M407*N405/N407</f>
        <v>14.095890410958905</v>
      </c>
      <c r="R405" s="9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</row>
    <row r="406" spans="1:41" ht="15.75">
      <c r="A406" s="5" t="s">
        <v>10</v>
      </c>
      <c r="B406" s="9">
        <f>C397</f>
        <v>17</v>
      </c>
      <c r="C406" s="9">
        <f>J397</f>
        <v>15</v>
      </c>
      <c r="D406" s="9">
        <f>SUM(B406:C406)</f>
        <v>32</v>
      </c>
      <c r="E406" s="9"/>
      <c r="F406" s="15">
        <f>B407*D406/D407</f>
        <v>21.485714285714284</v>
      </c>
      <c r="G406" s="15">
        <f>C407*D406/D407</f>
        <v>10.514285714285714</v>
      </c>
      <c r="H406" s="9" t="s">
        <v>32</v>
      </c>
      <c r="I406" s="9"/>
      <c r="J406" s="10"/>
      <c r="K406" s="5" t="s">
        <v>10</v>
      </c>
      <c r="L406" s="9">
        <v>13</v>
      </c>
      <c r="M406" s="9">
        <v>11</v>
      </c>
      <c r="N406" s="9">
        <f>SUM(L406:M406)</f>
        <v>24</v>
      </c>
      <c r="O406" s="9"/>
      <c r="P406" s="15">
        <f>L407*N406/N407</f>
        <v>17.095890410958905</v>
      </c>
      <c r="Q406" s="15">
        <f>M407*N406/N407</f>
        <v>6.904109589041096</v>
      </c>
      <c r="R406" s="9" t="s">
        <v>32</v>
      </c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</row>
    <row r="407" spans="1:41" ht="15.75">
      <c r="A407" s="12" t="s">
        <v>6</v>
      </c>
      <c r="B407" s="9">
        <f>SUM(B405:B406)</f>
        <v>47</v>
      </c>
      <c r="C407" s="9">
        <f>SUM(C405:C406)</f>
        <v>23</v>
      </c>
      <c r="D407" s="9">
        <f>SUM(D405:D406)</f>
        <v>70</v>
      </c>
      <c r="E407" s="9"/>
      <c r="F407" s="9"/>
      <c r="G407" s="9"/>
      <c r="H407" s="13">
        <f>SUM(G409:H410)</f>
        <v>5.2504686206728657</v>
      </c>
      <c r="I407" s="9"/>
      <c r="J407" s="10"/>
      <c r="K407" s="12" t="s">
        <v>6</v>
      </c>
      <c r="L407" s="9">
        <f>SUM(L405:L406)</f>
        <v>52</v>
      </c>
      <c r="M407" s="9">
        <f>SUM(M405:M406)</f>
        <v>21</v>
      </c>
      <c r="N407" s="9">
        <f>SUM(N405:N406)</f>
        <v>73</v>
      </c>
      <c r="O407" s="9"/>
      <c r="P407" s="9"/>
      <c r="Q407" s="9"/>
      <c r="R407" s="13">
        <f>SUM(Q409:R410)</f>
        <v>5.0820072076449634</v>
      </c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</row>
    <row r="408" spans="1:41" ht="15.75">
      <c r="A408" s="8"/>
      <c r="B408" s="9"/>
      <c r="C408" s="9"/>
      <c r="D408" s="9"/>
      <c r="E408" s="9"/>
      <c r="F408" s="9"/>
      <c r="G408" s="83" t="s">
        <v>35</v>
      </c>
      <c r="H408" s="83"/>
      <c r="I408" s="9"/>
      <c r="J408" s="10"/>
      <c r="K408" s="8"/>
      <c r="L408" s="9"/>
      <c r="M408" s="9"/>
      <c r="N408" s="9"/>
      <c r="O408" s="9"/>
      <c r="P408" s="9"/>
      <c r="Q408" s="83" t="s">
        <v>35</v>
      </c>
      <c r="R408" s="83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</row>
    <row r="409" spans="1:41" ht="15.75">
      <c r="A409" s="8" t="s">
        <v>33</v>
      </c>
      <c r="B409" s="15">
        <f>B405-F405</f>
        <v>4.485714285714284</v>
      </c>
      <c r="C409" s="15">
        <f>C405-G405</f>
        <v>-4.4857142857142858</v>
      </c>
      <c r="D409" s="9"/>
      <c r="E409" s="15">
        <f>B409*B409</f>
        <v>20.121632653061209</v>
      </c>
      <c r="F409" s="15">
        <f>C409*C409</f>
        <v>20.121632653061226</v>
      </c>
      <c r="G409" s="14">
        <f>E409/F405</f>
        <v>0.78864181730922989</v>
      </c>
      <c r="H409" s="14">
        <f>F409/G405</f>
        <v>1.61157240928408</v>
      </c>
      <c r="I409" s="9"/>
      <c r="J409" s="10"/>
      <c r="K409" s="8" t="s">
        <v>33</v>
      </c>
      <c r="L409" s="15">
        <f>L405-P405</f>
        <v>4.0958904109589014</v>
      </c>
      <c r="M409" s="15">
        <f>M405-Q405</f>
        <v>-4.0958904109589049</v>
      </c>
      <c r="N409" s="9"/>
      <c r="O409" s="15">
        <f>L409*L409</f>
        <v>16.776318258585079</v>
      </c>
      <c r="P409" s="15">
        <f>M409*M409</f>
        <v>16.776318258585107</v>
      </c>
      <c r="Q409" s="14">
        <f>O409/P405</f>
        <v>0.48064020128599316</v>
      </c>
      <c r="R409" s="14">
        <f>P409/Q405</f>
        <v>1.1901566888986519</v>
      </c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</row>
    <row r="410" spans="1:41" ht="15.75">
      <c r="A410" s="8"/>
      <c r="B410" s="15">
        <f>B406-F406</f>
        <v>-4.485714285714284</v>
      </c>
      <c r="C410" s="15">
        <f>C406-G406</f>
        <v>4.4857142857142858</v>
      </c>
      <c r="D410" s="9"/>
      <c r="E410" s="15">
        <f>B410*B410</f>
        <v>20.121632653061209</v>
      </c>
      <c r="F410" s="15">
        <f>C410*C410</f>
        <v>20.121632653061226</v>
      </c>
      <c r="G410" s="14">
        <f>E410/F406</f>
        <v>0.93651215805471055</v>
      </c>
      <c r="H410" s="14">
        <f>F410/G406</f>
        <v>1.9137422360248448</v>
      </c>
      <c r="I410" s="9"/>
      <c r="J410" s="10"/>
      <c r="K410" s="8"/>
      <c r="L410" s="15">
        <f>L406-P406</f>
        <v>-4.0958904109589049</v>
      </c>
      <c r="M410" s="15">
        <f>M406-Q406</f>
        <v>4.095890410958904</v>
      </c>
      <c r="N410" s="9"/>
      <c r="O410" s="15">
        <f>L410*L410</f>
        <v>16.776318258585107</v>
      </c>
      <c r="P410" s="15">
        <f>M410*M410</f>
        <v>16.7763182585851</v>
      </c>
      <c r="Q410" s="14">
        <f>O410/P406</f>
        <v>0.98130707762557112</v>
      </c>
      <c r="R410" s="14">
        <f>P410/Q406</f>
        <v>2.4299032398347467</v>
      </c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</row>
    <row r="411" spans="1:41" ht="15.75">
      <c r="A411" s="8"/>
      <c r="B411" s="15"/>
      <c r="C411" s="15"/>
      <c r="D411" s="9"/>
      <c r="E411" s="15"/>
      <c r="F411" s="15"/>
      <c r="G411" s="14"/>
      <c r="H411" s="14"/>
      <c r="I411" s="9"/>
      <c r="J411" s="10"/>
      <c r="K411" s="10"/>
      <c r="L411" s="10"/>
      <c r="M411" s="9"/>
      <c r="N411" s="9"/>
      <c r="O411" s="9"/>
      <c r="P411" s="9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</row>
    <row r="412" spans="1:41" ht="15.75">
      <c r="A412" s="83" t="s">
        <v>34</v>
      </c>
      <c r="B412" s="83"/>
      <c r="C412" s="83"/>
      <c r="D412" s="83"/>
      <c r="E412" s="9"/>
      <c r="F412" s="83" t="s">
        <v>26</v>
      </c>
      <c r="G412" s="83"/>
      <c r="H412" s="9" t="s">
        <v>31</v>
      </c>
      <c r="I412" s="9"/>
      <c r="J412" s="10"/>
      <c r="K412" s="83" t="s">
        <v>30</v>
      </c>
      <c r="L412" s="83"/>
      <c r="M412" s="83"/>
      <c r="N412" s="83"/>
      <c r="O412" s="9"/>
      <c r="P412" s="83" t="s">
        <v>26</v>
      </c>
      <c r="Q412" s="83"/>
      <c r="R412" s="9" t="s">
        <v>31</v>
      </c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</row>
    <row r="413" spans="1:41" ht="15.75">
      <c r="A413" s="5" t="s">
        <v>29</v>
      </c>
      <c r="B413" s="9" t="s">
        <v>24</v>
      </c>
      <c r="C413" s="9" t="s">
        <v>25</v>
      </c>
      <c r="D413" s="9" t="s">
        <v>28</v>
      </c>
      <c r="E413" s="9"/>
      <c r="F413" s="9" t="s">
        <v>24</v>
      </c>
      <c r="G413" s="9" t="s">
        <v>25</v>
      </c>
      <c r="H413" s="9">
        <f>CHITEST(B414:C415,F414:G415)</f>
        <v>0.65300998121201204</v>
      </c>
      <c r="I413" s="9"/>
      <c r="J413" s="10"/>
      <c r="K413" s="5" t="s">
        <v>29</v>
      </c>
      <c r="L413" s="9" t="s">
        <v>24</v>
      </c>
      <c r="M413" s="9" t="s">
        <v>25</v>
      </c>
      <c r="N413" s="9" t="s">
        <v>28</v>
      </c>
      <c r="O413" s="9"/>
      <c r="P413" s="9" t="s">
        <v>24</v>
      </c>
      <c r="Q413" s="9" t="s">
        <v>25</v>
      </c>
      <c r="R413" s="9">
        <f>CHITEST(L414:M415,P414:Q415)</f>
        <v>6.9254230942611669E-2</v>
      </c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</row>
    <row r="414" spans="1:41" ht="15.75">
      <c r="A414" s="5" t="s">
        <v>9</v>
      </c>
      <c r="B414" s="9">
        <v>28</v>
      </c>
      <c r="C414" s="9">
        <v>21</v>
      </c>
      <c r="D414" s="9">
        <f>SUM(B414:C414)</f>
        <v>49</v>
      </c>
      <c r="E414" s="9"/>
      <c r="F414" s="15">
        <f>B416*D414/D416</f>
        <v>29.10891089108911</v>
      </c>
      <c r="G414" s="15">
        <f>C416*D414/D416</f>
        <v>19.89108910891089</v>
      </c>
      <c r="H414" s="9"/>
      <c r="I414" s="9"/>
      <c r="J414" s="10"/>
      <c r="K414" s="5" t="s">
        <v>9</v>
      </c>
      <c r="L414" s="9">
        <v>32</v>
      </c>
      <c r="M414" s="9">
        <v>13</v>
      </c>
      <c r="N414" s="9">
        <f>SUM(L414:M414)</f>
        <v>45</v>
      </c>
      <c r="O414" s="9"/>
      <c r="P414" s="15">
        <f>L416*N414/N416</f>
        <v>28.356164383561644</v>
      </c>
      <c r="Q414" s="15">
        <f>M416*N414/N416</f>
        <v>16.643835616438356</v>
      </c>
      <c r="R414" s="9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</row>
    <row r="415" spans="1:41" ht="15.75">
      <c r="A415" s="5" t="s">
        <v>10</v>
      </c>
      <c r="B415" s="9">
        <v>32</v>
      </c>
      <c r="C415" s="9">
        <v>20</v>
      </c>
      <c r="D415" s="9">
        <f>SUM(B415:C415)</f>
        <v>52</v>
      </c>
      <c r="E415" s="9"/>
      <c r="F415" s="15">
        <f>B416*D415/D416</f>
        <v>30.89108910891089</v>
      </c>
      <c r="G415" s="15">
        <f>C416*D415/D416</f>
        <v>21.10891089108911</v>
      </c>
      <c r="H415" s="9" t="s">
        <v>32</v>
      </c>
      <c r="I415" s="9"/>
      <c r="J415" s="10"/>
      <c r="K415" s="5" t="s">
        <v>10</v>
      </c>
      <c r="L415" s="9">
        <v>14</v>
      </c>
      <c r="M415" s="9">
        <v>14</v>
      </c>
      <c r="N415" s="9">
        <f>SUM(L415:M415)</f>
        <v>28</v>
      </c>
      <c r="O415" s="9"/>
      <c r="P415" s="15">
        <f>L416*N415/N416</f>
        <v>17.643835616438356</v>
      </c>
      <c r="Q415" s="15">
        <f>M416*N415/N416</f>
        <v>10.356164383561644</v>
      </c>
      <c r="R415" s="9" t="s">
        <v>32</v>
      </c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</row>
    <row r="416" spans="1:41" ht="15.75">
      <c r="A416" s="12" t="s">
        <v>6</v>
      </c>
      <c r="B416" s="9">
        <f>SUM(B414:B415)</f>
        <v>60</v>
      </c>
      <c r="C416" s="9">
        <f>SUM(C414:C415)</f>
        <v>41</v>
      </c>
      <c r="D416" s="9">
        <f>SUM(D414:D415)</f>
        <v>101</v>
      </c>
      <c r="E416" s="9"/>
      <c r="F416" s="9"/>
      <c r="G416" s="9"/>
      <c r="H416" s="13">
        <f>SUM(G418:H419)</f>
        <v>0.20212632895559762</v>
      </c>
      <c r="I416" s="9"/>
      <c r="J416" s="10"/>
      <c r="K416" s="12" t="s">
        <v>6</v>
      </c>
      <c r="L416" s="9">
        <f>SUM(L414:L415)</f>
        <v>46</v>
      </c>
      <c r="M416" s="9">
        <f>SUM(M414:M415)</f>
        <v>27</v>
      </c>
      <c r="N416" s="9">
        <f>SUM(N414:N415)</f>
        <v>73</v>
      </c>
      <c r="O416" s="9"/>
      <c r="P416" s="9"/>
      <c r="Q416" s="9"/>
      <c r="R416" s="13">
        <f>SUM(Q418:R419)</f>
        <v>3.3006083378064046</v>
      </c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</row>
    <row r="417" spans="1:41" ht="15.75">
      <c r="A417" s="8"/>
      <c r="B417" s="9"/>
      <c r="C417" s="9"/>
      <c r="D417" s="9"/>
      <c r="E417" s="9"/>
      <c r="F417" s="9"/>
      <c r="G417" s="83" t="s">
        <v>36</v>
      </c>
      <c r="H417" s="83"/>
      <c r="I417" s="9"/>
      <c r="J417" s="10"/>
      <c r="K417" s="8"/>
      <c r="L417" s="9"/>
      <c r="M417" s="9"/>
      <c r="N417" s="9"/>
      <c r="O417" s="9"/>
      <c r="P417" s="9"/>
      <c r="Q417" s="83" t="s">
        <v>36</v>
      </c>
      <c r="R417" s="83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</row>
    <row r="418" spans="1:41" ht="15.75">
      <c r="A418" s="8" t="s">
        <v>33</v>
      </c>
      <c r="B418" s="15">
        <f>B414-F414</f>
        <v>-1.1089108910891099</v>
      </c>
      <c r="C418" s="15">
        <f>C414-G414</f>
        <v>1.1089108910891099</v>
      </c>
      <c r="D418" s="9"/>
      <c r="E418" s="15">
        <f>B418*B418</f>
        <v>1.2296833643760436</v>
      </c>
      <c r="F418" s="15">
        <f>C418*C418</f>
        <v>1.2296833643760436</v>
      </c>
      <c r="G418" s="14">
        <f>E418/F414</f>
        <v>4.2244224422442314E-2</v>
      </c>
      <c r="H418" s="14">
        <f>F418/G414</f>
        <v>6.182081622796437E-2</v>
      </c>
      <c r="I418" s="9"/>
      <c r="J418" s="10"/>
      <c r="K418" s="8" t="s">
        <v>33</v>
      </c>
      <c r="L418" s="15">
        <f>L414-P414</f>
        <v>3.6438356164383556</v>
      </c>
      <c r="M418" s="15">
        <f>M414-Q414</f>
        <v>-3.6438356164383556</v>
      </c>
      <c r="N418" s="9"/>
      <c r="O418" s="15">
        <f>L418*L418</f>
        <v>13.277537999624691</v>
      </c>
      <c r="P418" s="15">
        <f>M418*M418</f>
        <v>13.277537999624691</v>
      </c>
      <c r="Q418" s="14">
        <f>O418/P414</f>
        <v>0.46824167824763402</v>
      </c>
      <c r="R418" s="14">
        <f>P418/Q414</f>
        <v>0.79774508145893208</v>
      </c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</row>
    <row r="419" spans="1:41" ht="15.75">
      <c r="A419" s="8"/>
      <c r="B419" s="15">
        <f>B415-F415</f>
        <v>1.1089108910891099</v>
      </c>
      <c r="C419" s="15">
        <f>C415-G415</f>
        <v>-1.1089108910891099</v>
      </c>
      <c r="D419" s="9"/>
      <c r="E419" s="15">
        <f>B419*B419</f>
        <v>1.2296833643760436</v>
      </c>
      <c r="F419" s="15">
        <f>C419*C419</f>
        <v>1.2296833643760436</v>
      </c>
      <c r="G419" s="14">
        <f>E419/F415</f>
        <v>3.9807057628839876E-2</v>
      </c>
      <c r="H419" s="14">
        <f>F419/G415</f>
        <v>5.8254230676351035E-2</v>
      </c>
      <c r="I419" s="9"/>
      <c r="J419" s="10"/>
      <c r="K419" s="8"/>
      <c r="L419" s="15">
        <f>L415-P415</f>
        <v>-3.6438356164383556</v>
      </c>
      <c r="M419" s="15">
        <f>M415-Q415</f>
        <v>3.6438356164383556</v>
      </c>
      <c r="N419" s="9"/>
      <c r="O419" s="15">
        <f>L419*L419</f>
        <v>13.277537999624691</v>
      </c>
      <c r="P419" s="15">
        <f>M419*M419</f>
        <v>13.277537999624691</v>
      </c>
      <c r="Q419" s="14">
        <f>O419/P415</f>
        <v>0.75253126861226904</v>
      </c>
      <c r="R419" s="14">
        <f>P419/Q415</f>
        <v>1.2820903094875693</v>
      </c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</row>
    <row r="420" spans="1:41" ht="15.75">
      <c r="A420" s="8"/>
      <c r="B420" s="15"/>
      <c r="C420" s="15"/>
      <c r="D420" s="9"/>
      <c r="E420" s="15"/>
      <c r="F420" s="15"/>
      <c r="G420" s="14"/>
      <c r="H420" s="14"/>
      <c r="I420" s="9"/>
      <c r="J420" s="10"/>
      <c r="K420" s="10"/>
      <c r="L420" s="10"/>
      <c r="M420" s="9"/>
      <c r="N420" s="9"/>
      <c r="O420" s="9"/>
      <c r="P420" s="9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</row>
    <row r="421" spans="1:41" ht="15.75">
      <c r="A421" s="8"/>
      <c r="B421" s="15"/>
      <c r="C421" s="15"/>
      <c r="D421" s="9"/>
      <c r="E421" s="15"/>
      <c r="F421" s="15"/>
      <c r="G421" s="14"/>
      <c r="H421" s="14"/>
      <c r="I421" s="9"/>
      <c r="J421" s="10"/>
      <c r="K421" s="10"/>
      <c r="L421" s="10"/>
      <c r="M421" s="9"/>
      <c r="N421" s="9"/>
      <c r="O421" s="9"/>
      <c r="P421" s="9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</row>
    <row r="422" spans="1:41" ht="15.75">
      <c r="A422" s="1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</row>
    <row r="423" spans="1:41" ht="15.75">
      <c r="A423" s="1" t="s">
        <v>0</v>
      </c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</row>
    <row r="424" spans="1:41" ht="16.5" thickBot="1">
      <c r="A424" s="1" t="s">
        <v>1</v>
      </c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</row>
    <row r="425" spans="1:41" ht="16.5" thickBot="1">
      <c r="A425" s="87" t="s">
        <v>2</v>
      </c>
      <c r="B425" s="86" t="s">
        <v>3</v>
      </c>
      <c r="C425" s="85"/>
      <c r="D425" s="87" t="s">
        <v>21</v>
      </c>
      <c r="E425" s="86" t="s">
        <v>4</v>
      </c>
      <c r="F425" s="85"/>
      <c r="G425" s="86" t="s">
        <v>5</v>
      </c>
      <c r="H425" s="84"/>
      <c r="I425" s="89" t="s">
        <v>27</v>
      </c>
      <c r="J425" s="90"/>
      <c r="K425" s="91" t="s">
        <v>22</v>
      </c>
      <c r="L425" s="93" t="s">
        <v>23</v>
      </c>
      <c r="M425" s="84" t="s">
        <v>7</v>
      </c>
      <c r="N425" s="85"/>
      <c r="O425" s="86" t="s">
        <v>8</v>
      </c>
      <c r="P425" s="85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</row>
    <row r="426" spans="1:41" ht="16.5" thickBot="1">
      <c r="A426" s="88"/>
      <c r="B426" s="17" t="s">
        <v>9</v>
      </c>
      <c r="C426" s="17" t="s">
        <v>10</v>
      </c>
      <c r="D426" s="88"/>
      <c r="E426" s="17" t="s">
        <v>9</v>
      </c>
      <c r="F426" s="17" t="s">
        <v>10</v>
      </c>
      <c r="G426" s="17" t="s">
        <v>9</v>
      </c>
      <c r="H426" s="18" t="s">
        <v>10</v>
      </c>
      <c r="I426" s="19" t="s">
        <v>9</v>
      </c>
      <c r="J426" s="20" t="s">
        <v>10</v>
      </c>
      <c r="K426" s="92"/>
      <c r="L426" s="93"/>
      <c r="M426" s="17" t="s">
        <v>9</v>
      </c>
      <c r="N426" s="17" t="s">
        <v>10</v>
      </c>
      <c r="O426" s="17" t="s">
        <v>9</v>
      </c>
      <c r="P426" s="17" t="s">
        <v>10</v>
      </c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</row>
    <row r="427" spans="1:41" ht="16.5" thickBot="1">
      <c r="A427" s="2" t="s">
        <v>11</v>
      </c>
      <c r="B427" s="4">
        <v>30</v>
      </c>
      <c r="C427" s="4">
        <v>17</v>
      </c>
      <c r="D427" s="4">
        <f>SUM(B427:C427)</f>
        <v>47</v>
      </c>
      <c r="E427" s="4">
        <v>4</v>
      </c>
      <c r="F427" s="4">
        <v>4</v>
      </c>
      <c r="G427" s="4">
        <v>4</v>
      </c>
      <c r="H427" s="4">
        <v>11</v>
      </c>
      <c r="I427" s="4">
        <f>E427+G427</f>
        <v>8</v>
      </c>
      <c r="J427" s="6">
        <f>F427+H427</f>
        <v>15</v>
      </c>
      <c r="K427" s="7">
        <f>I427+J427</f>
        <v>23</v>
      </c>
      <c r="L427" s="3">
        <f>D427+K427</f>
        <v>70</v>
      </c>
      <c r="M427" s="21">
        <f>B427*100/L427</f>
        <v>42.857142857142854</v>
      </c>
      <c r="N427" s="21">
        <f>C427*100/L427</f>
        <v>24.285714285714285</v>
      </c>
      <c r="O427" s="21">
        <f>E427+G427*100/L427</f>
        <v>9.7142857142857153</v>
      </c>
      <c r="P427" s="21">
        <f>F427+H427*100/L427</f>
        <v>19.714285714285715</v>
      </c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</row>
    <row r="428" spans="1:41" ht="16.5" thickBot="1">
      <c r="A428" s="2" t="s">
        <v>12</v>
      </c>
      <c r="B428" s="4">
        <v>28</v>
      </c>
      <c r="C428" s="4">
        <v>32</v>
      </c>
      <c r="D428" s="4">
        <f t="shared" ref="D428:D430" si="130">SUM(B428:C428)</f>
        <v>60</v>
      </c>
      <c r="E428" s="4">
        <v>10</v>
      </c>
      <c r="F428" s="4">
        <v>8</v>
      </c>
      <c r="G428" s="4">
        <v>11</v>
      </c>
      <c r="H428" s="4">
        <v>12</v>
      </c>
      <c r="I428" s="4">
        <f t="shared" ref="I428:I431" si="131">E428+G428</f>
        <v>21</v>
      </c>
      <c r="J428" s="6">
        <f t="shared" ref="J428:J431" si="132">F428+H428</f>
        <v>20</v>
      </c>
      <c r="K428" s="7">
        <f t="shared" ref="K428:K431" si="133">I428+J428</f>
        <v>41</v>
      </c>
      <c r="L428" s="3">
        <f t="shared" ref="L428:L431" si="134">D428+K428</f>
        <v>101</v>
      </c>
      <c r="M428" s="21">
        <f t="shared" ref="M428:M431" si="135">B428*100/L428</f>
        <v>27.722772277227723</v>
      </c>
      <c r="N428" s="21">
        <f t="shared" ref="N428:N431" si="136">C428*100/L428</f>
        <v>31.683168316831683</v>
      </c>
      <c r="O428" s="21">
        <f t="shared" ref="O428:O431" si="137">E428+G428*100/L428</f>
        <v>20.89108910891089</v>
      </c>
      <c r="P428" s="21">
        <f t="shared" ref="P428:P431" si="138">F428+H428*100/L428</f>
        <v>19.881188118811881</v>
      </c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</row>
    <row r="429" spans="1:41" ht="16.5" thickBot="1">
      <c r="A429" s="2" t="s">
        <v>13</v>
      </c>
      <c r="B429" s="4">
        <v>39</v>
      </c>
      <c r="C429" s="4">
        <v>13</v>
      </c>
      <c r="D429" s="4">
        <f t="shared" si="130"/>
        <v>52</v>
      </c>
      <c r="E429" s="4">
        <v>4</v>
      </c>
      <c r="F429" s="4">
        <v>1</v>
      </c>
      <c r="G429" s="4">
        <v>6</v>
      </c>
      <c r="H429" s="4">
        <v>10</v>
      </c>
      <c r="I429" s="4">
        <f t="shared" si="131"/>
        <v>10</v>
      </c>
      <c r="J429" s="6">
        <f t="shared" si="132"/>
        <v>11</v>
      </c>
      <c r="K429" s="7">
        <f t="shared" si="133"/>
        <v>21</v>
      </c>
      <c r="L429" s="3">
        <f t="shared" si="134"/>
        <v>73</v>
      </c>
      <c r="M429" s="21">
        <f t="shared" si="135"/>
        <v>53.424657534246577</v>
      </c>
      <c r="N429" s="21">
        <f t="shared" si="136"/>
        <v>17.80821917808219</v>
      </c>
      <c r="O429" s="21">
        <f t="shared" si="137"/>
        <v>12.219178082191782</v>
      </c>
      <c r="P429" s="21">
        <f t="shared" si="138"/>
        <v>14.698630136986301</v>
      </c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</row>
    <row r="430" spans="1:41" ht="16.5" thickBot="1">
      <c r="A430" s="2" t="s">
        <v>14</v>
      </c>
      <c r="B430" s="4">
        <v>32</v>
      </c>
      <c r="C430" s="4">
        <v>14</v>
      </c>
      <c r="D430" s="4">
        <f t="shared" si="130"/>
        <v>46</v>
      </c>
      <c r="E430" s="4">
        <v>4</v>
      </c>
      <c r="F430" s="4">
        <v>4</v>
      </c>
      <c r="G430" s="4">
        <v>9</v>
      </c>
      <c r="H430" s="4">
        <v>10</v>
      </c>
      <c r="I430" s="4">
        <f t="shared" si="131"/>
        <v>13</v>
      </c>
      <c r="J430" s="6">
        <f t="shared" si="132"/>
        <v>14</v>
      </c>
      <c r="K430" s="7">
        <f t="shared" si="133"/>
        <v>27</v>
      </c>
      <c r="L430" s="3">
        <f t="shared" si="134"/>
        <v>73</v>
      </c>
      <c r="M430" s="21">
        <f t="shared" si="135"/>
        <v>43.835616438356162</v>
      </c>
      <c r="N430" s="21">
        <f t="shared" si="136"/>
        <v>19.17808219178082</v>
      </c>
      <c r="O430" s="21">
        <f t="shared" si="137"/>
        <v>16.328767123287669</v>
      </c>
      <c r="P430" s="21">
        <f t="shared" si="138"/>
        <v>17.698630136986303</v>
      </c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</row>
    <row r="431" spans="1:41" ht="16.5" thickBot="1">
      <c r="A431" s="2" t="s">
        <v>15</v>
      </c>
      <c r="B431" s="4">
        <v>129</v>
      </c>
      <c r="C431" s="4">
        <v>76</v>
      </c>
      <c r="D431" s="4">
        <f>SUM(D427:D430)</f>
        <v>205</v>
      </c>
      <c r="E431" s="4">
        <v>22</v>
      </c>
      <c r="F431" s="4">
        <v>17</v>
      </c>
      <c r="G431" s="4">
        <v>30</v>
      </c>
      <c r="H431" s="4">
        <v>43</v>
      </c>
      <c r="I431" s="4">
        <f t="shared" si="131"/>
        <v>52</v>
      </c>
      <c r="J431" s="6">
        <f t="shared" si="132"/>
        <v>60</v>
      </c>
      <c r="K431" s="7">
        <f t="shared" si="133"/>
        <v>112</v>
      </c>
      <c r="L431" s="3">
        <f t="shared" si="134"/>
        <v>317</v>
      </c>
      <c r="M431" s="21">
        <f t="shared" si="135"/>
        <v>40.694006309148264</v>
      </c>
      <c r="N431" s="21">
        <f t="shared" si="136"/>
        <v>23.974763406940063</v>
      </c>
      <c r="O431" s="21">
        <f t="shared" si="137"/>
        <v>31.463722397476339</v>
      </c>
      <c r="P431" s="21">
        <f t="shared" si="138"/>
        <v>30.564668769716086</v>
      </c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</row>
    <row r="432" spans="1:41" ht="15.75">
      <c r="A432" s="8"/>
      <c r="B432" s="9"/>
      <c r="C432" s="9"/>
      <c r="D432" s="9"/>
      <c r="E432" s="9"/>
      <c r="F432" s="9"/>
      <c r="G432" s="9"/>
      <c r="H432" s="9"/>
      <c r="I432" s="9"/>
      <c r="J432" s="10"/>
      <c r="K432" s="10"/>
      <c r="L432" s="10"/>
      <c r="M432" s="9"/>
      <c r="N432" s="9"/>
      <c r="O432" s="9"/>
      <c r="P432" s="9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</row>
    <row r="433" spans="1:41" ht="15.75">
      <c r="A433" s="83" t="s">
        <v>30</v>
      </c>
      <c r="B433" s="83"/>
      <c r="C433" s="83"/>
      <c r="D433" s="83"/>
      <c r="E433" s="9"/>
      <c r="F433" s="83" t="s">
        <v>26</v>
      </c>
      <c r="G433" s="83"/>
      <c r="H433" s="9" t="s">
        <v>31</v>
      </c>
      <c r="I433" s="9"/>
      <c r="J433" s="10"/>
      <c r="K433" s="83" t="s">
        <v>30</v>
      </c>
      <c r="L433" s="83"/>
      <c r="M433" s="83"/>
      <c r="N433" s="83"/>
      <c r="O433" s="9"/>
      <c r="P433" s="83" t="s">
        <v>26</v>
      </c>
      <c r="Q433" s="83"/>
      <c r="R433" s="9" t="s">
        <v>31</v>
      </c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</row>
    <row r="434" spans="1:41" ht="15.75">
      <c r="A434" s="5" t="s">
        <v>29</v>
      </c>
      <c r="B434" s="9" t="s">
        <v>24</v>
      </c>
      <c r="C434" s="9" t="s">
        <v>25</v>
      </c>
      <c r="D434" s="9" t="s">
        <v>28</v>
      </c>
      <c r="E434" s="9"/>
      <c r="F434" s="9" t="s">
        <v>24</v>
      </c>
      <c r="G434" s="9" t="s">
        <v>25</v>
      </c>
      <c r="H434" s="9">
        <f>CHITEST(B435:C436,F435:G436)</f>
        <v>2.1940861264629293E-2</v>
      </c>
      <c r="I434" s="9"/>
      <c r="J434" s="10"/>
      <c r="K434" s="5" t="s">
        <v>29</v>
      </c>
      <c r="L434" s="9" t="s">
        <v>24</v>
      </c>
      <c r="M434" s="9" t="s">
        <v>25</v>
      </c>
      <c r="N434" s="9" t="s">
        <v>28</v>
      </c>
      <c r="O434" s="9"/>
      <c r="P434" s="9" t="s">
        <v>24</v>
      </c>
      <c r="Q434" s="9" t="s">
        <v>25</v>
      </c>
      <c r="R434" s="9">
        <f>CHITEST(L435:M436,P435:Q436)</f>
        <v>2.4175367153735361E-2</v>
      </c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</row>
    <row r="435" spans="1:41" ht="15.75">
      <c r="A435" s="5" t="s">
        <v>9</v>
      </c>
      <c r="B435" s="9">
        <f>B427</f>
        <v>30</v>
      </c>
      <c r="C435" s="9">
        <f>I427</f>
        <v>8</v>
      </c>
      <c r="D435" s="9">
        <f>SUM(B435:C435)</f>
        <v>38</v>
      </c>
      <c r="E435" s="9"/>
      <c r="F435" s="15">
        <f>B437*D435/D437</f>
        <v>25.514285714285716</v>
      </c>
      <c r="G435" s="15">
        <f>C437*D435/D437</f>
        <v>12.485714285714286</v>
      </c>
      <c r="H435" s="9"/>
      <c r="I435" s="9"/>
      <c r="J435" s="10"/>
      <c r="K435" s="5" t="s">
        <v>9</v>
      </c>
      <c r="L435" s="9">
        <v>39</v>
      </c>
      <c r="M435" s="9">
        <v>10</v>
      </c>
      <c r="N435" s="9">
        <f>SUM(L435:M435)</f>
        <v>49</v>
      </c>
      <c r="O435" s="9"/>
      <c r="P435" s="15">
        <f>L437*N435/N437</f>
        <v>34.904109589041099</v>
      </c>
      <c r="Q435" s="15">
        <f>M437*N435/N437</f>
        <v>14.095890410958905</v>
      </c>
      <c r="R435" s="9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</row>
    <row r="436" spans="1:41" ht="15.75">
      <c r="A436" s="5" t="s">
        <v>10</v>
      </c>
      <c r="B436" s="9">
        <f>C427</f>
        <v>17</v>
      </c>
      <c r="C436" s="9">
        <f>J427</f>
        <v>15</v>
      </c>
      <c r="D436" s="9">
        <f>SUM(B436:C436)</f>
        <v>32</v>
      </c>
      <c r="E436" s="9"/>
      <c r="F436" s="15">
        <f>B437*D436/D437</f>
        <v>21.485714285714284</v>
      </c>
      <c r="G436" s="15">
        <f>C437*D436/D437</f>
        <v>10.514285714285714</v>
      </c>
      <c r="H436" s="9" t="s">
        <v>32</v>
      </c>
      <c r="I436" s="9"/>
      <c r="J436" s="10"/>
      <c r="K436" s="5" t="s">
        <v>10</v>
      </c>
      <c r="L436" s="9">
        <v>13</v>
      </c>
      <c r="M436" s="9">
        <v>11</v>
      </c>
      <c r="N436" s="9">
        <f>SUM(L436:M436)</f>
        <v>24</v>
      </c>
      <c r="O436" s="9"/>
      <c r="P436" s="15">
        <f>L437*N436/N437</f>
        <v>17.095890410958905</v>
      </c>
      <c r="Q436" s="15">
        <f>M437*N436/N437</f>
        <v>6.904109589041096</v>
      </c>
      <c r="R436" s="9" t="s">
        <v>32</v>
      </c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</row>
    <row r="437" spans="1:41" ht="15.75">
      <c r="A437" s="12" t="s">
        <v>6</v>
      </c>
      <c r="B437" s="9">
        <f>SUM(B435:B436)</f>
        <v>47</v>
      </c>
      <c r="C437" s="9">
        <f>SUM(C435:C436)</f>
        <v>23</v>
      </c>
      <c r="D437" s="9">
        <f>SUM(D435:D436)</f>
        <v>70</v>
      </c>
      <c r="E437" s="9"/>
      <c r="F437" s="9"/>
      <c r="G437" s="9"/>
      <c r="H437" s="13">
        <f>SUM(G439:H440)</f>
        <v>5.2504686206728657</v>
      </c>
      <c r="I437" s="9"/>
      <c r="J437" s="10"/>
      <c r="K437" s="12" t="s">
        <v>6</v>
      </c>
      <c r="L437" s="9">
        <f>SUM(L435:L436)</f>
        <v>52</v>
      </c>
      <c r="M437" s="9">
        <f>SUM(M435:M436)</f>
        <v>21</v>
      </c>
      <c r="N437" s="9">
        <f>SUM(N435:N436)</f>
        <v>73</v>
      </c>
      <c r="O437" s="9"/>
      <c r="P437" s="9"/>
      <c r="Q437" s="9"/>
      <c r="R437" s="13">
        <f>SUM(Q439:R440)</f>
        <v>5.0820072076449634</v>
      </c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</row>
    <row r="438" spans="1:41" ht="15.75">
      <c r="A438" s="8"/>
      <c r="B438" s="9"/>
      <c r="C438" s="9"/>
      <c r="D438" s="9"/>
      <c r="E438" s="9"/>
      <c r="F438" s="9"/>
      <c r="G438" s="83" t="s">
        <v>35</v>
      </c>
      <c r="H438" s="83"/>
      <c r="I438" s="9"/>
      <c r="J438" s="10"/>
      <c r="K438" s="8"/>
      <c r="L438" s="9"/>
      <c r="M438" s="9"/>
      <c r="N438" s="9"/>
      <c r="O438" s="9"/>
      <c r="P438" s="9"/>
      <c r="Q438" s="83" t="s">
        <v>35</v>
      </c>
      <c r="R438" s="83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</row>
    <row r="439" spans="1:41" ht="15.75">
      <c r="A439" s="8" t="s">
        <v>33</v>
      </c>
      <c r="B439" s="15">
        <f>B435-F435</f>
        <v>4.485714285714284</v>
      </c>
      <c r="C439" s="15">
        <f>C435-G435</f>
        <v>-4.4857142857142858</v>
      </c>
      <c r="D439" s="9"/>
      <c r="E439" s="15">
        <f>B439*B439</f>
        <v>20.121632653061209</v>
      </c>
      <c r="F439" s="15">
        <f>C439*C439</f>
        <v>20.121632653061226</v>
      </c>
      <c r="G439" s="14">
        <f>E439/F435</f>
        <v>0.78864181730922989</v>
      </c>
      <c r="H439" s="14">
        <f>F439/G435</f>
        <v>1.61157240928408</v>
      </c>
      <c r="I439" s="9"/>
      <c r="J439" s="10"/>
      <c r="K439" s="8" t="s">
        <v>33</v>
      </c>
      <c r="L439" s="15">
        <f>L435-P435</f>
        <v>4.0958904109589014</v>
      </c>
      <c r="M439" s="15">
        <f>M435-Q435</f>
        <v>-4.0958904109589049</v>
      </c>
      <c r="N439" s="9"/>
      <c r="O439" s="15">
        <f>L439*L439</f>
        <v>16.776318258585079</v>
      </c>
      <c r="P439" s="15">
        <f>M439*M439</f>
        <v>16.776318258585107</v>
      </c>
      <c r="Q439" s="14">
        <f>O439/P435</f>
        <v>0.48064020128599316</v>
      </c>
      <c r="R439" s="14">
        <f>P439/Q435</f>
        <v>1.1901566888986519</v>
      </c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</row>
    <row r="440" spans="1:41" ht="15.75">
      <c r="A440" s="8"/>
      <c r="B440" s="15">
        <f>B436-F436</f>
        <v>-4.485714285714284</v>
      </c>
      <c r="C440" s="15">
        <f>C436-G436</f>
        <v>4.4857142857142858</v>
      </c>
      <c r="D440" s="9"/>
      <c r="E440" s="15">
        <f>B440*B440</f>
        <v>20.121632653061209</v>
      </c>
      <c r="F440" s="15">
        <f>C440*C440</f>
        <v>20.121632653061226</v>
      </c>
      <c r="G440" s="14">
        <f>E440/F436</f>
        <v>0.93651215805471055</v>
      </c>
      <c r="H440" s="14">
        <f>F440/G436</f>
        <v>1.9137422360248448</v>
      </c>
      <c r="I440" s="9"/>
      <c r="J440" s="10"/>
      <c r="K440" s="8"/>
      <c r="L440" s="15">
        <f>L436-P436</f>
        <v>-4.0958904109589049</v>
      </c>
      <c r="M440" s="15">
        <f>M436-Q436</f>
        <v>4.095890410958904</v>
      </c>
      <c r="N440" s="9"/>
      <c r="O440" s="15">
        <f>L440*L440</f>
        <v>16.776318258585107</v>
      </c>
      <c r="P440" s="15">
        <f>M440*M440</f>
        <v>16.7763182585851</v>
      </c>
      <c r="Q440" s="14">
        <f>O440/P436</f>
        <v>0.98130707762557112</v>
      </c>
      <c r="R440" s="14">
        <f>P440/Q436</f>
        <v>2.4299032398347467</v>
      </c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</row>
    <row r="441" spans="1:41" ht="15.75">
      <c r="A441" s="8"/>
      <c r="B441" s="15"/>
      <c r="C441" s="15"/>
      <c r="D441" s="9"/>
      <c r="E441" s="15"/>
      <c r="F441" s="15"/>
      <c r="G441" s="14"/>
      <c r="H441" s="14"/>
      <c r="I441" s="9"/>
      <c r="J441" s="10"/>
      <c r="K441" s="10"/>
      <c r="L441" s="10"/>
      <c r="M441" s="9"/>
      <c r="N441" s="9"/>
      <c r="O441" s="9"/>
      <c r="P441" s="9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</row>
    <row r="442" spans="1:41" ht="15.75">
      <c r="A442" s="83" t="s">
        <v>34</v>
      </c>
      <c r="B442" s="83"/>
      <c r="C442" s="83"/>
      <c r="D442" s="83"/>
      <c r="E442" s="9"/>
      <c r="F442" s="83" t="s">
        <v>26</v>
      </c>
      <c r="G442" s="83"/>
      <c r="H442" s="9" t="s">
        <v>31</v>
      </c>
      <c r="I442" s="9"/>
      <c r="J442" s="10"/>
      <c r="K442" s="83" t="s">
        <v>30</v>
      </c>
      <c r="L442" s="83"/>
      <c r="M442" s="83"/>
      <c r="N442" s="83"/>
      <c r="O442" s="9"/>
      <c r="P442" s="83" t="s">
        <v>26</v>
      </c>
      <c r="Q442" s="83"/>
      <c r="R442" s="9" t="s">
        <v>31</v>
      </c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</row>
    <row r="443" spans="1:41" ht="15.75">
      <c r="A443" s="5" t="s">
        <v>29</v>
      </c>
      <c r="B443" s="9" t="s">
        <v>24</v>
      </c>
      <c r="C443" s="9" t="s">
        <v>25</v>
      </c>
      <c r="D443" s="9" t="s">
        <v>28</v>
      </c>
      <c r="E443" s="9"/>
      <c r="F443" s="9" t="s">
        <v>24</v>
      </c>
      <c r="G443" s="9" t="s">
        <v>25</v>
      </c>
      <c r="H443" s="9">
        <f>CHITEST(B444:C445,F444:G445)</f>
        <v>0.65300998121201204</v>
      </c>
      <c r="I443" s="9"/>
      <c r="J443" s="10"/>
      <c r="K443" s="5" t="s">
        <v>29</v>
      </c>
      <c r="L443" s="9" t="s">
        <v>24</v>
      </c>
      <c r="M443" s="9" t="s">
        <v>25</v>
      </c>
      <c r="N443" s="9" t="s">
        <v>28</v>
      </c>
      <c r="O443" s="9"/>
      <c r="P443" s="9" t="s">
        <v>24</v>
      </c>
      <c r="Q443" s="9" t="s">
        <v>25</v>
      </c>
      <c r="R443" s="9">
        <f>CHITEST(L444:M445,P444:Q445)</f>
        <v>6.9254230942611669E-2</v>
      </c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</row>
    <row r="444" spans="1:41" ht="15.75">
      <c r="A444" s="5" t="s">
        <v>9</v>
      </c>
      <c r="B444" s="9">
        <v>28</v>
      </c>
      <c r="C444" s="9">
        <v>21</v>
      </c>
      <c r="D444" s="9">
        <f>SUM(B444:C444)</f>
        <v>49</v>
      </c>
      <c r="E444" s="9"/>
      <c r="F444" s="15">
        <f>B446*D444/D446</f>
        <v>29.10891089108911</v>
      </c>
      <c r="G444" s="15">
        <f>C446*D444/D446</f>
        <v>19.89108910891089</v>
      </c>
      <c r="H444" s="9"/>
      <c r="I444" s="9"/>
      <c r="J444" s="10"/>
      <c r="K444" s="5" t="s">
        <v>9</v>
      </c>
      <c r="L444" s="9">
        <v>32</v>
      </c>
      <c r="M444" s="9">
        <v>13</v>
      </c>
      <c r="N444" s="9">
        <f>SUM(L444:M444)</f>
        <v>45</v>
      </c>
      <c r="O444" s="9"/>
      <c r="P444" s="15">
        <f>L446*N444/N446</f>
        <v>28.356164383561644</v>
      </c>
      <c r="Q444" s="15">
        <f>M446*N444/N446</f>
        <v>16.643835616438356</v>
      </c>
      <c r="R444" s="9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</row>
    <row r="445" spans="1:41" ht="15.75">
      <c r="A445" s="5" t="s">
        <v>10</v>
      </c>
      <c r="B445" s="9">
        <v>32</v>
      </c>
      <c r="C445" s="9">
        <v>20</v>
      </c>
      <c r="D445" s="9">
        <f>SUM(B445:C445)</f>
        <v>52</v>
      </c>
      <c r="E445" s="9"/>
      <c r="F445" s="15">
        <f>B446*D445/D446</f>
        <v>30.89108910891089</v>
      </c>
      <c r="G445" s="15">
        <f>C446*D445/D446</f>
        <v>21.10891089108911</v>
      </c>
      <c r="H445" s="9" t="s">
        <v>32</v>
      </c>
      <c r="I445" s="9"/>
      <c r="J445" s="10"/>
      <c r="K445" s="5" t="s">
        <v>10</v>
      </c>
      <c r="L445" s="9">
        <v>14</v>
      </c>
      <c r="M445" s="9">
        <v>14</v>
      </c>
      <c r="N445" s="9">
        <f>SUM(L445:M445)</f>
        <v>28</v>
      </c>
      <c r="O445" s="9"/>
      <c r="P445" s="15">
        <f>L446*N445/N446</f>
        <v>17.643835616438356</v>
      </c>
      <c r="Q445" s="15">
        <f>M446*N445/N446</f>
        <v>10.356164383561644</v>
      </c>
      <c r="R445" s="9" t="s">
        <v>32</v>
      </c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</row>
    <row r="446" spans="1:41" ht="15.75">
      <c r="A446" s="12" t="s">
        <v>6</v>
      </c>
      <c r="B446" s="9">
        <f>SUM(B444:B445)</f>
        <v>60</v>
      </c>
      <c r="C446" s="9">
        <f>SUM(C444:C445)</f>
        <v>41</v>
      </c>
      <c r="D446" s="9">
        <f>SUM(D444:D445)</f>
        <v>101</v>
      </c>
      <c r="E446" s="9"/>
      <c r="F446" s="9"/>
      <c r="G446" s="9"/>
      <c r="H446" s="13">
        <f>SUM(G448:H449)</f>
        <v>0.20212632895559762</v>
      </c>
      <c r="I446" s="9"/>
      <c r="J446" s="10"/>
      <c r="K446" s="12" t="s">
        <v>6</v>
      </c>
      <c r="L446" s="9">
        <f>SUM(L444:L445)</f>
        <v>46</v>
      </c>
      <c r="M446" s="9">
        <f>SUM(M444:M445)</f>
        <v>27</v>
      </c>
      <c r="N446" s="9">
        <f>SUM(N444:N445)</f>
        <v>73</v>
      </c>
      <c r="O446" s="9"/>
      <c r="P446" s="9"/>
      <c r="Q446" s="9"/>
      <c r="R446" s="13">
        <f>SUM(Q448:R449)</f>
        <v>3.3006083378064046</v>
      </c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</row>
    <row r="447" spans="1:41" ht="15.75">
      <c r="A447" s="8"/>
      <c r="B447" s="9"/>
      <c r="C447" s="9"/>
      <c r="D447" s="9"/>
      <c r="E447" s="9"/>
      <c r="F447" s="9"/>
      <c r="G447" s="83" t="s">
        <v>36</v>
      </c>
      <c r="H447" s="83"/>
      <c r="I447" s="9"/>
      <c r="J447" s="10"/>
      <c r="K447" s="8"/>
      <c r="L447" s="9"/>
      <c r="M447" s="9"/>
      <c r="N447" s="9"/>
      <c r="O447" s="9"/>
      <c r="P447" s="9"/>
      <c r="Q447" s="83" t="s">
        <v>36</v>
      </c>
      <c r="R447" s="83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</row>
    <row r="448" spans="1:41" ht="15.75">
      <c r="A448" s="8" t="s">
        <v>33</v>
      </c>
      <c r="B448" s="15">
        <f>B444-F444</f>
        <v>-1.1089108910891099</v>
      </c>
      <c r="C448" s="15">
        <f>C444-G444</f>
        <v>1.1089108910891099</v>
      </c>
      <c r="D448" s="9"/>
      <c r="E448" s="15">
        <f>B448*B448</f>
        <v>1.2296833643760436</v>
      </c>
      <c r="F448" s="15">
        <f>C448*C448</f>
        <v>1.2296833643760436</v>
      </c>
      <c r="G448" s="14">
        <f>E448/F444</f>
        <v>4.2244224422442314E-2</v>
      </c>
      <c r="H448" s="14">
        <f>F448/G444</f>
        <v>6.182081622796437E-2</v>
      </c>
      <c r="I448" s="9"/>
      <c r="J448" s="10"/>
      <c r="K448" s="8" t="s">
        <v>33</v>
      </c>
      <c r="L448" s="15">
        <f>L444-P444</f>
        <v>3.6438356164383556</v>
      </c>
      <c r="M448" s="15">
        <f>M444-Q444</f>
        <v>-3.6438356164383556</v>
      </c>
      <c r="N448" s="9"/>
      <c r="O448" s="15">
        <f>L448*L448</f>
        <v>13.277537999624691</v>
      </c>
      <c r="P448" s="15">
        <f>M448*M448</f>
        <v>13.277537999624691</v>
      </c>
      <c r="Q448" s="14">
        <f>O448/P444</f>
        <v>0.46824167824763402</v>
      </c>
      <c r="R448" s="14">
        <f>P448/Q444</f>
        <v>0.79774508145893208</v>
      </c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</row>
    <row r="449" spans="1:41" ht="15.75">
      <c r="A449" s="8"/>
      <c r="B449" s="15">
        <f>B445-F445</f>
        <v>1.1089108910891099</v>
      </c>
      <c r="C449" s="15">
        <f>C445-G445</f>
        <v>-1.1089108910891099</v>
      </c>
      <c r="D449" s="9"/>
      <c r="E449" s="15">
        <f>B449*B449</f>
        <v>1.2296833643760436</v>
      </c>
      <c r="F449" s="15">
        <f>C449*C449</f>
        <v>1.2296833643760436</v>
      </c>
      <c r="G449" s="14">
        <f>E449/F445</f>
        <v>3.9807057628839876E-2</v>
      </c>
      <c r="H449" s="14">
        <f>F449/G445</f>
        <v>5.8254230676351035E-2</v>
      </c>
      <c r="I449" s="9"/>
      <c r="J449" s="10"/>
      <c r="K449" s="8"/>
      <c r="L449" s="15">
        <f>L445-P445</f>
        <v>-3.6438356164383556</v>
      </c>
      <c r="M449" s="15">
        <f>M445-Q445</f>
        <v>3.6438356164383556</v>
      </c>
      <c r="N449" s="9"/>
      <c r="O449" s="15">
        <f>L449*L449</f>
        <v>13.277537999624691</v>
      </c>
      <c r="P449" s="15">
        <f>M449*M449</f>
        <v>13.277537999624691</v>
      </c>
      <c r="Q449" s="14">
        <f>O449/P445</f>
        <v>0.75253126861226904</v>
      </c>
      <c r="R449" s="14">
        <f>P449/Q445</f>
        <v>1.2820903094875693</v>
      </c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</row>
    <row r="450" spans="1:4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</row>
    <row r="451" spans="1:4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</row>
    <row r="452" spans="1:4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</row>
    <row r="453" spans="1:4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</row>
    <row r="454" spans="1:4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</row>
    <row r="455" spans="1:4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</row>
    <row r="456" spans="1:4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</row>
    <row r="457" spans="1:4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</row>
    <row r="458" spans="1:4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</row>
    <row r="459" spans="1:4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</row>
    <row r="460" spans="1:4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</row>
    <row r="461" spans="1:4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</row>
    <row r="462" spans="1:4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</row>
    <row r="463" spans="1:4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</row>
    <row r="464" spans="1:4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</row>
    <row r="465" spans="1:4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</row>
    <row r="466" spans="1:4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</row>
    <row r="467" spans="1:4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</row>
    <row r="468" spans="1:4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</row>
    <row r="469" spans="1:4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</row>
    <row r="470" spans="1:4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</row>
    <row r="471" spans="1:4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</row>
    <row r="472" spans="1:4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</row>
    <row r="473" spans="1:4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</row>
    <row r="474" spans="1:4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</row>
    <row r="475" spans="1:4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</row>
    <row r="476" spans="1:4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</row>
    <row r="477" spans="1:4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</row>
    <row r="478" spans="1:4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</row>
    <row r="479" spans="1:4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</row>
    <row r="480" spans="1:4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</row>
    <row r="481" spans="1:4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</row>
    <row r="482" spans="1:4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</row>
    <row r="483" spans="1:4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</row>
    <row r="484" spans="1:4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</row>
    <row r="485" spans="1:4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</row>
    <row r="486" spans="1:4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</row>
    <row r="487" spans="1:4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</row>
    <row r="488" spans="1:4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</row>
    <row r="489" spans="1:4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</row>
    <row r="490" spans="1:4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</row>
    <row r="491" spans="1:4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</row>
    <row r="492" spans="1:4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</row>
    <row r="493" spans="1:4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</row>
    <row r="494" spans="1:4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</row>
    <row r="495" spans="1:4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</row>
    <row r="496" spans="1:4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</row>
    <row r="497" spans="1:4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</row>
    <row r="498" spans="1:4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</row>
    <row r="499" spans="1:4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</row>
    <row r="500" spans="1:4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</row>
    <row r="501" spans="1:4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</row>
    <row r="502" spans="1:4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</row>
    <row r="503" spans="1:4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</row>
    <row r="504" spans="1:4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</row>
    <row r="505" spans="1:4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</row>
    <row r="506" spans="1:4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</row>
    <row r="507" spans="1:4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</row>
    <row r="508" spans="1:4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</row>
    <row r="509" spans="1:4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</row>
    <row r="510" spans="1:4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</row>
    <row r="511" spans="1:4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</row>
    <row r="512" spans="1:4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</row>
    <row r="513" spans="1:4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</row>
    <row r="514" spans="1:4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</row>
    <row r="515" spans="1:4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</row>
    <row r="516" spans="1:4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</row>
    <row r="517" spans="1:4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</row>
    <row r="518" spans="1:4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</row>
    <row r="519" spans="1:4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</row>
    <row r="520" spans="1:4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</row>
    <row r="521" spans="1:4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</row>
    <row r="522" spans="1:4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</row>
    <row r="523" spans="1:4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</row>
    <row r="524" spans="1:4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</row>
    <row r="525" spans="1:4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</row>
    <row r="526" spans="1:4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</row>
    <row r="527" spans="1:4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</row>
    <row r="528" spans="1:4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</row>
    <row r="529" spans="1:4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</row>
    <row r="530" spans="1:4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</row>
    <row r="531" spans="1:4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</row>
    <row r="532" spans="1:4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</row>
    <row r="533" spans="1:4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</row>
    <row r="534" spans="1:4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</row>
    <row r="535" spans="1:4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</row>
    <row r="536" spans="1:4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</row>
  </sheetData>
  <mergeCells count="330">
    <mergeCell ref="A4:A5"/>
    <mergeCell ref="B4:C4"/>
    <mergeCell ref="E4:F4"/>
    <mergeCell ref="G4:H4"/>
    <mergeCell ref="M4:N4"/>
    <mergeCell ref="D4:D5"/>
    <mergeCell ref="L4:L5"/>
    <mergeCell ref="I4:J4"/>
    <mergeCell ref="A12:D12"/>
    <mergeCell ref="A22:D22"/>
    <mergeCell ref="F22:G22"/>
    <mergeCell ref="K12:N12"/>
    <mergeCell ref="K186:K187"/>
    <mergeCell ref="L186:L187"/>
    <mergeCell ref="M186:N186"/>
    <mergeCell ref="A203:D203"/>
    <mergeCell ref="L156:L157"/>
    <mergeCell ref="M156:N156"/>
    <mergeCell ref="A173:D173"/>
    <mergeCell ref="F173:G173"/>
    <mergeCell ref="A143:D143"/>
    <mergeCell ref="F143:G143"/>
    <mergeCell ref="K143:N143"/>
    <mergeCell ref="A113:D113"/>
    <mergeCell ref="F113:G113"/>
    <mergeCell ref="K113:N113"/>
    <mergeCell ref="M126:N126"/>
    <mergeCell ref="A126:A127"/>
    <mergeCell ref="M96:N96"/>
    <mergeCell ref="G49:H49"/>
    <mergeCell ref="G58:H58"/>
    <mergeCell ref="G79:H79"/>
    <mergeCell ref="F203:G203"/>
    <mergeCell ref="P12:Q12"/>
    <mergeCell ref="K22:N22"/>
    <mergeCell ref="P22:Q22"/>
    <mergeCell ref="G18:H18"/>
    <mergeCell ref="G28:H28"/>
    <mergeCell ref="Q18:R18"/>
    <mergeCell ref="Q28:R28"/>
    <mergeCell ref="K4:K5"/>
    <mergeCell ref="F12:G12"/>
    <mergeCell ref="O4:P4"/>
    <mergeCell ref="Q49:R49"/>
    <mergeCell ref="A53:D53"/>
    <mergeCell ref="F53:G53"/>
    <mergeCell ref="K53:N53"/>
    <mergeCell ref="P53:Q53"/>
    <mergeCell ref="K36:K37"/>
    <mergeCell ref="L36:L37"/>
    <mergeCell ref="M36:N36"/>
    <mergeCell ref="O36:P36"/>
    <mergeCell ref="A44:D44"/>
    <mergeCell ref="F44:G44"/>
    <mergeCell ref="K44:N44"/>
    <mergeCell ref="P44:Q44"/>
    <mergeCell ref="A36:A37"/>
    <mergeCell ref="B36:C36"/>
    <mergeCell ref="D36:D37"/>
    <mergeCell ref="E36:F36"/>
    <mergeCell ref="G36:H36"/>
    <mergeCell ref="I36:J36"/>
    <mergeCell ref="Q58:R58"/>
    <mergeCell ref="A66:A67"/>
    <mergeCell ref="B66:C66"/>
    <mergeCell ref="D66:D67"/>
    <mergeCell ref="E66:F66"/>
    <mergeCell ref="G66:H66"/>
    <mergeCell ref="I66:J66"/>
    <mergeCell ref="K66:K67"/>
    <mergeCell ref="L66:L67"/>
    <mergeCell ref="Q79:R79"/>
    <mergeCell ref="A83:D83"/>
    <mergeCell ref="F83:G83"/>
    <mergeCell ref="K83:N83"/>
    <mergeCell ref="P83:Q83"/>
    <mergeCell ref="M66:N66"/>
    <mergeCell ref="O66:P66"/>
    <mergeCell ref="A74:D74"/>
    <mergeCell ref="F74:G74"/>
    <mergeCell ref="K74:N74"/>
    <mergeCell ref="P74:Q74"/>
    <mergeCell ref="O96:P96"/>
    <mergeCell ref="A104:D104"/>
    <mergeCell ref="F104:G104"/>
    <mergeCell ref="K104:N104"/>
    <mergeCell ref="P104:Q104"/>
    <mergeCell ref="G109:H109"/>
    <mergeCell ref="Q109:R109"/>
    <mergeCell ref="G88:H88"/>
    <mergeCell ref="Q88:R88"/>
    <mergeCell ref="A96:A97"/>
    <mergeCell ref="B96:C96"/>
    <mergeCell ref="D96:D97"/>
    <mergeCell ref="E96:F96"/>
    <mergeCell ref="G96:H96"/>
    <mergeCell ref="I96:J96"/>
    <mergeCell ref="K96:K97"/>
    <mergeCell ref="L96:L97"/>
    <mergeCell ref="O126:P126"/>
    <mergeCell ref="A134:D134"/>
    <mergeCell ref="F134:G134"/>
    <mergeCell ref="K134:N134"/>
    <mergeCell ref="P134:Q134"/>
    <mergeCell ref="G139:H139"/>
    <mergeCell ref="Q139:R139"/>
    <mergeCell ref="P113:Q113"/>
    <mergeCell ref="G118:H118"/>
    <mergeCell ref="Q118:R118"/>
    <mergeCell ref="B126:C126"/>
    <mergeCell ref="D126:D127"/>
    <mergeCell ref="E126:F126"/>
    <mergeCell ref="G126:H126"/>
    <mergeCell ref="I126:J126"/>
    <mergeCell ref="K126:K127"/>
    <mergeCell ref="L126:L127"/>
    <mergeCell ref="O156:P156"/>
    <mergeCell ref="A164:D164"/>
    <mergeCell ref="F164:G164"/>
    <mergeCell ref="K164:N164"/>
    <mergeCell ref="P164:Q164"/>
    <mergeCell ref="G169:H169"/>
    <mergeCell ref="Q169:R169"/>
    <mergeCell ref="P143:Q143"/>
    <mergeCell ref="G148:H148"/>
    <mergeCell ref="Q148:R148"/>
    <mergeCell ref="A156:A157"/>
    <mergeCell ref="B156:C156"/>
    <mergeCell ref="D156:D157"/>
    <mergeCell ref="E156:F156"/>
    <mergeCell ref="G156:H156"/>
    <mergeCell ref="I156:J156"/>
    <mergeCell ref="K156:K157"/>
    <mergeCell ref="O186:P186"/>
    <mergeCell ref="A194:D194"/>
    <mergeCell ref="F194:G194"/>
    <mergeCell ref="K194:N194"/>
    <mergeCell ref="P194:Q194"/>
    <mergeCell ref="G199:H199"/>
    <mergeCell ref="Q199:R199"/>
    <mergeCell ref="K173:N173"/>
    <mergeCell ref="P173:Q173"/>
    <mergeCell ref="G178:H178"/>
    <mergeCell ref="Q178:R178"/>
    <mergeCell ref="A186:A187"/>
    <mergeCell ref="B186:C186"/>
    <mergeCell ref="D186:D187"/>
    <mergeCell ref="E186:F186"/>
    <mergeCell ref="G186:H186"/>
    <mergeCell ref="I186:J186"/>
    <mergeCell ref="K203:N203"/>
    <mergeCell ref="P203:Q203"/>
    <mergeCell ref="G208:H208"/>
    <mergeCell ref="Q208:R208"/>
    <mergeCell ref="A216:A217"/>
    <mergeCell ref="B216:C216"/>
    <mergeCell ref="D216:D217"/>
    <mergeCell ref="E216:F216"/>
    <mergeCell ref="G216:H216"/>
    <mergeCell ref="G229:H229"/>
    <mergeCell ref="Q229:R229"/>
    <mergeCell ref="A233:D233"/>
    <mergeCell ref="F233:G233"/>
    <mergeCell ref="K233:N233"/>
    <mergeCell ref="P233:Q233"/>
    <mergeCell ref="I216:J216"/>
    <mergeCell ref="K216:K217"/>
    <mergeCell ref="L216:L217"/>
    <mergeCell ref="M216:N216"/>
    <mergeCell ref="O216:P216"/>
    <mergeCell ref="A224:D224"/>
    <mergeCell ref="F224:G224"/>
    <mergeCell ref="K224:N224"/>
    <mergeCell ref="P224:Q224"/>
    <mergeCell ref="G238:H238"/>
    <mergeCell ref="Q238:R238"/>
    <mergeCell ref="A246:A247"/>
    <mergeCell ref="B246:C246"/>
    <mergeCell ref="D246:D247"/>
    <mergeCell ref="E246:F246"/>
    <mergeCell ref="G246:H246"/>
    <mergeCell ref="I246:J246"/>
    <mergeCell ref="K246:K247"/>
    <mergeCell ref="L246:L247"/>
    <mergeCell ref="G259:H259"/>
    <mergeCell ref="Q259:R259"/>
    <mergeCell ref="A263:D263"/>
    <mergeCell ref="F263:G263"/>
    <mergeCell ref="K263:N263"/>
    <mergeCell ref="P263:Q263"/>
    <mergeCell ref="M246:N246"/>
    <mergeCell ref="O246:P246"/>
    <mergeCell ref="A254:D254"/>
    <mergeCell ref="F254:G254"/>
    <mergeCell ref="K254:N254"/>
    <mergeCell ref="P254:Q254"/>
    <mergeCell ref="G268:H268"/>
    <mergeCell ref="Q268:R268"/>
    <mergeCell ref="A276:A277"/>
    <mergeCell ref="B276:C276"/>
    <mergeCell ref="D276:D277"/>
    <mergeCell ref="E276:F276"/>
    <mergeCell ref="G276:H276"/>
    <mergeCell ref="I276:J276"/>
    <mergeCell ref="K276:K277"/>
    <mergeCell ref="L276:L277"/>
    <mergeCell ref="G289:H289"/>
    <mergeCell ref="Q289:R289"/>
    <mergeCell ref="A293:D293"/>
    <mergeCell ref="F293:G293"/>
    <mergeCell ref="K293:N293"/>
    <mergeCell ref="P293:Q293"/>
    <mergeCell ref="M276:N276"/>
    <mergeCell ref="O276:P276"/>
    <mergeCell ref="A284:D284"/>
    <mergeCell ref="F284:G284"/>
    <mergeCell ref="K284:N284"/>
    <mergeCell ref="P284:Q284"/>
    <mergeCell ref="G298:H298"/>
    <mergeCell ref="Q298:R298"/>
    <mergeCell ref="A306:A307"/>
    <mergeCell ref="B306:C306"/>
    <mergeCell ref="D306:D307"/>
    <mergeCell ref="E306:F306"/>
    <mergeCell ref="G306:H306"/>
    <mergeCell ref="I306:J306"/>
    <mergeCell ref="K306:K307"/>
    <mergeCell ref="L306:L307"/>
    <mergeCell ref="G319:H319"/>
    <mergeCell ref="Q319:R319"/>
    <mergeCell ref="A323:D323"/>
    <mergeCell ref="F323:G323"/>
    <mergeCell ref="K323:N323"/>
    <mergeCell ref="P323:Q323"/>
    <mergeCell ref="M306:N306"/>
    <mergeCell ref="O306:P306"/>
    <mergeCell ref="A314:D314"/>
    <mergeCell ref="F314:G314"/>
    <mergeCell ref="K314:N314"/>
    <mergeCell ref="P314:Q314"/>
    <mergeCell ref="G328:H328"/>
    <mergeCell ref="Q328:R328"/>
    <mergeCell ref="A336:A337"/>
    <mergeCell ref="B336:C336"/>
    <mergeCell ref="D336:D337"/>
    <mergeCell ref="E336:F336"/>
    <mergeCell ref="G336:H336"/>
    <mergeCell ref="I336:J336"/>
    <mergeCell ref="K336:K337"/>
    <mergeCell ref="L336:L337"/>
    <mergeCell ref="G349:H349"/>
    <mergeCell ref="Q349:R349"/>
    <mergeCell ref="A353:D353"/>
    <mergeCell ref="F353:G353"/>
    <mergeCell ref="K353:N353"/>
    <mergeCell ref="P353:Q353"/>
    <mergeCell ref="M336:N336"/>
    <mergeCell ref="O336:P336"/>
    <mergeCell ref="A344:D344"/>
    <mergeCell ref="F344:G344"/>
    <mergeCell ref="K344:N344"/>
    <mergeCell ref="P344:Q344"/>
    <mergeCell ref="G358:H358"/>
    <mergeCell ref="Q358:R358"/>
    <mergeCell ref="A366:A367"/>
    <mergeCell ref="B366:C366"/>
    <mergeCell ref="D366:D367"/>
    <mergeCell ref="E366:F366"/>
    <mergeCell ref="G366:H366"/>
    <mergeCell ref="I366:J366"/>
    <mergeCell ref="K366:K367"/>
    <mergeCell ref="L366:L367"/>
    <mergeCell ref="G379:H379"/>
    <mergeCell ref="Q379:R379"/>
    <mergeCell ref="A383:D383"/>
    <mergeCell ref="F383:G383"/>
    <mergeCell ref="K383:N383"/>
    <mergeCell ref="P383:Q383"/>
    <mergeCell ref="M366:N366"/>
    <mergeCell ref="O366:P366"/>
    <mergeCell ref="A374:D374"/>
    <mergeCell ref="F374:G374"/>
    <mergeCell ref="K374:N374"/>
    <mergeCell ref="P374:Q374"/>
    <mergeCell ref="G388:H388"/>
    <mergeCell ref="Q388:R388"/>
    <mergeCell ref="A395:A396"/>
    <mergeCell ref="B395:C395"/>
    <mergeCell ref="D395:D396"/>
    <mergeCell ref="E395:F395"/>
    <mergeCell ref="G395:H395"/>
    <mergeCell ref="I395:J395"/>
    <mergeCell ref="K395:K396"/>
    <mergeCell ref="L395:L396"/>
    <mergeCell ref="G408:H408"/>
    <mergeCell ref="Q408:R408"/>
    <mergeCell ref="A412:D412"/>
    <mergeCell ref="F412:G412"/>
    <mergeCell ref="K412:N412"/>
    <mergeCell ref="P412:Q412"/>
    <mergeCell ref="M395:N395"/>
    <mergeCell ref="O395:P395"/>
    <mergeCell ref="A403:D403"/>
    <mergeCell ref="F403:G403"/>
    <mergeCell ref="K403:N403"/>
    <mergeCell ref="P403:Q403"/>
    <mergeCell ref="G417:H417"/>
    <mergeCell ref="Q417:R417"/>
    <mergeCell ref="A425:A426"/>
    <mergeCell ref="B425:C425"/>
    <mergeCell ref="D425:D426"/>
    <mergeCell ref="E425:F425"/>
    <mergeCell ref="G425:H425"/>
    <mergeCell ref="I425:J425"/>
    <mergeCell ref="K425:K426"/>
    <mergeCell ref="L425:L426"/>
    <mergeCell ref="G447:H447"/>
    <mergeCell ref="Q447:R447"/>
    <mergeCell ref="G438:H438"/>
    <mergeCell ref="Q438:R438"/>
    <mergeCell ref="A442:D442"/>
    <mergeCell ref="F442:G442"/>
    <mergeCell ref="K442:N442"/>
    <mergeCell ref="P442:Q442"/>
    <mergeCell ref="M425:N425"/>
    <mergeCell ref="O425:P425"/>
    <mergeCell ref="A433:D433"/>
    <mergeCell ref="F433:G433"/>
    <mergeCell ref="K433:N433"/>
    <mergeCell ref="P433:Q433"/>
  </mergeCells>
  <pageMargins left="0.45" right="0.25" top="0.5" bottom="0.5" header="0.3" footer="0.05"/>
  <pageSetup scale="60" orientation="landscape" r:id="rId1"/>
  <rowBreaks count="2" manualBreakCount="2">
    <brk id="32" max="16383" man="1"/>
    <brk id="6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R52"/>
  <sheetViews>
    <sheetView topLeftCell="A13" workbookViewId="0">
      <selection activeCell="H35" sqref="H35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2.7109375" customWidth="1"/>
    <col min="16" max="16" width="12.5703125" customWidth="1"/>
    <col min="18" max="18" width="12.5703125" customWidth="1"/>
  </cols>
  <sheetData>
    <row r="1" spans="1:18" ht="15.75">
      <c r="A1" s="1" t="s">
        <v>0</v>
      </c>
    </row>
    <row r="2" spans="1:18" ht="16.5" thickBot="1">
      <c r="A2" s="1" t="s">
        <v>88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35</v>
      </c>
      <c r="C5" s="4">
        <v>27</v>
      </c>
      <c r="D5" s="4">
        <f>SUM(B5:C5)</f>
        <v>62</v>
      </c>
      <c r="E5" s="4">
        <v>15</v>
      </c>
      <c r="F5" s="4">
        <v>8</v>
      </c>
      <c r="G5" s="4">
        <v>12</v>
      </c>
      <c r="H5" s="4">
        <v>20</v>
      </c>
      <c r="I5" s="4">
        <f>E5+G5</f>
        <v>27</v>
      </c>
      <c r="J5" s="6">
        <f>F5+H5</f>
        <v>28</v>
      </c>
      <c r="K5" s="7">
        <f>I5+J5</f>
        <v>55</v>
      </c>
      <c r="L5" s="3">
        <f>D5+K5</f>
        <v>117</v>
      </c>
      <c r="M5" s="21">
        <f>B5*100/L5</f>
        <v>29.914529914529915</v>
      </c>
      <c r="N5" s="21">
        <f>C5*100/L5</f>
        <v>23.076923076923077</v>
      </c>
      <c r="O5" s="21">
        <f>E5+G5*100/L5</f>
        <v>25.256410256410255</v>
      </c>
      <c r="P5" s="21">
        <f>F5+H5*100/L5</f>
        <v>25.094017094017094</v>
      </c>
    </row>
    <row r="6" spans="1:18" ht="16.5" thickBot="1">
      <c r="A6" s="2" t="s">
        <v>12</v>
      </c>
      <c r="B6" s="4">
        <v>49</v>
      </c>
      <c r="C6" s="4">
        <v>21</v>
      </c>
      <c r="D6" s="4">
        <f>SUM(B6:C6)</f>
        <v>70</v>
      </c>
      <c r="E6" s="4">
        <v>16</v>
      </c>
      <c r="F6" s="4">
        <v>17</v>
      </c>
      <c r="G6" s="4">
        <v>22</v>
      </c>
      <c r="H6" s="4">
        <v>18</v>
      </c>
      <c r="I6" s="4">
        <f t="shared" ref="I6:J8" si="0">E6+G6</f>
        <v>38</v>
      </c>
      <c r="J6" s="6">
        <f t="shared" si="0"/>
        <v>35</v>
      </c>
      <c r="K6" s="7">
        <f t="shared" ref="K6:K8" si="1">I6+J6</f>
        <v>73</v>
      </c>
      <c r="L6" s="3">
        <f t="shared" ref="L6:L8" si="2">D6+K6</f>
        <v>143</v>
      </c>
      <c r="M6" s="21">
        <f t="shared" ref="M6:M9" si="3">B6*100/L6</f>
        <v>34.265734265734267</v>
      </c>
      <c r="N6" s="21">
        <f t="shared" ref="N6:N9" si="4">C6*100/L6</f>
        <v>14.685314685314685</v>
      </c>
      <c r="O6" s="21">
        <f t="shared" ref="O6:O9" si="5">E6+G6*100/L6</f>
        <v>31.384615384615387</v>
      </c>
      <c r="P6" s="21">
        <f t="shared" ref="P6:P9" si="6">F6+H6*100/L6</f>
        <v>29.587412587412587</v>
      </c>
    </row>
    <row r="7" spans="1:18" ht="16.5" thickBot="1">
      <c r="A7" s="2" t="s">
        <v>13</v>
      </c>
      <c r="B7" s="4">
        <v>39</v>
      </c>
      <c r="C7" s="4">
        <v>21</v>
      </c>
      <c r="D7" s="4">
        <f t="shared" ref="D7:D8" si="7">SUM(B7:C7)</f>
        <v>60</v>
      </c>
      <c r="E7" s="4">
        <v>6</v>
      </c>
      <c r="F7" s="4">
        <v>7</v>
      </c>
      <c r="G7" s="4">
        <v>14</v>
      </c>
      <c r="H7" s="4">
        <v>14</v>
      </c>
      <c r="I7" s="4">
        <f t="shared" si="0"/>
        <v>20</v>
      </c>
      <c r="J7" s="6">
        <f t="shared" si="0"/>
        <v>21</v>
      </c>
      <c r="K7" s="7">
        <f t="shared" si="1"/>
        <v>41</v>
      </c>
      <c r="L7" s="3">
        <f t="shared" si="2"/>
        <v>101</v>
      </c>
      <c r="M7" s="21">
        <f t="shared" si="3"/>
        <v>38.613861386138616</v>
      </c>
      <c r="N7" s="21">
        <f t="shared" si="4"/>
        <v>20.792079207920793</v>
      </c>
      <c r="O7" s="21">
        <f t="shared" si="5"/>
        <v>19.861386138613859</v>
      </c>
      <c r="P7" s="21">
        <f t="shared" si="6"/>
        <v>20.861386138613859</v>
      </c>
    </row>
    <row r="8" spans="1:18" ht="16.5" thickBot="1">
      <c r="A8" s="2" t="s">
        <v>14</v>
      </c>
      <c r="B8" s="4">
        <v>45</v>
      </c>
      <c r="C8" s="4">
        <v>24</v>
      </c>
      <c r="D8" s="4">
        <f t="shared" si="7"/>
        <v>69</v>
      </c>
      <c r="E8" s="4">
        <v>11</v>
      </c>
      <c r="F8" s="4">
        <v>7</v>
      </c>
      <c r="G8" s="4">
        <v>4</v>
      </c>
      <c r="H8" s="4">
        <v>10</v>
      </c>
      <c r="I8" s="4">
        <f t="shared" si="0"/>
        <v>15</v>
      </c>
      <c r="J8" s="6">
        <f t="shared" si="0"/>
        <v>17</v>
      </c>
      <c r="K8" s="7">
        <f t="shared" si="1"/>
        <v>32</v>
      </c>
      <c r="L8" s="3">
        <f t="shared" si="2"/>
        <v>101</v>
      </c>
      <c r="M8" s="21">
        <f t="shared" si="3"/>
        <v>44.554455445544555</v>
      </c>
      <c r="N8" s="21">
        <f t="shared" si="4"/>
        <v>23.762376237623762</v>
      </c>
      <c r="O8" s="21">
        <f t="shared" si="5"/>
        <v>14.96039603960396</v>
      </c>
      <c r="P8" s="21">
        <f t="shared" si="6"/>
        <v>16.900990099009903</v>
      </c>
    </row>
    <row r="9" spans="1:18" ht="16.5" thickBot="1">
      <c r="A9" s="2" t="s">
        <v>15</v>
      </c>
      <c r="B9" s="4">
        <f>SUM(B5:B8)</f>
        <v>168</v>
      </c>
      <c r="C9" s="4">
        <f t="shared" ref="C9:L9" si="8">SUM(C5:C8)</f>
        <v>93</v>
      </c>
      <c r="D9" s="4">
        <f t="shared" si="8"/>
        <v>261</v>
      </c>
      <c r="E9" s="4">
        <f t="shared" si="8"/>
        <v>48</v>
      </c>
      <c r="F9" s="4">
        <f t="shared" si="8"/>
        <v>39</v>
      </c>
      <c r="G9" s="4">
        <f t="shared" si="8"/>
        <v>52</v>
      </c>
      <c r="H9" s="4">
        <f t="shared" si="8"/>
        <v>62</v>
      </c>
      <c r="I9" s="4">
        <f t="shared" si="8"/>
        <v>100</v>
      </c>
      <c r="J9" s="4">
        <f t="shared" si="8"/>
        <v>101</v>
      </c>
      <c r="K9" s="4">
        <f t="shared" si="8"/>
        <v>201</v>
      </c>
      <c r="L9" s="4">
        <f t="shared" si="8"/>
        <v>462</v>
      </c>
      <c r="M9" s="21">
        <f t="shared" si="3"/>
        <v>36.363636363636367</v>
      </c>
      <c r="N9" s="21">
        <f t="shared" si="4"/>
        <v>20.129870129870131</v>
      </c>
      <c r="O9" s="21">
        <f t="shared" si="5"/>
        <v>59.255411255411254</v>
      </c>
      <c r="P9" s="21">
        <f t="shared" si="6"/>
        <v>52.419913419913421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49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50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0.42592634545910502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0.10435240658478646</v>
      </c>
    </row>
    <row r="13" spans="1:18" ht="15.75">
      <c r="A13" s="43" t="s">
        <v>9</v>
      </c>
      <c r="B13" s="42">
        <f>B5</f>
        <v>35</v>
      </c>
      <c r="C13" s="42">
        <f>I5</f>
        <v>27</v>
      </c>
      <c r="D13" s="42">
        <f>SUM(B13:C13)</f>
        <v>62</v>
      </c>
      <c r="E13" s="40"/>
      <c r="F13" s="27">
        <f>B15*D13/D15</f>
        <v>32.854700854700852</v>
      </c>
      <c r="G13" s="27">
        <f>C15*D13/D15</f>
        <v>29.145299145299145</v>
      </c>
      <c r="H13" s="42"/>
      <c r="I13" s="40"/>
      <c r="J13" s="10"/>
      <c r="K13" s="43" t="s">
        <v>9</v>
      </c>
      <c r="L13" s="42">
        <f>B7</f>
        <v>39</v>
      </c>
      <c r="M13" s="42">
        <f>I7</f>
        <v>20</v>
      </c>
      <c r="N13" s="42">
        <f>SUM(L13:M13)</f>
        <v>59</v>
      </c>
      <c r="O13" s="40"/>
      <c r="P13" s="27">
        <f>L15*N13/N15</f>
        <v>35.049504950495049</v>
      </c>
      <c r="Q13" s="27">
        <f>M15*N13/N15</f>
        <v>23.950495049504951</v>
      </c>
      <c r="R13" s="42"/>
    </row>
    <row r="14" spans="1:18" ht="18.75" customHeight="1">
      <c r="A14" s="43" t="s">
        <v>10</v>
      </c>
      <c r="B14" s="42">
        <f>C5</f>
        <v>27</v>
      </c>
      <c r="C14" s="42">
        <f>J5</f>
        <v>28</v>
      </c>
      <c r="D14" s="42">
        <f>SUM(B14:C14)</f>
        <v>55</v>
      </c>
      <c r="E14" s="40"/>
      <c r="F14" s="27">
        <f>B15*D14/D15</f>
        <v>29.145299145299145</v>
      </c>
      <c r="G14" s="27">
        <f>C15*D14/D15</f>
        <v>25.854700854700855</v>
      </c>
      <c r="H14" s="42" t="s">
        <v>32</v>
      </c>
      <c r="I14" s="40"/>
      <c r="J14" s="10"/>
      <c r="K14" s="43" t="s">
        <v>10</v>
      </c>
      <c r="L14" s="42">
        <f>C7</f>
        <v>21</v>
      </c>
      <c r="M14" s="42">
        <f>J7</f>
        <v>21</v>
      </c>
      <c r="N14" s="42">
        <f>SUM(L14:M14)</f>
        <v>42</v>
      </c>
      <c r="O14" s="40"/>
      <c r="P14" s="27">
        <f>L15*N14/N15</f>
        <v>24.950495049504951</v>
      </c>
      <c r="Q14" s="27">
        <f>M15*N14/N15</f>
        <v>17.049504950495049</v>
      </c>
      <c r="R14" s="42" t="s">
        <v>32</v>
      </c>
    </row>
    <row r="15" spans="1:18" ht="15.75">
      <c r="A15" s="33" t="s">
        <v>6</v>
      </c>
      <c r="B15" s="34">
        <f>SUM(B13:B14)</f>
        <v>62</v>
      </c>
      <c r="C15" s="34">
        <f>SUM(C13:C14)</f>
        <v>55</v>
      </c>
      <c r="D15" s="34">
        <f>SUM(D13:D14)</f>
        <v>117</v>
      </c>
      <c r="E15" s="40"/>
      <c r="F15" s="40"/>
      <c r="G15" s="40"/>
      <c r="H15" s="28">
        <f>SUM(G18:H19)</f>
        <v>0.63390553916804993</v>
      </c>
      <c r="I15" s="40"/>
      <c r="J15" s="10"/>
      <c r="K15" s="33" t="s">
        <v>6</v>
      </c>
      <c r="L15" s="34">
        <f>SUM(L13:L14)</f>
        <v>60</v>
      </c>
      <c r="M15" s="34">
        <f>SUM(M13:M14)</f>
        <v>41</v>
      </c>
      <c r="N15" s="34">
        <f>SUM(N13:N14)</f>
        <v>101</v>
      </c>
      <c r="O15" s="40"/>
      <c r="P15" s="42"/>
      <c r="Q15" s="42"/>
      <c r="R15" s="28">
        <f>SUM(Q18:R19)</f>
        <v>2.6377325341050031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65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2.1452991452991483</v>
      </c>
      <c r="C18" s="27">
        <f>C13-G13</f>
        <v>-2.1452991452991448</v>
      </c>
      <c r="D18" s="42"/>
      <c r="E18" s="27">
        <f>B18*B18</f>
        <v>4.6023084228212561</v>
      </c>
      <c r="F18" s="27">
        <f>C18*C18</f>
        <v>4.602308422821241</v>
      </c>
      <c r="G18" s="30">
        <f>E18/F13</f>
        <v>0.14008066739596436</v>
      </c>
      <c r="H18" s="30">
        <f>F18/G13</f>
        <v>0.15790911597363202</v>
      </c>
      <c r="I18" s="40"/>
      <c r="J18" s="10"/>
      <c r="K18" s="29" t="s">
        <v>33</v>
      </c>
      <c r="L18" s="27">
        <f>L13-P13</f>
        <v>3.9504950495049513</v>
      </c>
      <c r="M18" s="27">
        <f>M13-Q13</f>
        <v>-3.9504950495049513</v>
      </c>
      <c r="N18" s="40"/>
      <c r="O18" s="27">
        <f>L18*L18</f>
        <v>15.606411136163128</v>
      </c>
      <c r="P18" s="27">
        <f>M18*M18</f>
        <v>15.606411136163128</v>
      </c>
      <c r="Q18" s="30">
        <f>O18/P13</f>
        <v>0.44526766235945647</v>
      </c>
      <c r="R18" s="30">
        <f>P18/Q13</f>
        <v>0.65161121320896065</v>
      </c>
    </row>
    <row r="19" spans="1:18" ht="15.75">
      <c r="A19" s="29"/>
      <c r="B19" s="27">
        <f>B14-F14</f>
        <v>-2.1452991452991448</v>
      </c>
      <c r="C19" s="27">
        <f>C14-G14</f>
        <v>2.1452991452991448</v>
      </c>
      <c r="D19" s="42"/>
      <c r="E19" s="27">
        <f>B19*B19</f>
        <v>4.602308422821241</v>
      </c>
      <c r="F19" s="27">
        <f>C19*C19</f>
        <v>4.602308422821241</v>
      </c>
      <c r="G19" s="30">
        <f>E19/F14</f>
        <v>0.15790911597363202</v>
      </c>
      <c r="H19" s="30">
        <f>F19/G14</f>
        <v>0.17800663982482154</v>
      </c>
      <c r="I19" s="40"/>
      <c r="J19" s="10"/>
      <c r="K19" s="29"/>
      <c r="L19" s="27">
        <f>L14-P14</f>
        <v>-3.9504950495049513</v>
      </c>
      <c r="M19" s="27">
        <f>M14-Q14</f>
        <v>3.9504950495049513</v>
      </c>
      <c r="N19" s="40"/>
      <c r="O19" s="27">
        <f>L19*L19</f>
        <v>15.606411136163128</v>
      </c>
      <c r="P19" s="27">
        <f>M19*M19</f>
        <v>15.606411136163128</v>
      </c>
      <c r="Q19" s="30">
        <f>O19/P14</f>
        <v>0.62549504950495072</v>
      </c>
      <c r="R19" s="30">
        <f>P19/Q14</f>
        <v>0.91535860903163535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51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2.7968741505000765E-2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8.0738069345314523E-2</v>
      </c>
    </row>
    <row r="23" spans="1:18" ht="15.75">
      <c r="A23" s="43" t="s">
        <v>9</v>
      </c>
      <c r="B23" s="43">
        <f>B6</f>
        <v>49</v>
      </c>
      <c r="C23" s="43">
        <f>I6</f>
        <v>38</v>
      </c>
      <c r="D23" s="43">
        <f>SUM(B23:C23)</f>
        <v>87</v>
      </c>
      <c r="E23" s="40"/>
      <c r="F23" s="27">
        <f>B25*D23/D25</f>
        <v>42.587412587412587</v>
      </c>
      <c r="G23" s="27">
        <f>C25*D23/D25</f>
        <v>44.412587412587413</v>
      </c>
      <c r="H23" s="42"/>
      <c r="I23" s="40"/>
      <c r="J23" s="10"/>
      <c r="K23" s="43" t="s">
        <v>9</v>
      </c>
      <c r="L23" s="43">
        <f>B8</f>
        <v>45</v>
      </c>
      <c r="M23" s="43">
        <f>I8</f>
        <v>15</v>
      </c>
      <c r="N23" s="43">
        <f>SUM(L23:M23)</f>
        <v>60</v>
      </c>
      <c r="O23" s="40"/>
      <c r="P23" s="27">
        <f>L25*N23/N25</f>
        <v>40.990099009900987</v>
      </c>
      <c r="Q23" s="27">
        <f>M25*N23/N25</f>
        <v>19.009900990099009</v>
      </c>
      <c r="R23" s="42"/>
    </row>
    <row r="24" spans="1:18" ht="19.5" customHeight="1">
      <c r="A24" s="43" t="s">
        <v>10</v>
      </c>
      <c r="B24" s="43">
        <f>C6</f>
        <v>21</v>
      </c>
      <c r="C24" s="43">
        <f>J6</f>
        <v>35</v>
      </c>
      <c r="D24" s="43">
        <f>SUM(B24:C24)</f>
        <v>56</v>
      </c>
      <c r="E24" s="40"/>
      <c r="F24" s="27">
        <f>B25*D24/D25</f>
        <v>27.412587412587413</v>
      </c>
      <c r="G24" s="27">
        <f>C25*D24/D25</f>
        <v>28.587412587412587</v>
      </c>
      <c r="H24" s="42" t="s">
        <v>32</v>
      </c>
      <c r="I24" s="40"/>
      <c r="J24" s="10"/>
      <c r="K24" s="43" t="s">
        <v>10</v>
      </c>
      <c r="L24" s="43">
        <f>C8</f>
        <v>24</v>
      </c>
      <c r="M24" s="43">
        <f>J8</f>
        <v>17</v>
      </c>
      <c r="N24" s="43">
        <f>SUM(L24:M24)</f>
        <v>41</v>
      </c>
      <c r="O24" s="40"/>
      <c r="P24" s="27">
        <f>L25*N24/N25</f>
        <v>28.009900990099009</v>
      </c>
      <c r="Q24" s="27">
        <f>M25*N24/N25</f>
        <v>12.990099009900991</v>
      </c>
      <c r="R24" s="42" t="s">
        <v>32</v>
      </c>
    </row>
    <row r="25" spans="1:18" ht="15.75">
      <c r="A25" s="32" t="s">
        <v>6</v>
      </c>
      <c r="B25" s="32">
        <f>SUM(B23:B24)</f>
        <v>70</v>
      </c>
      <c r="C25" s="32">
        <f>SUM(C23:C24)</f>
        <v>73</v>
      </c>
      <c r="D25" s="32">
        <f>SUM(D23:D24)</f>
        <v>143</v>
      </c>
      <c r="E25" s="40"/>
      <c r="F25" s="42"/>
      <c r="G25" s="42"/>
      <c r="H25" s="28">
        <f>SUM(G28:H29)</f>
        <v>4.8299933081404518</v>
      </c>
      <c r="I25" s="40"/>
      <c r="J25" s="10"/>
      <c r="K25" s="32" t="s">
        <v>6</v>
      </c>
      <c r="L25" s="32">
        <f>SUM(L23:L24)</f>
        <v>69</v>
      </c>
      <c r="M25" s="32">
        <f>SUM(M23:M24)</f>
        <v>32</v>
      </c>
      <c r="N25" s="32">
        <f>SUM(N23:N24)</f>
        <v>101</v>
      </c>
      <c r="O25" s="40"/>
      <c r="P25" s="42"/>
      <c r="Q25" s="42"/>
      <c r="R25" s="28">
        <f>SUM(Q28:R29)</f>
        <v>3.0499817735949093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65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6.4125874125874134</v>
      </c>
      <c r="C28" s="27">
        <f>C23-G23</f>
        <v>-6.4125874125874134</v>
      </c>
      <c r="D28" s="42"/>
      <c r="E28" s="27">
        <f>B28*B28</f>
        <v>41.121277324074541</v>
      </c>
      <c r="F28" s="27">
        <f>C28*C28</f>
        <v>41.121277324074541</v>
      </c>
      <c r="G28" s="30">
        <f>E28/F23</f>
        <v>0.96557350695281763</v>
      </c>
      <c r="H28" s="30">
        <f>F28/G23</f>
        <v>0.92589240392735939</v>
      </c>
      <c r="I28" s="40"/>
      <c r="J28" s="10"/>
      <c r="K28" s="29" t="s">
        <v>33</v>
      </c>
      <c r="L28" s="27">
        <f>L23-P23</f>
        <v>4.0099009900990126</v>
      </c>
      <c r="M28" s="27">
        <f>M23-Q23</f>
        <v>-4.009900990099009</v>
      </c>
      <c r="N28" s="40"/>
      <c r="O28" s="27">
        <f>L28*L28</f>
        <v>16.079305950397043</v>
      </c>
      <c r="P28" s="27">
        <f>M28*M28</f>
        <v>16.079305950397014</v>
      </c>
      <c r="Q28" s="30">
        <f>O28/P23</f>
        <v>0.39227292294446892</v>
      </c>
      <c r="R28" s="30">
        <f>P28/Q23</f>
        <v>0.84583849009900969</v>
      </c>
    </row>
    <row r="29" spans="1:18" ht="15.75">
      <c r="A29" s="29"/>
      <c r="B29" s="27">
        <f>B24-F24</f>
        <v>-6.4125874125874134</v>
      </c>
      <c r="C29" s="27">
        <f>C24-G24</f>
        <v>6.4125874125874134</v>
      </c>
      <c r="D29" s="42"/>
      <c r="E29" s="27">
        <f>B29*B29</f>
        <v>41.121277324074541</v>
      </c>
      <c r="F29" s="27">
        <f>C29*C29</f>
        <v>41.121277324074541</v>
      </c>
      <c r="G29" s="30">
        <f>E29/F24</f>
        <v>1.5000874125874131</v>
      </c>
      <c r="H29" s="30">
        <f>F29/G24</f>
        <v>1.4384399846728619</v>
      </c>
      <c r="I29" s="40"/>
      <c r="J29" s="10"/>
      <c r="K29" s="29"/>
      <c r="L29" s="27">
        <f>L24-P24</f>
        <v>-4.009900990099009</v>
      </c>
      <c r="M29" s="27">
        <f>M24-Q24</f>
        <v>4.009900990099009</v>
      </c>
      <c r="N29" s="40"/>
      <c r="O29" s="27">
        <f>L29*L29</f>
        <v>16.079305950397014</v>
      </c>
      <c r="P29" s="27">
        <f>M29*M29</f>
        <v>16.079305950397014</v>
      </c>
      <c r="Q29" s="30">
        <f>O29/P24</f>
        <v>0.57405793601629496</v>
      </c>
      <c r="R29" s="30">
        <f>P29/Q24</f>
        <v>1.2378124245351358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</row>
    <row r="33" spans="1:16" ht="15.75" customHeight="1">
      <c r="A33" s="53" t="s">
        <v>9</v>
      </c>
      <c r="B33" s="53">
        <f>B13</f>
        <v>35</v>
      </c>
      <c r="C33" s="53">
        <f>C13</f>
        <v>27</v>
      </c>
      <c r="D33" s="53">
        <f>SUM(B33:C33)</f>
        <v>62</v>
      </c>
      <c r="E33" s="49">
        <f>B33*100/D35</f>
        <v>29.914529914529915</v>
      </c>
      <c r="F33" s="49">
        <f>C33*100/D35</f>
        <v>23.076923076923077</v>
      </c>
      <c r="I33" s="93" t="s">
        <v>84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53" t="s">
        <v>10</v>
      </c>
      <c r="B34" s="53">
        <f>B14</f>
        <v>27</v>
      </c>
      <c r="C34" s="53">
        <f>C14</f>
        <v>28</v>
      </c>
      <c r="D34" s="53">
        <f>SUM(B34:C34)</f>
        <v>55</v>
      </c>
      <c r="E34" s="50">
        <f>B34*100/D33</f>
        <v>43.548387096774192</v>
      </c>
      <c r="F34" s="49">
        <f>C34*100/D35</f>
        <v>23.931623931623932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54">
        <f>CHITEST(J35:K36,N35:O36)</f>
        <v>1.6003036797271222E-3</v>
      </c>
    </row>
    <row r="35" spans="1:16" ht="15.75">
      <c r="A35" s="53" t="s">
        <v>6</v>
      </c>
      <c r="B35" s="53">
        <f>SUM(B33:B34)</f>
        <v>62</v>
      </c>
      <c r="C35" s="53">
        <f>SUM(C33:C34)</f>
        <v>55</v>
      </c>
      <c r="D35" s="53">
        <f>SUM(D33:D34)</f>
        <v>117</v>
      </c>
      <c r="E35" s="51"/>
      <c r="F35" s="51"/>
      <c r="I35" s="56" t="s">
        <v>9</v>
      </c>
      <c r="J35" s="54">
        <f>B9</f>
        <v>168</v>
      </c>
      <c r="K35" s="54">
        <f>I9</f>
        <v>100</v>
      </c>
      <c r="L35" s="54">
        <f>SUM(J35:K35)</f>
        <v>268</v>
      </c>
      <c r="M35" s="57"/>
      <c r="N35" s="27">
        <f>J37*L35/L37</f>
        <v>151.40259740259739</v>
      </c>
      <c r="O35" s="27">
        <f>K37*L35/L37</f>
        <v>116.59740259740259</v>
      </c>
      <c r="P35" s="54"/>
    </row>
    <row r="36" spans="1:16" ht="21" customHeight="1">
      <c r="A36" s="52"/>
      <c r="B36" s="52"/>
      <c r="C36" s="52"/>
      <c r="D36" s="52"/>
      <c r="E36" s="52"/>
      <c r="F36" s="52"/>
      <c r="I36" s="56" t="s">
        <v>10</v>
      </c>
      <c r="J36" s="54">
        <f>C9</f>
        <v>93</v>
      </c>
      <c r="K36" s="54">
        <f>J9</f>
        <v>101</v>
      </c>
      <c r="L36" s="54">
        <f>SUM(J36:K36)</f>
        <v>194</v>
      </c>
      <c r="M36" s="57"/>
      <c r="N36" s="27">
        <f>J37*L36/L37</f>
        <v>109.59740259740259</v>
      </c>
      <c r="O36" s="27">
        <f>K37*L36/L37</f>
        <v>84.402597402597408</v>
      </c>
      <c r="P36" s="54" t="s">
        <v>32</v>
      </c>
    </row>
    <row r="37" spans="1:16" ht="15.75">
      <c r="A37" s="95" t="str">
        <f>A21</f>
        <v>Observed Value Quatarly April-Jun 2016</v>
      </c>
      <c r="B37" s="95"/>
      <c r="C37" s="95"/>
      <c r="D37" s="95"/>
      <c r="E37" s="95"/>
      <c r="F37" s="95"/>
      <c r="I37" s="33" t="s">
        <v>6</v>
      </c>
      <c r="J37" s="34">
        <f>SUM(J35:J36)</f>
        <v>261</v>
      </c>
      <c r="K37" s="34">
        <f>SUM(K35:K36)</f>
        <v>201</v>
      </c>
      <c r="L37" s="34">
        <f>SUM(L35:L36)</f>
        <v>462</v>
      </c>
      <c r="M37" s="57"/>
      <c r="N37" s="57"/>
      <c r="O37" s="57"/>
      <c r="P37" s="28">
        <f>SUM(O40:P41)</f>
        <v>9.9593981638728657</v>
      </c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 customHeight="1">
      <c r="A39" s="53" t="s">
        <v>9</v>
      </c>
      <c r="B39" s="53">
        <f>B23</f>
        <v>49</v>
      </c>
      <c r="C39" s="53">
        <f>C23</f>
        <v>38</v>
      </c>
      <c r="D39" s="53">
        <f>SUM(B39:C39)</f>
        <v>87</v>
      </c>
      <c r="E39" s="49">
        <f>B39*100/D41</f>
        <v>34.265734265734267</v>
      </c>
      <c r="F39" s="49">
        <f>C39*100/D41</f>
        <v>26.573426573426573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53" t="s">
        <v>10</v>
      </c>
      <c r="B40" s="53">
        <f>B24</f>
        <v>21</v>
      </c>
      <c r="C40" s="53">
        <f>C24</f>
        <v>35</v>
      </c>
      <c r="D40" s="53">
        <f>SUM(B40:C40)</f>
        <v>56</v>
      </c>
      <c r="E40" s="50">
        <f>B40*100/D39</f>
        <v>24.137931034482758</v>
      </c>
      <c r="F40" s="49">
        <f>C40*100/D41</f>
        <v>24.475524475524477</v>
      </c>
      <c r="I40" s="29" t="s">
        <v>33</v>
      </c>
      <c r="J40" s="27">
        <f>J35-N35</f>
        <v>16.597402597402606</v>
      </c>
      <c r="K40" s="27">
        <f>K35-O35</f>
        <v>-16.597402597402592</v>
      </c>
      <c r="L40" s="54"/>
      <c r="M40" s="27">
        <f>J40*J40</f>
        <v>275.4737729802668</v>
      </c>
      <c r="N40" s="27">
        <f>K40*K40</f>
        <v>275.47377298026629</v>
      </c>
      <c r="O40" s="30">
        <f>M40/N35</f>
        <v>1.8194785142803693</v>
      </c>
      <c r="P40" s="30">
        <f>N40/O35</f>
        <v>2.3626064289909228</v>
      </c>
    </row>
    <row r="41" spans="1:16" ht="15.75">
      <c r="A41" s="53" t="s">
        <v>6</v>
      </c>
      <c r="B41" s="53">
        <f>SUM(B39:B40)</f>
        <v>70</v>
      </c>
      <c r="C41" s="53">
        <f>SUM(C39:C40)</f>
        <v>73</v>
      </c>
      <c r="D41" s="53">
        <f>SUM(D39:D40)</f>
        <v>143</v>
      </c>
      <c r="E41" s="51"/>
      <c r="F41" s="51"/>
      <c r="I41" s="29"/>
      <c r="J41" s="27">
        <f>J36-N36</f>
        <v>-16.597402597402592</v>
      </c>
      <c r="K41" s="27">
        <f>K36-O36</f>
        <v>16.597402597402592</v>
      </c>
      <c r="L41" s="54"/>
      <c r="M41" s="27">
        <f>J41*J41</f>
        <v>275.47377298026629</v>
      </c>
      <c r="N41" s="27">
        <f>K41*K41</f>
        <v>275.47377298026629</v>
      </c>
      <c r="O41" s="30">
        <f>M41/N36</f>
        <v>2.5135064011708148</v>
      </c>
      <c r="P41" s="30">
        <f>N41/O36</f>
        <v>3.263806819430759</v>
      </c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56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39</v>
      </c>
      <c r="C45" s="53">
        <f t="shared" si="9"/>
        <v>20</v>
      </c>
      <c r="D45" s="53">
        <f>SUM(B45:C45)</f>
        <v>59</v>
      </c>
      <c r="E45" s="49">
        <f>B45*100/D47</f>
        <v>38.613861386138616</v>
      </c>
      <c r="F45" s="49">
        <f>C45*100/D47</f>
        <v>19.801980198019802</v>
      </c>
    </row>
    <row r="46" spans="1:16">
      <c r="A46" s="53" t="s">
        <v>10</v>
      </c>
      <c r="B46" s="53">
        <f t="shared" si="9"/>
        <v>21</v>
      </c>
      <c r="C46" s="53">
        <f t="shared" si="9"/>
        <v>21</v>
      </c>
      <c r="D46" s="53">
        <f>SUM(B46:C46)</f>
        <v>42</v>
      </c>
      <c r="E46" s="50">
        <f>B46*100/D45</f>
        <v>35.593220338983052</v>
      </c>
      <c r="F46" s="49">
        <f>C46*100/D47</f>
        <v>20.792079207920793</v>
      </c>
    </row>
    <row r="47" spans="1:16">
      <c r="A47" s="53" t="s">
        <v>6</v>
      </c>
      <c r="B47" s="53">
        <f>SUM(B45:B46)</f>
        <v>60</v>
      </c>
      <c r="C47" s="53">
        <f>SUM(C45:C46)</f>
        <v>41</v>
      </c>
      <c r="D47" s="53">
        <f>SUM(D45:D46)</f>
        <v>101</v>
      </c>
      <c r="E47" s="51"/>
      <c r="F47" s="51"/>
    </row>
    <row r="48" spans="1:16" ht="15.75" customHeight="1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45</v>
      </c>
      <c r="C50" s="53">
        <f>M23</f>
        <v>15</v>
      </c>
      <c r="D50" s="53">
        <f>SUM(B50:C50)</f>
        <v>60</v>
      </c>
      <c r="E50" s="49">
        <f>B50*100/D52</f>
        <v>44.554455445544555</v>
      </c>
      <c r="F50" s="49">
        <f>C50*100/D52</f>
        <v>14.851485148514852</v>
      </c>
    </row>
    <row r="51" spans="1:6">
      <c r="A51" s="53" t="s">
        <v>10</v>
      </c>
      <c r="B51" s="53">
        <f>L24</f>
        <v>24</v>
      </c>
      <c r="C51" s="53">
        <f>M24</f>
        <v>17</v>
      </c>
      <c r="D51" s="53">
        <f>SUM(B51:C51)</f>
        <v>41</v>
      </c>
      <c r="E51" s="49">
        <f>B51*100/D50</f>
        <v>40</v>
      </c>
      <c r="F51" s="49">
        <f>C51*100/D52</f>
        <v>16.831683168316832</v>
      </c>
    </row>
    <row r="52" spans="1:6">
      <c r="A52" s="53" t="s">
        <v>6</v>
      </c>
      <c r="B52" s="53">
        <f>SUM(B50:B51)</f>
        <v>69</v>
      </c>
      <c r="C52" s="53">
        <f>SUM(C50:C51)</f>
        <v>32</v>
      </c>
      <c r="D52" s="53">
        <f>SUM(D50:D51)</f>
        <v>101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sqref="A1:K1"/>
    </sheetView>
  </sheetViews>
  <sheetFormatPr defaultRowHeight="15"/>
  <cols>
    <col min="1" max="1" width="11.42578125" customWidth="1"/>
    <col min="2" max="2" width="10.140625" customWidth="1"/>
    <col min="3" max="3" width="10.28515625" customWidth="1"/>
    <col min="4" max="4" width="11.28515625" customWidth="1"/>
    <col min="5" max="5" width="12" customWidth="1"/>
    <col min="6" max="6" width="12.7109375" customWidth="1"/>
    <col min="8" max="8" width="11.42578125" customWidth="1"/>
    <col min="9" max="9" width="11.85546875" customWidth="1"/>
    <col min="10" max="11" width="13.42578125" customWidth="1"/>
  </cols>
  <sheetData>
    <row r="1" spans="1:12" ht="18.75">
      <c r="A1" s="115" t="s">
        <v>155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  <c r="L1" s="1"/>
    </row>
    <row r="2" spans="1:12" ht="47.25" customHeight="1">
      <c r="A2" s="79" t="s">
        <v>128</v>
      </c>
      <c r="B2" s="68" t="s">
        <v>156</v>
      </c>
      <c r="C2" s="68" t="s">
        <v>158</v>
      </c>
      <c r="D2" s="68" t="s">
        <v>159</v>
      </c>
      <c r="E2" s="68" t="s">
        <v>160</v>
      </c>
      <c r="F2" s="68" t="s">
        <v>161</v>
      </c>
      <c r="G2" s="68" t="s">
        <v>157</v>
      </c>
      <c r="H2" s="68" t="s">
        <v>158</v>
      </c>
      <c r="I2" s="68" t="s">
        <v>159</v>
      </c>
      <c r="J2" s="68" t="s">
        <v>160</v>
      </c>
      <c r="K2" s="68" t="s">
        <v>161</v>
      </c>
      <c r="L2" s="1"/>
    </row>
    <row r="3" spans="1:12" ht="29.25" customHeight="1">
      <c r="A3" s="113" t="s">
        <v>11</v>
      </c>
      <c r="B3" s="113" t="s">
        <v>162</v>
      </c>
      <c r="C3" s="113"/>
      <c r="D3" s="113"/>
      <c r="E3" s="113"/>
      <c r="F3" s="113"/>
      <c r="G3" s="79" t="s">
        <v>9</v>
      </c>
      <c r="H3" s="79"/>
      <c r="I3" s="79"/>
      <c r="J3" s="79"/>
      <c r="K3" s="79"/>
      <c r="L3" s="1"/>
    </row>
    <row r="4" spans="1:12" ht="29.25" customHeight="1">
      <c r="A4" s="120"/>
      <c r="B4" s="114"/>
      <c r="C4" s="114"/>
      <c r="D4" s="114"/>
      <c r="E4" s="114"/>
      <c r="F4" s="114"/>
      <c r="G4" s="79" t="s">
        <v>10</v>
      </c>
      <c r="H4" s="79"/>
      <c r="I4" s="79"/>
      <c r="J4" s="79"/>
      <c r="K4" s="79"/>
      <c r="L4" s="1"/>
    </row>
    <row r="5" spans="1:12" ht="29.25" customHeight="1">
      <c r="A5" s="120"/>
      <c r="B5" s="113" t="s">
        <v>141</v>
      </c>
      <c r="C5" s="113"/>
      <c r="D5" s="113"/>
      <c r="E5" s="113"/>
      <c r="F5" s="113"/>
      <c r="G5" s="79" t="s">
        <v>9</v>
      </c>
      <c r="H5" s="79"/>
      <c r="I5" s="79"/>
      <c r="J5" s="79"/>
      <c r="K5" s="79"/>
      <c r="L5" s="1"/>
    </row>
    <row r="6" spans="1:12" ht="29.25" customHeight="1">
      <c r="A6" s="114"/>
      <c r="B6" s="114"/>
      <c r="C6" s="114"/>
      <c r="D6" s="114"/>
      <c r="E6" s="114"/>
      <c r="F6" s="114"/>
      <c r="G6" s="79" t="s">
        <v>10</v>
      </c>
      <c r="H6" s="79"/>
      <c r="I6" s="79"/>
      <c r="J6" s="79"/>
      <c r="K6" s="79"/>
      <c r="L6" s="1"/>
    </row>
    <row r="7" spans="1:12" ht="29.25" customHeight="1">
      <c r="A7" s="118"/>
      <c r="B7" s="119"/>
      <c r="C7" s="79"/>
      <c r="D7" s="79"/>
      <c r="E7" s="79"/>
      <c r="F7" s="79"/>
      <c r="G7" s="79"/>
      <c r="H7" s="79"/>
      <c r="I7" s="79"/>
      <c r="J7" s="79"/>
      <c r="K7" s="79"/>
      <c r="L7" s="1"/>
    </row>
    <row r="8" spans="1:12" ht="29.25" customHeight="1">
      <c r="A8" s="113" t="s">
        <v>163</v>
      </c>
      <c r="B8" s="113" t="s">
        <v>162</v>
      </c>
      <c r="C8" s="113"/>
      <c r="D8" s="113"/>
      <c r="E8" s="113"/>
      <c r="F8" s="113"/>
      <c r="G8" s="79" t="s">
        <v>9</v>
      </c>
      <c r="H8" s="79"/>
      <c r="I8" s="79"/>
      <c r="J8" s="79"/>
      <c r="K8" s="79"/>
      <c r="L8" s="1"/>
    </row>
    <row r="9" spans="1:12" ht="29.25" customHeight="1">
      <c r="A9" s="120"/>
      <c r="B9" s="114"/>
      <c r="C9" s="114"/>
      <c r="D9" s="114"/>
      <c r="E9" s="114"/>
      <c r="F9" s="114"/>
      <c r="G9" s="79" t="s">
        <v>10</v>
      </c>
      <c r="H9" s="79"/>
      <c r="I9" s="79"/>
      <c r="J9" s="79"/>
      <c r="K9" s="79"/>
      <c r="L9" s="1"/>
    </row>
    <row r="10" spans="1:12" ht="29.25" customHeight="1">
      <c r="A10" s="120"/>
      <c r="B10" s="113" t="s">
        <v>141</v>
      </c>
      <c r="C10" s="113"/>
      <c r="D10" s="113"/>
      <c r="E10" s="113"/>
      <c r="F10" s="113"/>
      <c r="G10" s="79" t="s">
        <v>9</v>
      </c>
      <c r="H10" s="79"/>
      <c r="I10" s="79"/>
      <c r="J10" s="79"/>
      <c r="K10" s="79"/>
      <c r="L10" s="1"/>
    </row>
    <row r="11" spans="1:12" ht="29.25" customHeight="1">
      <c r="A11" s="114"/>
      <c r="B11" s="114"/>
      <c r="C11" s="114"/>
      <c r="D11" s="114"/>
      <c r="E11" s="114"/>
      <c r="F11" s="114"/>
      <c r="G11" s="79" t="s">
        <v>10</v>
      </c>
      <c r="H11" s="79"/>
      <c r="I11" s="79"/>
      <c r="J11" s="79"/>
      <c r="K11" s="79"/>
      <c r="L11" s="1"/>
    </row>
    <row r="12" spans="1:12" ht="29.25" customHeight="1">
      <c r="A12" s="118"/>
      <c r="B12" s="119"/>
      <c r="C12" s="79"/>
      <c r="D12" s="79"/>
      <c r="E12" s="79"/>
      <c r="F12" s="79"/>
      <c r="G12" s="79"/>
      <c r="H12" s="79"/>
      <c r="I12" s="79"/>
      <c r="J12" s="79"/>
      <c r="K12" s="79"/>
      <c r="L12" s="1"/>
    </row>
    <row r="13" spans="1:12" ht="29.25" customHeight="1">
      <c r="A13" s="113" t="s">
        <v>144</v>
      </c>
      <c r="B13" s="113" t="s">
        <v>162</v>
      </c>
      <c r="C13" s="113"/>
      <c r="D13" s="113"/>
      <c r="E13" s="113"/>
      <c r="F13" s="113"/>
      <c r="G13" s="79" t="s">
        <v>9</v>
      </c>
      <c r="H13" s="79"/>
      <c r="I13" s="79"/>
      <c r="J13" s="79"/>
      <c r="K13" s="79"/>
      <c r="L13" s="1"/>
    </row>
    <row r="14" spans="1:12" ht="29.25" customHeight="1">
      <c r="A14" s="120"/>
      <c r="B14" s="114"/>
      <c r="C14" s="114"/>
      <c r="D14" s="114"/>
      <c r="E14" s="114"/>
      <c r="F14" s="114"/>
      <c r="G14" s="79" t="s">
        <v>10</v>
      </c>
      <c r="H14" s="79"/>
      <c r="I14" s="79"/>
      <c r="J14" s="79"/>
      <c r="K14" s="79"/>
      <c r="L14" s="1"/>
    </row>
    <row r="15" spans="1:12" ht="29.25" customHeight="1">
      <c r="A15" s="120"/>
      <c r="B15" s="113" t="s">
        <v>141</v>
      </c>
      <c r="C15" s="113"/>
      <c r="D15" s="113"/>
      <c r="E15" s="113"/>
      <c r="F15" s="113"/>
      <c r="G15" s="79" t="s">
        <v>9</v>
      </c>
      <c r="H15" s="79"/>
      <c r="I15" s="79"/>
      <c r="J15" s="79"/>
      <c r="K15" s="79"/>
      <c r="L15" s="1"/>
    </row>
    <row r="16" spans="1:12" ht="29.25" customHeight="1">
      <c r="A16" s="114"/>
      <c r="B16" s="114"/>
      <c r="C16" s="114"/>
      <c r="D16" s="114"/>
      <c r="E16" s="114"/>
      <c r="F16" s="114"/>
      <c r="G16" s="79" t="s">
        <v>10</v>
      </c>
      <c r="H16" s="79"/>
      <c r="I16" s="79"/>
      <c r="J16" s="79"/>
      <c r="K16" s="79"/>
      <c r="L16" s="1"/>
    </row>
    <row r="17" spans="1:12" ht="29.25" customHeight="1">
      <c r="A17" s="118"/>
      <c r="B17" s="119"/>
      <c r="C17" s="79"/>
      <c r="D17" s="79"/>
      <c r="E17" s="79"/>
      <c r="F17" s="79"/>
      <c r="G17" s="79"/>
      <c r="H17" s="79"/>
      <c r="I17" s="79"/>
      <c r="J17" s="79"/>
      <c r="K17" s="79"/>
      <c r="L17" s="1"/>
    </row>
    <row r="18" spans="1:12" ht="29.25" customHeight="1">
      <c r="A18" s="113" t="s">
        <v>14</v>
      </c>
      <c r="B18" s="113" t="s">
        <v>162</v>
      </c>
      <c r="C18" s="113"/>
      <c r="D18" s="113"/>
      <c r="E18" s="113"/>
      <c r="F18" s="113"/>
      <c r="G18" s="79" t="s">
        <v>9</v>
      </c>
      <c r="H18" s="79"/>
      <c r="I18" s="79"/>
      <c r="J18" s="79"/>
      <c r="K18" s="79"/>
      <c r="L18" s="1"/>
    </row>
    <row r="19" spans="1:12" ht="29.25" customHeight="1">
      <c r="A19" s="120"/>
      <c r="B19" s="114"/>
      <c r="C19" s="114"/>
      <c r="D19" s="114"/>
      <c r="E19" s="114"/>
      <c r="F19" s="114"/>
      <c r="G19" s="79" t="s">
        <v>10</v>
      </c>
      <c r="H19" s="79"/>
      <c r="I19" s="79"/>
      <c r="J19" s="79"/>
      <c r="K19" s="79"/>
      <c r="L19" s="1"/>
    </row>
    <row r="20" spans="1:12" ht="29.25" customHeight="1">
      <c r="A20" s="120"/>
      <c r="B20" s="113" t="s">
        <v>141</v>
      </c>
      <c r="C20" s="113"/>
      <c r="D20" s="113"/>
      <c r="E20" s="113"/>
      <c r="F20" s="113"/>
      <c r="G20" s="79" t="s">
        <v>9</v>
      </c>
      <c r="H20" s="79"/>
      <c r="I20" s="79"/>
      <c r="J20" s="79"/>
      <c r="K20" s="79"/>
      <c r="L20" s="1"/>
    </row>
    <row r="21" spans="1:12" ht="29.25" customHeight="1">
      <c r="A21" s="114"/>
      <c r="B21" s="114"/>
      <c r="C21" s="114"/>
      <c r="D21" s="114"/>
      <c r="E21" s="114"/>
      <c r="F21" s="114"/>
      <c r="G21" s="79" t="s">
        <v>10</v>
      </c>
      <c r="H21" s="79"/>
      <c r="I21" s="79"/>
      <c r="J21" s="79"/>
      <c r="K21" s="79"/>
      <c r="L21" s="1"/>
    </row>
    <row r="22" spans="1:12" ht="29.25" customHeight="1">
      <c r="A22" s="118" t="s">
        <v>6</v>
      </c>
      <c r="B22" s="119"/>
      <c r="C22" s="79"/>
      <c r="D22" s="79"/>
      <c r="E22" s="79"/>
      <c r="F22" s="79"/>
      <c r="G22" s="79"/>
      <c r="H22" s="79"/>
      <c r="I22" s="79"/>
      <c r="J22" s="79"/>
      <c r="K22" s="79"/>
      <c r="L22" s="1"/>
    </row>
    <row r="23" spans="1:12" ht="29.25" customHeight="1">
      <c r="A23" s="118" t="s">
        <v>164</v>
      </c>
      <c r="B23" s="119"/>
      <c r="C23" s="79"/>
      <c r="D23" s="79"/>
      <c r="E23" s="79"/>
      <c r="F23" s="79"/>
      <c r="G23" s="79"/>
      <c r="H23" s="79"/>
      <c r="I23" s="79"/>
      <c r="J23" s="79"/>
      <c r="K23" s="79"/>
      <c r="L23" s="1"/>
    </row>
  </sheetData>
  <mergeCells count="50">
    <mergeCell ref="A23:B23"/>
    <mergeCell ref="A22:B22"/>
    <mergeCell ref="B3:B4"/>
    <mergeCell ref="A3:A6"/>
    <mergeCell ref="C3:C4"/>
    <mergeCell ref="A7:B7"/>
    <mergeCell ref="A8:A11"/>
    <mergeCell ref="B8:B9"/>
    <mergeCell ref="B10:B11"/>
    <mergeCell ref="C8:C9"/>
    <mergeCell ref="C10:C11"/>
    <mergeCell ref="C5:C6"/>
    <mergeCell ref="B5:B6"/>
    <mergeCell ref="D5:D6"/>
    <mergeCell ref="E5:E6"/>
    <mergeCell ref="F5:F6"/>
    <mergeCell ref="D20:D21"/>
    <mergeCell ref="E18:E19"/>
    <mergeCell ref="E20:E21"/>
    <mergeCell ref="E3:E4"/>
    <mergeCell ref="F3:F4"/>
    <mergeCell ref="D3:D4"/>
    <mergeCell ref="A18:A21"/>
    <mergeCell ref="B18:B19"/>
    <mergeCell ref="B20:B21"/>
    <mergeCell ref="C18:C19"/>
    <mergeCell ref="C20:C21"/>
    <mergeCell ref="D15:D16"/>
    <mergeCell ref="E13:E14"/>
    <mergeCell ref="A12:B12"/>
    <mergeCell ref="D8:D9"/>
    <mergeCell ref="D10:D11"/>
    <mergeCell ref="E8:E9"/>
    <mergeCell ref="E10:E11"/>
    <mergeCell ref="F18:F19"/>
    <mergeCell ref="F20:F21"/>
    <mergeCell ref="D18:D19"/>
    <mergeCell ref="A1:K1"/>
    <mergeCell ref="F13:F14"/>
    <mergeCell ref="E15:E16"/>
    <mergeCell ref="F15:F16"/>
    <mergeCell ref="A17:B17"/>
    <mergeCell ref="F8:F9"/>
    <mergeCell ref="F10:F11"/>
    <mergeCell ref="A13:A16"/>
    <mergeCell ref="B13:B14"/>
    <mergeCell ref="B15:B16"/>
    <mergeCell ref="C13:C14"/>
    <mergeCell ref="C15:C16"/>
    <mergeCell ref="D13:D14"/>
  </mergeCells>
  <pageMargins left="0.45" right="0.45" top="0.5" bottom="0.5" header="0.3" footer="0.3"/>
  <pageSetup scale="80" orientation="landscape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43" workbookViewId="0">
      <selection sqref="A1:L67"/>
    </sheetView>
  </sheetViews>
  <sheetFormatPr defaultRowHeight="15"/>
  <cols>
    <col min="1" max="1" width="15.140625" customWidth="1"/>
    <col min="2" max="2" width="10.5703125" customWidth="1"/>
    <col min="3" max="3" width="10.85546875" customWidth="1"/>
    <col min="4" max="4" width="8.85546875" customWidth="1"/>
    <col min="5" max="5" width="12.28515625" customWidth="1"/>
    <col min="6" max="6" width="10.85546875" customWidth="1"/>
    <col min="7" max="7" width="12.140625" customWidth="1"/>
    <col min="8" max="8" width="9.85546875" customWidth="1"/>
    <col min="9" max="9" width="10.140625" customWidth="1"/>
    <col min="10" max="10" width="10.5703125" customWidth="1"/>
    <col min="11" max="11" width="10.7109375" customWidth="1"/>
  </cols>
  <sheetData>
    <row r="1" spans="1:12">
      <c r="A1" s="95" t="s">
        <v>171</v>
      </c>
      <c r="B1" s="95"/>
      <c r="C1" s="95"/>
      <c r="D1" s="95"/>
      <c r="E1" s="95" t="s">
        <v>172</v>
      </c>
      <c r="F1" s="95"/>
      <c r="G1" s="95"/>
      <c r="H1" s="95"/>
      <c r="I1" s="99" t="s">
        <v>173</v>
      </c>
      <c r="J1" s="99"/>
      <c r="K1" s="99"/>
      <c r="L1" s="99"/>
    </row>
    <row r="2" spans="1:12" ht="30">
      <c r="A2" s="73" t="s">
        <v>167</v>
      </c>
      <c r="B2" s="73" t="s">
        <v>170</v>
      </c>
      <c r="C2" s="73" t="s">
        <v>166</v>
      </c>
      <c r="D2" s="73" t="s">
        <v>6</v>
      </c>
      <c r="E2" s="73" t="s">
        <v>167</v>
      </c>
      <c r="F2" s="73" t="s">
        <v>170</v>
      </c>
      <c r="G2" s="73" t="s">
        <v>166</v>
      </c>
      <c r="H2" s="73" t="s">
        <v>6</v>
      </c>
      <c r="I2" s="73" t="s">
        <v>167</v>
      </c>
      <c r="J2" s="73" t="s">
        <v>170</v>
      </c>
      <c r="K2" s="73" t="s">
        <v>166</v>
      </c>
      <c r="L2" s="73" t="s">
        <v>6</v>
      </c>
    </row>
    <row r="3" spans="1:12">
      <c r="A3" s="81" t="s">
        <v>11</v>
      </c>
      <c r="B3" s="81">
        <v>82</v>
      </c>
      <c r="C3" s="81">
        <v>24</v>
      </c>
      <c r="D3" s="81">
        <f>SUM(B3:C3)</f>
        <v>106</v>
      </c>
      <c r="E3" s="81" t="s">
        <v>11</v>
      </c>
      <c r="F3" s="81">
        <v>61</v>
      </c>
      <c r="G3" s="81">
        <v>66</v>
      </c>
      <c r="H3" s="81">
        <f>SUM(F3:G3)</f>
        <v>127</v>
      </c>
      <c r="I3" s="81" t="s">
        <v>11</v>
      </c>
      <c r="J3" s="45">
        <v>71</v>
      </c>
      <c r="K3" s="45">
        <v>31</v>
      </c>
      <c r="L3" s="45">
        <f>SUM(J3:K3)</f>
        <v>102</v>
      </c>
    </row>
    <row r="4" spans="1:12">
      <c r="A4" s="81" t="s">
        <v>12</v>
      </c>
      <c r="B4" s="81">
        <v>83</v>
      </c>
      <c r="C4" s="81">
        <v>43</v>
      </c>
      <c r="D4" s="81">
        <f t="shared" ref="D4:D6" si="0">SUM(B4:C4)</f>
        <v>126</v>
      </c>
      <c r="E4" s="81" t="s">
        <v>12</v>
      </c>
      <c r="F4" s="81">
        <v>92</v>
      </c>
      <c r="G4" s="81">
        <v>58</v>
      </c>
      <c r="H4" s="81">
        <f t="shared" ref="H4:H6" si="1">SUM(F4:G4)</f>
        <v>150</v>
      </c>
      <c r="I4" s="81" t="s">
        <v>12</v>
      </c>
      <c r="J4" s="45">
        <v>92</v>
      </c>
      <c r="K4" s="45">
        <v>44</v>
      </c>
      <c r="L4" s="45">
        <f t="shared" ref="L4:L6" si="2">SUM(J4:K4)</f>
        <v>136</v>
      </c>
    </row>
    <row r="5" spans="1:12">
      <c r="A5" s="81" t="s">
        <v>168</v>
      </c>
      <c r="B5" s="81">
        <v>97</v>
      </c>
      <c r="C5" s="81">
        <v>43</v>
      </c>
      <c r="D5" s="81">
        <f t="shared" si="0"/>
        <v>140</v>
      </c>
      <c r="E5" s="81" t="s">
        <v>168</v>
      </c>
      <c r="F5" s="81">
        <v>59</v>
      </c>
      <c r="G5" s="81">
        <v>68</v>
      </c>
      <c r="H5" s="81">
        <f t="shared" si="1"/>
        <v>127</v>
      </c>
      <c r="I5" s="81" t="s">
        <v>168</v>
      </c>
      <c r="J5" s="45">
        <v>79</v>
      </c>
      <c r="K5" s="45">
        <v>28</v>
      </c>
      <c r="L5" s="45">
        <f t="shared" si="2"/>
        <v>107</v>
      </c>
    </row>
    <row r="6" spans="1:12">
      <c r="A6" s="81" t="s">
        <v>169</v>
      </c>
      <c r="B6" s="81">
        <v>64</v>
      </c>
      <c r="C6" s="81">
        <v>46</v>
      </c>
      <c r="D6" s="81">
        <f t="shared" si="0"/>
        <v>110</v>
      </c>
      <c r="E6" s="81" t="s">
        <v>169</v>
      </c>
      <c r="F6" s="81">
        <v>79</v>
      </c>
      <c r="G6" s="81">
        <v>40</v>
      </c>
      <c r="H6" s="81">
        <f t="shared" si="1"/>
        <v>119</v>
      </c>
      <c r="I6" s="81" t="s">
        <v>169</v>
      </c>
      <c r="J6" s="45">
        <v>76</v>
      </c>
      <c r="K6" s="45">
        <v>20</v>
      </c>
      <c r="L6" s="45">
        <f t="shared" si="2"/>
        <v>96</v>
      </c>
    </row>
    <row r="7" spans="1:12">
      <c r="A7" s="81" t="s">
        <v>6</v>
      </c>
      <c r="B7" s="81">
        <f>SUM(B3:B6)</f>
        <v>326</v>
      </c>
      <c r="C7" s="81">
        <f>SUM(C3:C6)</f>
        <v>156</v>
      </c>
      <c r="D7" s="81">
        <f>SUM(D3:D6)</f>
        <v>482</v>
      </c>
      <c r="E7" s="81" t="s">
        <v>6</v>
      </c>
      <c r="F7" s="81">
        <f>SUM(F3:F6)</f>
        <v>291</v>
      </c>
      <c r="G7" s="81">
        <f>SUM(G3:G6)</f>
        <v>232</v>
      </c>
      <c r="H7" s="81">
        <f>SUM(H3:H6)</f>
        <v>523</v>
      </c>
      <c r="I7" s="81" t="s">
        <v>6</v>
      </c>
      <c r="J7" s="45">
        <f>SUM(J3:J6)</f>
        <v>318</v>
      </c>
      <c r="K7" s="45">
        <f>SUM(K3:K6)</f>
        <v>123</v>
      </c>
      <c r="L7" s="45">
        <f>SUM(L3:L6)</f>
        <v>441</v>
      </c>
    </row>
    <row r="8" spans="1:12">
      <c r="A8" s="52"/>
      <c r="B8" s="52"/>
      <c r="C8" s="52"/>
      <c r="D8" s="52"/>
      <c r="E8" s="52"/>
      <c r="F8" s="52"/>
      <c r="G8" s="52"/>
      <c r="H8" s="52"/>
    </row>
    <row r="9" spans="1:12">
      <c r="A9" s="95" t="s">
        <v>174</v>
      </c>
      <c r="B9" s="95"/>
      <c r="C9" s="95"/>
      <c r="D9" s="95"/>
      <c r="E9" s="95" t="s">
        <v>175</v>
      </c>
      <c r="F9" s="95"/>
      <c r="G9" s="95"/>
      <c r="H9" s="95"/>
      <c r="I9" s="99" t="s">
        <v>176</v>
      </c>
      <c r="J9" s="99"/>
      <c r="K9" s="99"/>
      <c r="L9" s="99"/>
    </row>
    <row r="10" spans="1:12" ht="30">
      <c r="A10" s="73" t="s">
        <v>167</v>
      </c>
      <c r="B10" s="73" t="s">
        <v>170</v>
      </c>
      <c r="C10" s="73" t="s">
        <v>166</v>
      </c>
      <c r="D10" s="73" t="s">
        <v>6</v>
      </c>
      <c r="E10" s="73" t="s">
        <v>167</v>
      </c>
      <c r="F10" s="73" t="s">
        <v>170</v>
      </c>
      <c r="G10" s="73" t="s">
        <v>166</v>
      </c>
      <c r="H10" s="73" t="s">
        <v>6</v>
      </c>
      <c r="I10" s="73" t="s">
        <v>167</v>
      </c>
      <c r="J10" s="73" t="s">
        <v>165</v>
      </c>
      <c r="K10" s="73" t="s">
        <v>166</v>
      </c>
      <c r="L10" s="73" t="s">
        <v>6</v>
      </c>
    </row>
    <row r="11" spans="1:12">
      <c r="A11" s="81" t="s">
        <v>11</v>
      </c>
      <c r="B11" s="81">
        <v>150</v>
      </c>
      <c r="C11" s="81">
        <v>98</v>
      </c>
      <c r="D11" s="81">
        <f>SUM(B11:C11)</f>
        <v>248</v>
      </c>
      <c r="E11" s="81" t="s">
        <v>11</v>
      </c>
      <c r="F11" s="81">
        <v>191</v>
      </c>
      <c r="G11" s="81">
        <v>117</v>
      </c>
      <c r="H11" s="81">
        <f>SUM(F11:G11)</f>
        <v>308</v>
      </c>
      <c r="I11" s="81" t="s">
        <v>11</v>
      </c>
      <c r="J11" s="45">
        <v>163</v>
      </c>
      <c r="K11" s="45">
        <v>59</v>
      </c>
      <c r="L11" s="45">
        <f>SUM(J11:K11)</f>
        <v>222</v>
      </c>
    </row>
    <row r="12" spans="1:12">
      <c r="A12" s="81" t="s">
        <v>12</v>
      </c>
      <c r="B12" s="81">
        <v>181</v>
      </c>
      <c r="C12" s="81">
        <v>128</v>
      </c>
      <c r="D12" s="81">
        <f t="shared" ref="D12:D14" si="3">SUM(B12:C12)</f>
        <v>309</v>
      </c>
      <c r="E12" s="81" t="s">
        <v>12</v>
      </c>
      <c r="F12" s="81">
        <v>203</v>
      </c>
      <c r="G12" s="81">
        <v>127</v>
      </c>
      <c r="H12" s="81">
        <f t="shared" ref="H12:H14" si="4">SUM(F12:G12)</f>
        <v>330</v>
      </c>
      <c r="I12" s="81" t="s">
        <v>12</v>
      </c>
      <c r="J12" s="45">
        <v>168</v>
      </c>
      <c r="K12" s="45">
        <v>62</v>
      </c>
      <c r="L12" s="45">
        <f t="shared" ref="L12:L14" si="5">SUM(J12:K12)</f>
        <v>230</v>
      </c>
    </row>
    <row r="13" spans="1:12">
      <c r="A13" s="81" t="s">
        <v>168</v>
      </c>
      <c r="B13" s="81">
        <v>151</v>
      </c>
      <c r="C13" s="81">
        <v>138</v>
      </c>
      <c r="D13" s="81">
        <f t="shared" si="3"/>
        <v>289</v>
      </c>
      <c r="E13" s="81" t="s">
        <v>168</v>
      </c>
      <c r="F13" s="81">
        <v>160</v>
      </c>
      <c r="G13" s="81">
        <v>126</v>
      </c>
      <c r="H13" s="81">
        <f t="shared" si="4"/>
        <v>286</v>
      </c>
      <c r="I13" s="81" t="s">
        <v>168</v>
      </c>
      <c r="J13" s="45">
        <v>151</v>
      </c>
      <c r="K13" s="45">
        <v>60</v>
      </c>
      <c r="L13" s="45">
        <f t="shared" si="5"/>
        <v>211</v>
      </c>
    </row>
    <row r="14" spans="1:12">
      <c r="A14" s="81" t="s">
        <v>169</v>
      </c>
      <c r="B14" s="81">
        <v>159</v>
      </c>
      <c r="C14" s="81">
        <v>84</v>
      </c>
      <c r="D14" s="81">
        <f t="shared" si="3"/>
        <v>243</v>
      </c>
      <c r="E14" s="81" t="s">
        <v>169</v>
      </c>
      <c r="F14" s="81">
        <v>164</v>
      </c>
      <c r="G14" s="81">
        <v>97</v>
      </c>
      <c r="H14" s="81">
        <f t="shared" si="4"/>
        <v>261</v>
      </c>
      <c r="I14" s="81" t="s">
        <v>169</v>
      </c>
      <c r="J14" s="45">
        <v>132</v>
      </c>
      <c r="K14" s="45">
        <v>50</v>
      </c>
      <c r="L14" s="45">
        <f t="shared" si="5"/>
        <v>182</v>
      </c>
    </row>
    <row r="15" spans="1:12">
      <c r="A15" s="81" t="s">
        <v>6</v>
      </c>
      <c r="B15" s="81">
        <f>SUM(B11:B14)</f>
        <v>641</v>
      </c>
      <c r="C15" s="81">
        <f t="shared" ref="C15:D15" si="6">SUM(C11:C14)</f>
        <v>448</v>
      </c>
      <c r="D15" s="81">
        <f t="shared" si="6"/>
        <v>1089</v>
      </c>
      <c r="E15" s="81" t="s">
        <v>6</v>
      </c>
      <c r="F15" s="81">
        <f>SUM(F11:F14)</f>
        <v>718</v>
      </c>
      <c r="G15" s="81">
        <f>SUM(G11:G14)</f>
        <v>467</v>
      </c>
      <c r="H15" s="81">
        <f>SUM(H11:H14)</f>
        <v>1185</v>
      </c>
      <c r="I15" s="81" t="s">
        <v>6</v>
      </c>
      <c r="J15" s="45">
        <f>SUM(J11:J14)</f>
        <v>614</v>
      </c>
      <c r="K15" s="45">
        <f>SUM(K11:K14)</f>
        <v>231</v>
      </c>
      <c r="L15" s="45">
        <f>SUM(L11:L14)</f>
        <v>845</v>
      </c>
    </row>
    <row r="16" spans="1:12">
      <c r="A16" s="52"/>
      <c r="B16" s="52"/>
      <c r="C16" s="52"/>
      <c r="D16" s="52"/>
      <c r="E16" s="52"/>
      <c r="F16" s="52"/>
      <c r="G16" s="52"/>
      <c r="H16" s="52"/>
    </row>
    <row r="18" spans="1:12">
      <c r="A18" s="95" t="s">
        <v>183</v>
      </c>
      <c r="B18" s="95"/>
      <c r="C18" s="95"/>
      <c r="D18" s="95"/>
      <c r="E18" s="95" t="s">
        <v>184</v>
      </c>
      <c r="F18" s="95"/>
      <c r="G18" s="95"/>
      <c r="H18" s="95"/>
      <c r="I18" s="99" t="s">
        <v>186</v>
      </c>
      <c r="J18" s="99"/>
      <c r="K18" s="99"/>
      <c r="L18" s="99"/>
    </row>
    <row r="19" spans="1:12" ht="30">
      <c r="A19" s="73" t="s">
        <v>167</v>
      </c>
      <c r="B19" s="73" t="s">
        <v>170</v>
      </c>
      <c r="C19" s="73" t="s">
        <v>166</v>
      </c>
      <c r="D19" s="73" t="s">
        <v>6</v>
      </c>
      <c r="E19" s="73" t="s">
        <v>167</v>
      </c>
      <c r="F19" s="73" t="s">
        <v>170</v>
      </c>
      <c r="G19" s="73" t="s">
        <v>166</v>
      </c>
      <c r="H19" s="73" t="s">
        <v>6</v>
      </c>
      <c r="I19" s="73" t="s">
        <v>167</v>
      </c>
      <c r="J19" s="73" t="s">
        <v>170</v>
      </c>
      <c r="K19" s="73" t="s">
        <v>166</v>
      </c>
      <c r="L19" s="73" t="s">
        <v>6</v>
      </c>
    </row>
    <row r="20" spans="1:12">
      <c r="A20" s="81" t="s">
        <v>11</v>
      </c>
      <c r="B20" s="81">
        <v>91</v>
      </c>
      <c r="C20" s="81">
        <v>93</v>
      </c>
      <c r="D20" s="81">
        <f>SUM(B20:C20)</f>
        <v>184</v>
      </c>
      <c r="E20" s="81" t="s">
        <v>11</v>
      </c>
      <c r="F20" s="81">
        <v>96</v>
      </c>
      <c r="G20" s="81">
        <v>99</v>
      </c>
      <c r="H20" s="81">
        <f>SUM(F20:G20)</f>
        <v>195</v>
      </c>
      <c r="I20" s="81" t="s">
        <v>11</v>
      </c>
      <c r="J20" s="45">
        <v>90</v>
      </c>
      <c r="K20" s="45">
        <v>39</v>
      </c>
      <c r="L20" s="45">
        <f>SUM(J20:K20)</f>
        <v>129</v>
      </c>
    </row>
    <row r="21" spans="1:12">
      <c r="A21" s="81" t="s">
        <v>12</v>
      </c>
      <c r="B21" s="81">
        <v>121</v>
      </c>
      <c r="C21" s="81">
        <v>86</v>
      </c>
      <c r="D21" s="81">
        <f t="shared" ref="D21:D23" si="7">SUM(B21:C21)</f>
        <v>207</v>
      </c>
      <c r="E21" s="81" t="s">
        <v>12</v>
      </c>
      <c r="F21" s="81">
        <v>120</v>
      </c>
      <c r="G21" s="81">
        <v>82</v>
      </c>
      <c r="H21" s="81">
        <f t="shared" ref="H21:H23" si="8">SUM(F21:G21)</f>
        <v>202</v>
      </c>
      <c r="I21" s="81" t="s">
        <v>12</v>
      </c>
      <c r="J21" s="45">
        <v>95</v>
      </c>
      <c r="K21" s="45">
        <v>47</v>
      </c>
      <c r="L21" s="45">
        <f t="shared" ref="L21:L23" si="9">SUM(J21:K21)</f>
        <v>142</v>
      </c>
    </row>
    <row r="22" spans="1:12">
      <c r="A22" s="81" t="s">
        <v>168</v>
      </c>
      <c r="B22" s="81">
        <v>105</v>
      </c>
      <c r="C22" s="81">
        <v>108</v>
      </c>
      <c r="D22" s="81">
        <f t="shared" si="7"/>
        <v>213</v>
      </c>
      <c r="E22" s="81" t="s">
        <v>168</v>
      </c>
      <c r="F22" s="81">
        <v>117</v>
      </c>
      <c r="G22" s="81">
        <v>107</v>
      </c>
      <c r="H22" s="81">
        <f t="shared" si="8"/>
        <v>224</v>
      </c>
      <c r="I22" s="81" t="s">
        <v>168</v>
      </c>
      <c r="J22" s="45">
        <v>85</v>
      </c>
      <c r="K22" s="45">
        <v>47</v>
      </c>
      <c r="L22" s="45">
        <f t="shared" si="9"/>
        <v>132</v>
      </c>
    </row>
    <row r="23" spans="1:12">
      <c r="A23" s="81" t="s">
        <v>169</v>
      </c>
      <c r="B23" s="81">
        <v>81</v>
      </c>
      <c r="C23" s="81">
        <v>82</v>
      </c>
      <c r="D23" s="81">
        <f t="shared" si="7"/>
        <v>163</v>
      </c>
      <c r="E23" s="81" t="s">
        <v>169</v>
      </c>
      <c r="F23" s="81">
        <v>79</v>
      </c>
      <c r="G23" s="81">
        <v>109</v>
      </c>
      <c r="H23" s="81">
        <f t="shared" si="8"/>
        <v>188</v>
      </c>
      <c r="I23" s="81" t="s">
        <v>169</v>
      </c>
      <c r="J23" s="45">
        <v>92</v>
      </c>
      <c r="K23" s="45">
        <v>35</v>
      </c>
      <c r="L23" s="45">
        <f t="shared" si="9"/>
        <v>127</v>
      </c>
    </row>
    <row r="24" spans="1:12">
      <c r="A24" s="81" t="s">
        <v>6</v>
      </c>
      <c r="B24" s="81">
        <f>SUM(B20:B23)</f>
        <v>398</v>
      </c>
      <c r="C24" s="81">
        <f>SUM(C20:C23)</f>
        <v>369</v>
      </c>
      <c r="D24" s="81">
        <f>SUM(D20:D23)</f>
        <v>767</v>
      </c>
      <c r="E24" s="81" t="s">
        <v>6</v>
      </c>
      <c r="F24" s="81">
        <f>SUM(F20:F23)</f>
        <v>412</v>
      </c>
      <c r="G24" s="81">
        <f>SUM(G20:G23)</f>
        <v>397</v>
      </c>
      <c r="H24" s="81">
        <f>SUM(H20:H23)</f>
        <v>809</v>
      </c>
      <c r="I24" s="81" t="s">
        <v>6</v>
      </c>
      <c r="J24" s="45">
        <f>SUM(J20:J23)</f>
        <v>362</v>
      </c>
      <c r="K24" s="45">
        <f>SUM(K20:K23)</f>
        <v>168</v>
      </c>
      <c r="L24" s="45">
        <f>SUM(L20:L23)</f>
        <v>530</v>
      </c>
    </row>
    <row r="25" spans="1:12">
      <c r="A25" s="81"/>
      <c r="B25" s="81"/>
      <c r="C25" s="81"/>
      <c r="D25" s="81"/>
      <c r="E25" s="81"/>
      <c r="F25" s="81"/>
      <c r="G25" s="81"/>
      <c r="H25" s="81"/>
      <c r="I25" s="45"/>
      <c r="J25" s="45"/>
      <c r="K25" s="45"/>
      <c r="L25" s="45"/>
    </row>
    <row r="26" spans="1:12">
      <c r="A26" s="95" t="s">
        <v>171</v>
      </c>
      <c r="B26" s="95"/>
      <c r="C26" s="95"/>
      <c r="D26" s="95"/>
      <c r="E26" s="95" t="s">
        <v>172</v>
      </c>
      <c r="F26" s="95"/>
      <c r="G26" s="95"/>
      <c r="H26" s="95"/>
      <c r="I26" s="99" t="s">
        <v>173</v>
      </c>
      <c r="J26" s="99"/>
      <c r="K26" s="99"/>
      <c r="L26" s="99"/>
    </row>
    <row r="27" spans="1:12" ht="34.5" customHeight="1">
      <c r="A27" s="73" t="s">
        <v>167</v>
      </c>
      <c r="B27" s="73" t="s">
        <v>180</v>
      </c>
      <c r="C27" s="73" t="s">
        <v>181</v>
      </c>
      <c r="D27" s="73" t="s">
        <v>6</v>
      </c>
      <c r="E27" s="73" t="s">
        <v>167</v>
      </c>
      <c r="F27" s="73" t="s">
        <v>180</v>
      </c>
      <c r="G27" s="73" t="s">
        <v>181</v>
      </c>
      <c r="H27" s="73" t="s">
        <v>6</v>
      </c>
      <c r="I27" s="73" t="s">
        <v>167</v>
      </c>
      <c r="J27" s="73" t="s">
        <v>180</v>
      </c>
      <c r="K27" s="73" t="s">
        <v>182</v>
      </c>
      <c r="L27" s="73" t="s">
        <v>6</v>
      </c>
    </row>
    <row r="28" spans="1:12">
      <c r="A28" s="81" t="s">
        <v>11</v>
      </c>
      <c r="B28" s="49">
        <f>B3/B7%</f>
        <v>25.153374233128837</v>
      </c>
      <c r="C28" s="49">
        <f>C3/C7%</f>
        <v>15.384615384615383</v>
      </c>
      <c r="D28" s="49">
        <f>D3/D7%</f>
        <v>21.991701244813278</v>
      </c>
      <c r="E28" s="81" t="s">
        <v>11</v>
      </c>
      <c r="F28" s="49">
        <f>F3/F7%</f>
        <v>20.962199312714777</v>
      </c>
      <c r="G28" s="49">
        <f>G3/G7%</f>
        <v>28.448275862068968</v>
      </c>
      <c r="H28" s="49">
        <f>H3/H7%</f>
        <v>24.282982791586996</v>
      </c>
      <c r="I28" s="81" t="s">
        <v>11</v>
      </c>
      <c r="J28" s="82">
        <f>J3/J7%</f>
        <v>22.327044025157232</v>
      </c>
      <c r="K28" s="82">
        <f>K3/K7%</f>
        <v>25.203252032520325</v>
      </c>
      <c r="L28" s="82">
        <f>L3/L7%</f>
        <v>23.129251700680271</v>
      </c>
    </row>
    <row r="29" spans="1:12">
      <c r="A29" s="81" t="s">
        <v>12</v>
      </c>
      <c r="B29" s="49">
        <f>B4/B7%</f>
        <v>25.460122699386506</v>
      </c>
      <c r="C29" s="49">
        <f>C4/C7%</f>
        <v>27.564102564102562</v>
      </c>
      <c r="D29" s="49">
        <f>D4/D7%</f>
        <v>26.141078838174273</v>
      </c>
      <c r="E29" s="81" t="s">
        <v>12</v>
      </c>
      <c r="F29" s="49">
        <f>F4/F7%</f>
        <v>31.615120274914087</v>
      </c>
      <c r="G29" s="49">
        <f>G4/G7%</f>
        <v>25</v>
      </c>
      <c r="H29" s="49">
        <f>H4/H7%</f>
        <v>28.680688336520074</v>
      </c>
      <c r="I29" s="81" t="s">
        <v>12</v>
      </c>
      <c r="J29" s="82">
        <f>J4/J7%</f>
        <v>28.930817610062892</v>
      </c>
      <c r="K29" s="82">
        <f>K4/K7%</f>
        <v>35.772357723577237</v>
      </c>
      <c r="L29" s="82">
        <f>L4/L7%</f>
        <v>30.839002267573694</v>
      </c>
    </row>
    <row r="30" spans="1:12">
      <c r="A30" s="81" t="s">
        <v>168</v>
      </c>
      <c r="B30" s="49">
        <f>B5/B7%</f>
        <v>29.754601226993866</v>
      </c>
      <c r="C30" s="49">
        <f>C5/C7%</f>
        <v>27.564102564102562</v>
      </c>
      <c r="D30" s="49">
        <f>D5/D7%</f>
        <v>29.045643153526971</v>
      </c>
      <c r="E30" s="81" t="s">
        <v>168</v>
      </c>
      <c r="F30" s="49">
        <f>F5/F7%</f>
        <v>20.274914089347078</v>
      </c>
      <c r="G30" s="49">
        <f>G5/G7%</f>
        <v>29.31034482758621</v>
      </c>
      <c r="H30" s="49">
        <f>H5/H7%</f>
        <v>24.282982791586996</v>
      </c>
      <c r="I30" s="81" t="s">
        <v>168</v>
      </c>
      <c r="J30" s="82">
        <f>J5/J7%</f>
        <v>24.842767295597483</v>
      </c>
      <c r="K30" s="82">
        <f>K5/K7%</f>
        <v>22.764227642276424</v>
      </c>
      <c r="L30" s="82">
        <f>L5/L7%</f>
        <v>24.263038548752835</v>
      </c>
    </row>
    <row r="31" spans="1:12">
      <c r="A31" s="81" t="s">
        <v>169</v>
      </c>
      <c r="B31" s="49">
        <f>B6/B7%</f>
        <v>19.631901840490798</v>
      </c>
      <c r="C31" s="49">
        <f>C6/C7%</f>
        <v>29.487179487179485</v>
      </c>
      <c r="D31" s="49">
        <f>D6/D7%</f>
        <v>22.821576763485474</v>
      </c>
      <c r="E31" s="81" t="s">
        <v>169</v>
      </c>
      <c r="F31" s="49">
        <f>F6/F7%</f>
        <v>27.147766323024054</v>
      </c>
      <c r="G31" s="49">
        <f>G6/G7%</f>
        <v>17.241379310344829</v>
      </c>
      <c r="H31" s="49">
        <f>H6/H7%</f>
        <v>22.753346080305924</v>
      </c>
      <c r="I31" s="81" t="s">
        <v>169</v>
      </c>
      <c r="J31" s="82">
        <f>J6/J7%</f>
        <v>23.89937106918239</v>
      </c>
      <c r="K31" s="82">
        <f>K6/K7%</f>
        <v>16.260162601626018</v>
      </c>
      <c r="L31" s="82">
        <f>L6/L7%</f>
        <v>21.768707482993197</v>
      </c>
    </row>
    <row r="32" spans="1:12">
      <c r="A32" s="81" t="s">
        <v>6</v>
      </c>
      <c r="B32" s="81">
        <f>SUM(B28:B31)</f>
        <v>100.00000000000001</v>
      </c>
      <c r="C32" s="81">
        <f>SUM(C28:C31)</f>
        <v>99.999999999999986</v>
      </c>
      <c r="D32" s="49">
        <f>SUM(D28:D31)</f>
        <v>100</v>
      </c>
      <c r="E32" s="81" t="s">
        <v>6</v>
      </c>
      <c r="F32" s="81">
        <f>SUM(F28:F31)</f>
        <v>100</v>
      </c>
      <c r="G32" s="49">
        <f>SUM(G28:G31)</f>
        <v>100</v>
      </c>
      <c r="H32" s="49">
        <f>SUM(H28:H31)</f>
        <v>100</v>
      </c>
      <c r="I32" s="81" t="s">
        <v>6</v>
      </c>
      <c r="J32" s="82">
        <f>SUM(J28:J31)</f>
        <v>100</v>
      </c>
      <c r="K32" s="82">
        <f>SUM(K28:K31)</f>
        <v>100.00000000000001</v>
      </c>
      <c r="L32" s="82">
        <f>SUM(L28:L31)</f>
        <v>99.999999999999986</v>
      </c>
    </row>
    <row r="33" spans="1:12">
      <c r="A33" s="52"/>
      <c r="B33" s="52"/>
      <c r="C33" s="52"/>
      <c r="D33" s="52"/>
      <c r="E33" s="52"/>
      <c r="F33" s="52"/>
      <c r="G33" s="52"/>
      <c r="H33" s="52"/>
    </row>
    <row r="34" spans="1:12">
      <c r="A34" s="95" t="s">
        <v>174</v>
      </c>
      <c r="B34" s="95"/>
      <c r="C34" s="95"/>
      <c r="D34" s="95"/>
      <c r="E34" s="95" t="s">
        <v>175</v>
      </c>
      <c r="F34" s="95"/>
      <c r="G34" s="95"/>
      <c r="H34" s="95"/>
      <c r="I34" s="99" t="s">
        <v>176</v>
      </c>
      <c r="J34" s="99"/>
      <c r="K34" s="99"/>
      <c r="L34" s="99"/>
    </row>
    <row r="35" spans="1:12" ht="31.5" customHeight="1">
      <c r="A35" s="73" t="s">
        <v>167</v>
      </c>
      <c r="B35" s="73" t="s">
        <v>180</v>
      </c>
      <c r="C35" s="73" t="s">
        <v>181</v>
      </c>
      <c r="D35" s="73" t="s">
        <v>6</v>
      </c>
      <c r="E35" s="73" t="s">
        <v>167</v>
      </c>
      <c r="F35" s="73" t="s">
        <v>180</v>
      </c>
      <c r="G35" s="73" t="s">
        <v>181</v>
      </c>
      <c r="H35" s="73" t="s">
        <v>6</v>
      </c>
      <c r="I35" s="73" t="s">
        <v>167</v>
      </c>
      <c r="J35" s="73" t="s">
        <v>180</v>
      </c>
      <c r="K35" s="73" t="s">
        <v>182</v>
      </c>
      <c r="L35" s="73" t="s">
        <v>6</v>
      </c>
    </row>
    <row r="36" spans="1:12">
      <c r="A36" s="81" t="s">
        <v>11</v>
      </c>
      <c r="B36" s="49">
        <f>B11/B15%</f>
        <v>23.400936037441497</v>
      </c>
      <c r="C36" s="49">
        <f>C11/C15%</f>
        <v>21.874999999999996</v>
      </c>
      <c r="D36" s="49">
        <f>D11/D15%</f>
        <v>22.773186409550046</v>
      </c>
      <c r="E36" s="81" t="s">
        <v>11</v>
      </c>
      <c r="F36" s="49">
        <f>F11/F15%</f>
        <v>26.601671309192202</v>
      </c>
      <c r="G36" s="49">
        <f>G11/G15%</f>
        <v>25.053533190578158</v>
      </c>
      <c r="H36" s="49">
        <f>H11/H15%</f>
        <v>25.991561181434601</v>
      </c>
      <c r="I36" s="81" t="s">
        <v>11</v>
      </c>
      <c r="J36" s="49">
        <f>J11/J15%</f>
        <v>26.547231270358306</v>
      </c>
      <c r="K36" s="49">
        <f>K11/K15%</f>
        <v>25.541125541125542</v>
      </c>
      <c r="L36" s="49">
        <f>L11/L15%</f>
        <v>26.272189349112427</v>
      </c>
    </row>
    <row r="37" spans="1:12">
      <c r="A37" s="81" t="s">
        <v>12</v>
      </c>
      <c r="B37" s="49">
        <f>B12/B15%</f>
        <v>28.237129485179405</v>
      </c>
      <c r="C37" s="49">
        <f>C12/C15%</f>
        <v>28.571428571428569</v>
      </c>
      <c r="D37" s="49">
        <f>D12/D15%</f>
        <v>28.374655647382919</v>
      </c>
      <c r="E37" s="81" t="s">
        <v>12</v>
      </c>
      <c r="F37" s="49">
        <f>F12/F15%</f>
        <v>28.272980501392759</v>
      </c>
      <c r="G37" s="49">
        <f>G12/G15%</f>
        <v>27.194860813704498</v>
      </c>
      <c r="H37" s="49">
        <f>H12/H15%</f>
        <v>27.848101265822784</v>
      </c>
      <c r="I37" s="81" t="s">
        <v>12</v>
      </c>
      <c r="J37" s="49">
        <f>J12/J15%</f>
        <v>27.361563517915311</v>
      </c>
      <c r="K37" s="49">
        <f>K12/K15%</f>
        <v>26.839826839826838</v>
      </c>
      <c r="L37" s="49">
        <f>L12/L15%</f>
        <v>27.218934911242606</v>
      </c>
    </row>
    <row r="38" spans="1:12">
      <c r="A38" s="81" t="s">
        <v>168</v>
      </c>
      <c r="B38" s="49">
        <f>B13/B15%</f>
        <v>23.556942277691107</v>
      </c>
      <c r="C38" s="49">
        <f>C13/C15%</f>
        <v>30.803571428571427</v>
      </c>
      <c r="D38" s="49">
        <f>D13/D15%</f>
        <v>26.538108356290174</v>
      </c>
      <c r="E38" s="81" t="s">
        <v>168</v>
      </c>
      <c r="F38" s="49">
        <f>F13/F15%</f>
        <v>22.284122562674096</v>
      </c>
      <c r="G38" s="49">
        <f>G13/G15%</f>
        <v>26.980728051391864</v>
      </c>
      <c r="H38" s="49">
        <f>H13/H15%</f>
        <v>24.135021097046415</v>
      </c>
      <c r="I38" s="81" t="s">
        <v>168</v>
      </c>
      <c r="J38" s="49">
        <f>J13/J15%</f>
        <v>24.592833876221501</v>
      </c>
      <c r="K38" s="49">
        <f>K13/K15%</f>
        <v>25.974025974025974</v>
      </c>
      <c r="L38" s="49">
        <f>L13/L15%</f>
        <v>24.970414201183434</v>
      </c>
    </row>
    <row r="39" spans="1:12">
      <c r="A39" s="81" t="s">
        <v>169</v>
      </c>
      <c r="B39" s="49">
        <f>B14/B15%</f>
        <v>24.804992199687987</v>
      </c>
      <c r="C39" s="49">
        <f>C14/C15%</f>
        <v>18.749999999999996</v>
      </c>
      <c r="D39" s="49">
        <f>D14/D15%</f>
        <v>22.314049586776857</v>
      </c>
      <c r="E39" s="81" t="s">
        <v>169</v>
      </c>
      <c r="F39" s="49">
        <f>F14/F15%</f>
        <v>22.841225626740947</v>
      </c>
      <c r="G39" s="49">
        <f>G14/G15%</f>
        <v>20.770877944325481</v>
      </c>
      <c r="H39" s="49">
        <f>H14/H15%</f>
        <v>22.025316455696203</v>
      </c>
      <c r="I39" s="81" t="s">
        <v>169</v>
      </c>
      <c r="J39" s="49">
        <f>J14/J15%</f>
        <v>21.498371335504888</v>
      </c>
      <c r="K39" s="49">
        <f>K14/K15%</f>
        <v>21.645021645021643</v>
      </c>
      <c r="L39" s="49">
        <f>L14/L15%</f>
        <v>21.53846153846154</v>
      </c>
    </row>
    <row r="40" spans="1:12">
      <c r="A40" s="81" t="s">
        <v>6</v>
      </c>
      <c r="B40" s="49">
        <f>SUM(B36:B39)</f>
        <v>100</v>
      </c>
      <c r="C40" s="49">
        <f>SUM(C36:C39)</f>
        <v>100</v>
      </c>
      <c r="D40" s="49">
        <f>SUM(D36:D39)</f>
        <v>100</v>
      </c>
      <c r="E40" s="81" t="s">
        <v>6</v>
      </c>
      <c r="F40" s="49">
        <f>SUM(F36:F39)</f>
        <v>100.00000000000001</v>
      </c>
      <c r="G40" s="49">
        <f>SUM(G36:G39)</f>
        <v>100</v>
      </c>
      <c r="H40" s="49">
        <f>SUM(H36:H39)</f>
        <v>100</v>
      </c>
      <c r="I40" s="81" t="s">
        <v>6</v>
      </c>
      <c r="J40" s="82">
        <f>SUM(J36:J39)</f>
        <v>100</v>
      </c>
      <c r="K40" s="82">
        <f>SUM(K36:K39)</f>
        <v>100</v>
      </c>
      <c r="L40" s="82">
        <f>SUM(L36:L39)</f>
        <v>100</v>
      </c>
    </row>
    <row r="41" spans="1:12">
      <c r="A41" s="52"/>
      <c r="B41" s="52"/>
      <c r="C41" s="52"/>
      <c r="D41" s="52"/>
      <c r="E41" s="52"/>
      <c r="F41" s="52"/>
      <c r="G41" s="52"/>
      <c r="H41" s="52"/>
    </row>
    <row r="43" spans="1:12">
      <c r="A43" s="95" t="s">
        <v>183</v>
      </c>
      <c r="B43" s="95"/>
      <c r="C43" s="95"/>
      <c r="D43" s="95"/>
      <c r="E43" s="95" t="s">
        <v>184</v>
      </c>
      <c r="F43" s="95"/>
      <c r="G43" s="95"/>
      <c r="H43" s="95"/>
      <c r="I43" s="99" t="s">
        <v>185</v>
      </c>
      <c r="J43" s="99"/>
      <c r="K43" s="99"/>
      <c r="L43" s="99"/>
    </row>
    <row r="44" spans="1:12" ht="33.75" customHeight="1">
      <c r="A44" s="73" t="s">
        <v>167</v>
      </c>
      <c r="B44" s="73" t="s">
        <v>180</v>
      </c>
      <c r="C44" s="73" t="s">
        <v>181</v>
      </c>
      <c r="D44" s="73" t="s">
        <v>6</v>
      </c>
      <c r="E44" s="73" t="s">
        <v>167</v>
      </c>
      <c r="F44" s="73" t="s">
        <v>180</v>
      </c>
      <c r="G44" s="73" t="s">
        <v>181</v>
      </c>
      <c r="H44" s="73" t="s">
        <v>6</v>
      </c>
      <c r="I44" s="73" t="s">
        <v>167</v>
      </c>
      <c r="J44" s="73" t="s">
        <v>180</v>
      </c>
      <c r="K44" s="73" t="s">
        <v>182</v>
      </c>
      <c r="L44" s="73" t="s">
        <v>6</v>
      </c>
    </row>
    <row r="45" spans="1:12">
      <c r="A45" s="81" t="s">
        <v>11</v>
      </c>
      <c r="B45" s="49">
        <f>B20/B24%</f>
        <v>22.8643216080402</v>
      </c>
      <c r="C45" s="49">
        <f>C20/C24%</f>
        <v>25.203252032520325</v>
      </c>
      <c r="D45" s="49">
        <f>D20/D24%</f>
        <v>23.989569752281618</v>
      </c>
      <c r="E45" s="81" t="s">
        <v>11</v>
      </c>
      <c r="F45" s="49">
        <f>F20/F24%</f>
        <v>23.300970873786408</v>
      </c>
      <c r="G45" s="49">
        <f>G20/G24%</f>
        <v>24.937027707808564</v>
      </c>
      <c r="H45" s="49">
        <f>H20/H24%</f>
        <v>24.103831891223734</v>
      </c>
      <c r="I45" s="81" t="s">
        <v>11</v>
      </c>
      <c r="J45" s="82">
        <f>J20/J24%</f>
        <v>24.861878453038674</v>
      </c>
      <c r="K45" s="82">
        <f>K20/K24%</f>
        <v>23.214285714285715</v>
      </c>
      <c r="L45" s="82">
        <f>L20/L24%</f>
        <v>24.339622641509436</v>
      </c>
    </row>
    <row r="46" spans="1:12">
      <c r="A46" s="81" t="s">
        <v>12</v>
      </c>
      <c r="B46" s="49">
        <f>B21/B24%</f>
        <v>30.402010050251256</v>
      </c>
      <c r="C46" s="49">
        <f>C21/C24%</f>
        <v>23.306233062330623</v>
      </c>
      <c r="D46" s="49">
        <f>D21/D24%</f>
        <v>26.988265971316817</v>
      </c>
      <c r="E46" s="81" t="s">
        <v>12</v>
      </c>
      <c r="F46" s="49">
        <f>F21/F24%</f>
        <v>29.126213592233007</v>
      </c>
      <c r="G46" s="49">
        <f>G21/G24%</f>
        <v>20.65491183879093</v>
      </c>
      <c r="H46" s="49">
        <f>H21/H24%</f>
        <v>24.96909765142151</v>
      </c>
      <c r="I46" s="81" t="s">
        <v>12</v>
      </c>
      <c r="J46" s="82">
        <f>J21/J24%</f>
        <v>26.243093922651934</v>
      </c>
      <c r="K46" s="82">
        <f>K21/K24%</f>
        <v>27.976190476190478</v>
      </c>
      <c r="L46" s="82">
        <f>L21/L24%</f>
        <v>26.79245283018868</v>
      </c>
    </row>
    <row r="47" spans="1:12">
      <c r="A47" s="81" t="s">
        <v>168</v>
      </c>
      <c r="B47" s="49">
        <f>B22/B24%</f>
        <v>26.381909547738694</v>
      </c>
      <c r="C47" s="49">
        <f>C22/C24%</f>
        <v>29.26829268292683</v>
      </c>
      <c r="D47" s="49">
        <f>D22/D24%</f>
        <v>27.770534550195567</v>
      </c>
      <c r="E47" s="81" t="s">
        <v>168</v>
      </c>
      <c r="F47" s="49">
        <f>F22/F24%</f>
        <v>28.398058252427184</v>
      </c>
      <c r="G47" s="49">
        <f>G22/G24%</f>
        <v>26.952141057934508</v>
      </c>
      <c r="H47" s="49">
        <f>H22/H24%</f>
        <v>27.6885043263288</v>
      </c>
      <c r="I47" s="81" t="s">
        <v>168</v>
      </c>
      <c r="J47" s="82">
        <f>J22/J24%</f>
        <v>23.480662983425415</v>
      </c>
      <c r="K47" s="82">
        <f>K22/K24%</f>
        <v>27.976190476190478</v>
      </c>
      <c r="L47" s="82">
        <f>L22/L24%</f>
        <v>24.90566037735849</v>
      </c>
    </row>
    <row r="48" spans="1:12">
      <c r="A48" s="81" t="s">
        <v>169</v>
      </c>
      <c r="B48" s="49">
        <f>B23/B24%</f>
        <v>20.35175879396985</v>
      </c>
      <c r="C48" s="49">
        <f>C23/C24%</f>
        <v>22.222222222222221</v>
      </c>
      <c r="D48" s="49">
        <f>D23/D24%</f>
        <v>21.251629726205998</v>
      </c>
      <c r="E48" s="81" t="s">
        <v>169</v>
      </c>
      <c r="F48" s="49">
        <f>F23/F24%</f>
        <v>19.174757281553397</v>
      </c>
      <c r="G48" s="49">
        <f>G23/G24%</f>
        <v>27.455919395465994</v>
      </c>
      <c r="H48" s="49">
        <f>H23/H24%</f>
        <v>23.238566131025959</v>
      </c>
      <c r="I48" s="81" t="s">
        <v>169</v>
      </c>
      <c r="J48" s="82">
        <f>J23/J24%</f>
        <v>25.414364640883978</v>
      </c>
      <c r="K48" s="82">
        <f>K23/K24%</f>
        <v>20.833333333333336</v>
      </c>
      <c r="L48" s="82">
        <f>L23/L24%</f>
        <v>23.962264150943398</v>
      </c>
    </row>
    <row r="49" spans="1:12">
      <c r="A49" s="81" t="s">
        <v>6</v>
      </c>
      <c r="B49" s="49">
        <f>SUM(B45:B48)</f>
        <v>100</v>
      </c>
      <c r="C49" s="49">
        <f t="shared" ref="C49:D49" si="10">SUM(C45:C48)</f>
        <v>100</v>
      </c>
      <c r="D49" s="49">
        <f t="shared" si="10"/>
        <v>100</v>
      </c>
      <c r="E49" s="81" t="s">
        <v>6</v>
      </c>
      <c r="F49" s="49">
        <f>SUM(F45:F48)</f>
        <v>99.999999999999986</v>
      </c>
      <c r="G49" s="49">
        <f>SUM(G45:G48)</f>
        <v>100</v>
      </c>
      <c r="H49" s="49">
        <f>SUM(H45:H48)</f>
        <v>100</v>
      </c>
      <c r="I49" s="81" t="s">
        <v>6</v>
      </c>
      <c r="J49" s="82">
        <f>SUM(J45:J48)</f>
        <v>100</v>
      </c>
      <c r="K49" s="82">
        <f t="shared" ref="K49:L49" si="11">SUM(K45:K48)</f>
        <v>100</v>
      </c>
      <c r="L49" s="82">
        <f t="shared" si="11"/>
        <v>100</v>
      </c>
    </row>
    <row r="50" spans="1:12">
      <c r="A50" s="81"/>
      <c r="B50" s="81"/>
      <c r="C50" s="81"/>
      <c r="D50" s="81"/>
      <c r="E50" s="81"/>
      <c r="F50" s="81"/>
      <c r="G50" s="81"/>
      <c r="H50" s="81"/>
      <c r="I50" s="45"/>
      <c r="J50" s="45"/>
      <c r="K50" s="45"/>
      <c r="L50" s="45"/>
    </row>
    <row r="52" spans="1:12">
      <c r="A52" s="95" t="s">
        <v>187</v>
      </c>
      <c r="B52" s="95"/>
      <c r="C52" s="95"/>
      <c r="D52" s="95"/>
      <c r="E52" s="95" t="s">
        <v>188</v>
      </c>
      <c r="F52" s="95"/>
      <c r="G52" s="95"/>
      <c r="H52" s="95"/>
      <c r="I52" s="99" t="s">
        <v>189</v>
      </c>
      <c r="J52" s="99"/>
      <c r="K52" s="99"/>
      <c r="L52" s="99"/>
    </row>
    <row r="53" spans="1:12" ht="30">
      <c r="A53" s="73" t="s">
        <v>167</v>
      </c>
      <c r="B53" s="73" t="s">
        <v>170</v>
      </c>
      <c r="C53" s="73" t="s">
        <v>166</v>
      </c>
      <c r="D53" s="73" t="s">
        <v>6</v>
      </c>
      <c r="E53" s="73" t="s">
        <v>167</v>
      </c>
      <c r="F53" s="73" t="s">
        <v>170</v>
      </c>
      <c r="G53" s="73" t="s">
        <v>166</v>
      </c>
      <c r="H53" s="73" t="s">
        <v>6</v>
      </c>
      <c r="I53" s="73" t="s">
        <v>167</v>
      </c>
      <c r="J53" s="73" t="s">
        <v>170</v>
      </c>
      <c r="K53" s="73" t="s">
        <v>166</v>
      </c>
      <c r="L53" s="73" t="s">
        <v>6</v>
      </c>
    </row>
    <row r="54" spans="1:12">
      <c r="A54" s="81" t="s">
        <v>11</v>
      </c>
      <c r="B54" s="81">
        <v>199</v>
      </c>
      <c r="C54" s="81">
        <v>60</v>
      </c>
      <c r="D54" s="81">
        <f>SUM(B54:C54)</f>
        <v>259</v>
      </c>
      <c r="E54" s="81" t="s">
        <v>11</v>
      </c>
      <c r="F54" s="81">
        <v>237</v>
      </c>
      <c r="G54" s="81">
        <v>66</v>
      </c>
      <c r="H54" s="81">
        <f>SUM(F54:G54)</f>
        <v>303</v>
      </c>
      <c r="I54" s="81" t="s">
        <v>11</v>
      </c>
      <c r="J54" s="45">
        <v>114</v>
      </c>
      <c r="K54" s="45">
        <v>39</v>
      </c>
      <c r="L54" s="45">
        <f>SUM(J54:K54)</f>
        <v>153</v>
      </c>
    </row>
    <row r="55" spans="1:12">
      <c r="A55" s="81" t="s">
        <v>12</v>
      </c>
      <c r="B55" s="81">
        <v>243</v>
      </c>
      <c r="C55" s="81">
        <v>104</v>
      </c>
      <c r="D55" s="81">
        <f t="shared" ref="D55:D58" si="12">SUM(B55:C55)</f>
        <v>347</v>
      </c>
      <c r="E55" s="81" t="s">
        <v>12</v>
      </c>
      <c r="F55" s="81">
        <v>275</v>
      </c>
      <c r="G55" s="81">
        <v>55</v>
      </c>
      <c r="H55" s="81">
        <f t="shared" ref="H55:H57" si="13">SUM(F55:G55)</f>
        <v>330</v>
      </c>
      <c r="I55" s="81" t="s">
        <v>12</v>
      </c>
      <c r="J55" s="45">
        <v>144</v>
      </c>
      <c r="K55" s="45">
        <v>37</v>
      </c>
      <c r="L55" s="45">
        <f t="shared" ref="L55:L57" si="14">SUM(J55:K55)</f>
        <v>181</v>
      </c>
    </row>
    <row r="56" spans="1:12">
      <c r="A56" s="81" t="s">
        <v>168</v>
      </c>
      <c r="B56" s="81">
        <v>233</v>
      </c>
      <c r="C56" s="81">
        <v>43</v>
      </c>
      <c r="D56" s="81">
        <f t="shared" si="12"/>
        <v>276</v>
      </c>
      <c r="E56" s="81" t="s">
        <v>168</v>
      </c>
      <c r="F56" s="81">
        <v>196</v>
      </c>
      <c r="G56" s="81">
        <v>46</v>
      </c>
      <c r="H56" s="81">
        <f t="shared" si="13"/>
        <v>242</v>
      </c>
      <c r="I56" s="81" t="s">
        <v>168</v>
      </c>
      <c r="J56" s="45">
        <v>111</v>
      </c>
      <c r="K56" s="45">
        <v>47</v>
      </c>
      <c r="L56" s="45">
        <f t="shared" si="14"/>
        <v>158</v>
      </c>
    </row>
    <row r="57" spans="1:12">
      <c r="A57" s="81" t="s">
        <v>169</v>
      </c>
      <c r="B57" s="81">
        <v>162</v>
      </c>
      <c r="C57" s="81">
        <v>57</v>
      </c>
      <c r="D57" s="81">
        <f t="shared" si="12"/>
        <v>219</v>
      </c>
      <c r="E57" s="81" t="s">
        <v>169</v>
      </c>
      <c r="F57" s="81">
        <v>163</v>
      </c>
      <c r="G57" s="81">
        <v>57</v>
      </c>
      <c r="H57" s="81">
        <f t="shared" si="13"/>
        <v>220</v>
      </c>
      <c r="I57" s="81" t="s">
        <v>169</v>
      </c>
      <c r="J57" s="45">
        <v>83</v>
      </c>
      <c r="K57" s="45">
        <v>35</v>
      </c>
      <c r="L57" s="45">
        <f t="shared" si="14"/>
        <v>118</v>
      </c>
    </row>
    <row r="58" spans="1:12">
      <c r="A58" s="81" t="s">
        <v>6</v>
      </c>
      <c r="B58" s="81">
        <f>SUM(B54:B57)</f>
        <v>837</v>
      </c>
      <c r="C58" s="81">
        <f>SUM(C54:C57)</f>
        <v>264</v>
      </c>
      <c r="D58" s="81">
        <f t="shared" si="12"/>
        <v>1101</v>
      </c>
      <c r="E58" s="81" t="s">
        <v>6</v>
      </c>
      <c r="F58" s="81">
        <f>SUM(F54:F57)</f>
        <v>871</v>
      </c>
      <c r="G58" s="81">
        <f t="shared" ref="G58:H58" si="15">SUM(G54:G57)</f>
        <v>224</v>
      </c>
      <c r="H58" s="81">
        <f t="shared" si="15"/>
        <v>1095</v>
      </c>
      <c r="I58" s="81" t="s">
        <v>6</v>
      </c>
      <c r="J58" s="45">
        <f>SUM(J54:J57)</f>
        <v>452</v>
      </c>
      <c r="K58" s="45">
        <f>SUM(K54:K57)</f>
        <v>158</v>
      </c>
      <c r="L58" s="45">
        <f>SUM(L54:L57)</f>
        <v>610</v>
      </c>
    </row>
    <row r="59" spans="1:12">
      <c r="A59" s="81"/>
      <c r="B59" s="81"/>
      <c r="C59" s="81"/>
      <c r="D59" s="81"/>
      <c r="E59" s="81"/>
      <c r="F59" s="81"/>
      <c r="G59" s="81"/>
      <c r="H59" s="81"/>
      <c r="I59" s="45"/>
      <c r="J59" s="45"/>
      <c r="K59" s="45"/>
      <c r="L59" s="45"/>
    </row>
    <row r="60" spans="1:12">
      <c r="A60" s="95" t="s">
        <v>187</v>
      </c>
      <c r="B60" s="95"/>
      <c r="C60" s="95"/>
      <c r="D60" s="95"/>
      <c r="E60" s="95" t="s">
        <v>188</v>
      </c>
      <c r="F60" s="95"/>
      <c r="G60" s="95"/>
      <c r="H60" s="95"/>
      <c r="I60" s="99" t="s">
        <v>189</v>
      </c>
      <c r="J60" s="99"/>
      <c r="K60" s="99"/>
      <c r="L60" s="99"/>
    </row>
    <row r="61" spans="1:12" ht="45">
      <c r="A61" s="73" t="s">
        <v>167</v>
      </c>
      <c r="B61" s="73" t="s">
        <v>180</v>
      </c>
      <c r="C61" s="73" t="s">
        <v>181</v>
      </c>
      <c r="D61" s="73" t="s">
        <v>6</v>
      </c>
      <c r="E61" s="73" t="s">
        <v>167</v>
      </c>
      <c r="F61" s="73" t="s">
        <v>180</v>
      </c>
      <c r="G61" s="73" t="s">
        <v>181</v>
      </c>
      <c r="H61" s="73" t="s">
        <v>6</v>
      </c>
      <c r="I61" s="73" t="s">
        <v>167</v>
      </c>
      <c r="J61" s="73" t="s">
        <v>180</v>
      </c>
      <c r="K61" s="73" t="s">
        <v>182</v>
      </c>
      <c r="L61" s="73" t="s">
        <v>6</v>
      </c>
    </row>
    <row r="62" spans="1:12">
      <c r="A62" s="81" t="s">
        <v>11</v>
      </c>
      <c r="B62" s="49">
        <f>B54/B58%</f>
        <v>23.775388291517327</v>
      </c>
      <c r="C62" s="49">
        <f>C54/C58%</f>
        <v>22.727272727272727</v>
      </c>
      <c r="D62" s="49">
        <f>D54/D58%</f>
        <v>23.524069028156223</v>
      </c>
      <c r="E62" s="81" t="s">
        <v>11</v>
      </c>
      <c r="F62" s="49">
        <f>F54/F58%</f>
        <v>27.21010332950631</v>
      </c>
      <c r="G62" s="49">
        <f>G54/G58%</f>
        <v>29.464285714285712</v>
      </c>
      <c r="H62" s="49">
        <f>H54/H58%</f>
        <v>27.671232876712331</v>
      </c>
      <c r="I62" s="81" t="s">
        <v>11</v>
      </c>
      <c r="J62" s="82">
        <f>J54/J58%</f>
        <v>25.221238938053101</v>
      </c>
      <c r="K62" s="82">
        <f>K54/K58%</f>
        <v>24.683544303797468</v>
      </c>
      <c r="L62" s="82">
        <f>L54/L58%</f>
        <v>25.081967213114755</v>
      </c>
    </row>
    <row r="63" spans="1:12">
      <c r="A63" s="81" t="s">
        <v>12</v>
      </c>
      <c r="B63" s="49">
        <f>B55/B58%</f>
        <v>29.032258064516132</v>
      </c>
      <c r="C63" s="49">
        <f>C55/C58%</f>
        <v>39.393939393939391</v>
      </c>
      <c r="D63" s="49">
        <f>D55/D58%</f>
        <v>31.516802906448685</v>
      </c>
      <c r="E63" s="81" t="s">
        <v>12</v>
      </c>
      <c r="F63" s="49">
        <f>F55/F58%</f>
        <v>31.572904707233061</v>
      </c>
      <c r="G63" s="49">
        <f>G55/G58%</f>
        <v>24.553571428571427</v>
      </c>
      <c r="H63" s="49">
        <f>H55/H58%</f>
        <v>30.136986301369866</v>
      </c>
      <c r="I63" s="81" t="s">
        <v>12</v>
      </c>
      <c r="J63" s="82">
        <f>J55/J58%</f>
        <v>31.858407079646021</v>
      </c>
      <c r="K63" s="82">
        <f>K55/K58%</f>
        <v>23.417721518987342</v>
      </c>
      <c r="L63" s="82">
        <f>L55/L58%</f>
        <v>29.672131147540984</v>
      </c>
    </row>
    <row r="64" spans="1:12">
      <c r="A64" s="81" t="s">
        <v>168</v>
      </c>
      <c r="B64" s="49">
        <f>B56/B58%</f>
        <v>27.837514934289132</v>
      </c>
      <c r="C64" s="49">
        <f>C56/C58%</f>
        <v>16.287878787878785</v>
      </c>
      <c r="D64" s="49">
        <f>D56/D58%</f>
        <v>25.068119891008173</v>
      </c>
      <c r="E64" s="81" t="s">
        <v>168</v>
      </c>
      <c r="F64" s="49">
        <f>F56/F58%</f>
        <v>22.502870264064292</v>
      </c>
      <c r="G64" s="49">
        <f>G56/G58%</f>
        <v>20.535714285714285</v>
      </c>
      <c r="H64" s="49">
        <f>H56/H58%</f>
        <v>22.100456621004568</v>
      </c>
      <c r="I64" s="81" t="s">
        <v>168</v>
      </c>
      <c r="J64" s="82">
        <f>J56/J58%</f>
        <v>24.557522123893808</v>
      </c>
      <c r="K64" s="82">
        <f>K56/K58%</f>
        <v>29.746835443037973</v>
      </c>
      <c r="L64" s="82">
        <f>L56/L58%</f>
        <v>25.901639344262296</v>
      </c>
    </row>
    <row r="65" spans="1:12">
      <c r="A65" s="81" t="s">
        <v>169</v>
      </c>
      <c r="B65" s="49">
        <f>B57/B58%</f>
        <v>19.35483870967742</v>
      </c>
      <c r="C65" s="49">
        <f>C57/C58%</f>
        <v>21.59090909090909</v>
      </c>
      <c r="D65" s="49">
        <f>D57/D58%</f>
        <v>19.891008174386922</v>
      </c>
      <c r="E65" s="81" t="s">
        <v>169</v>
      </c>
      <c r="F65" s="49">
        <f>F57/F58</f>
        <v>0.18714121699196326</v>
      </c>
      <c r="G65" s="49">
        <f>G57/G58%</f>
        <v>25.446428571428569</v>
      </c>
      <c r="H65" s="49">
        <f>H57/H58%</f>
        <v>20.091324200913242</v>
      </c>
      <c r="I65" s="81" t="s">
        <v>169</v>
      </c>
      <c r="J65" s="82">
        <f>J57/J58%</f>
        <v>18.36283185840708</v>
      </c>
      <c r="K65" s="82">
        <f>K57/K58%</f>
        <v>22.151898734177212</v>
      </c>
      <c r="L65" s="82">
        <f>L57/L58%</f>
        <v>19.344262295081968</v>
      </c>
    </row>
    <row r="66" spans="1:12">
      <c r="A66" s="81" t="s">
        <v>6</v>
      </c>
      <c r="B66" s="49">
        <f>SUM(B62:B65)</f>
        <v>100.00000000000001</v>
      </c>
      <c r="C66" s="49">
        <f>SUM(C62:C65)</f>
        <v>100</v>
      </c>
      <c r="D66" s="49">
        <f>SUM(D62:D65)</f>
        <v>100.00000000000001</v>
      </c>
      <c r="E66" s="81" t="s">
        <v>6</v>
      </c>
      <c r="F66" s="49">
        <f>SUM(F62:F65)</f>
        <v>81.47301951779562</v>
      </c>
      <c r="G66" s="49">
        <f>SUM(G62:G65)</f>
        <v>99.999999999999986</v>
      </c>
      <c r="H66" s="49">
        <f>SUM(H62:H65)</f>
        <v>100</v>
      </c>
      <c r="I66" s="81" t="s">
        <v>6</v>
      </c>
      <c r="J66" s="82">
        <f>SUM(J62:J65)</f>
        <v>100</v>
      </c>
      <c r="K66" s="82">
        <f>SUM(K62:K65)</f>
        <v>99.999999999999986</v>
      </c>
      <c r="L66" s="82">
        <f>SUM(L62:L65)</f>
        <v>100</v>
      </c>
    </row>
    <row r="67" spans="1:12">
      <c r="L67" t="s">
        <v>190</v>
      </c>
    </row>
  </sheetData>
  <mergeCells count="24">
    <mergeCell ref="A52:D52"/>
    <mergeCell ref="E52:H52"/>
    <mergeCell ref="I52:L52"/>
    <mergeCell ref="A60:D60"/>
    <mergeCell ref="E60:H60"/>
    <mergeCell ref="I60:L60"/>
    <mergeCell ref="A43:D43"/>
    <mergeCell ref="E43:H43"/>
    <mergeCell ref="I43:L43"/>
    <mergeCell ref="A26:D26"/>
    <mergeCell ref="E26:H26"/>
    <mergeCell ref="I26:L26"/>
    <mergeCell ref="A34:D34"/>
    <mergeCell ref="E34:H34"/>
    <mergeCell ref="I34:L34"/>
    <mergeCell ref="A18:D18"/>
    <mergeCell ref="E18:H18"/>
    <mergeCell ref="I18:L18"/>
    <mergeCell ref="A1:D1"/>
    <mergeCell ref="E1:H1"/>
    <mergeCell ref="I1:L1"/>
    <mergeCell ref="A9:D9"/>
    <mergeCell ref="E9:H9"/>
    <mergeCell ref="I9:L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52"/>
  <sheetViews>
    <sheetView topLeftCell="A10" workbookViewId="0">
      <selection activeCell="B10" sqref="B10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2.2851562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67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43</v>
      </c>
      <c r="C5" s="4">
        <v>31</v>
      </c>
      <c r="D5" s="4">
        <f>SUM(B5:C5)</f>
        <v>74</v>
      </c>
      <c r="E5" s="4">
        <v>14</v>
      </c>
      <c r="F5" s="4">
        <v>17</v>
      </c>
      <c r="G5" s="4">
        <v>15</v>
      </c>
      <c r="H5" s="4">
        <v>8</v>
      </c>
      <c r="I5" s="4">
        <f>E5+G5</f>
        <v>29</v>
      </c>
      <c r="J5" s="6">
        <f>F5+H5</f>
        <v>25</v>
      </c>
      <c r="K5" s="7">
        <f>I5+J5</f>
        <v>54</v>
      </c>
      <c r="L5" s="3">
        <f>D5+K5</f>
        <v>128</v>
      </c>
      <c r="M5" s="21">
        <f>B5*100/L5</f>
        <v>33.59375</v>
      </c>
      <c r="N5" s="21">
        <f>C5*100/L5</f>
        <v>24.21875</v>
      </c>
      <c r="O5" s="21">
        <f>E5+G5*100/L5</f>
        <v>25.71875</v>
      </c>
      <c r="P5" s="21">
        <f>F5+H5*100/L5</f>
        <v>23.25</v>
      </c>
    </row>
    <row r="6" spans="1:18" ht="16.5" thickBot="1">
      <c r="A6" s="2" t="s">
        <v>12</v>
      </c>
      <c r="B6" s="4">
        <v>52</v>
      </c>
      <c r="C6" s="4">
        <v>35</v>
      </c>
      <c r="D6" s="4">
        <f t="shared" ref="D6:D8" si="0">SUM(B6:C6)</f>
        <v>87</v>
      </c>
      <c r="E6" s="4">
        <v>19</v>
      </c>
      <c r="F6" s="4">
        <v>21</v>
      </c>
      <c r="G6" s="4">
        <v>9</v>
      </c>
      <c r="H6" s="4">
        <v>19</v>
      </c>
      <c r="I6" s="4">
        <f t="shared" ref="I6:J8" si="1">E6+G6</f>
        <v>28</v>
      </c>
      <c r="J6" s="6">
        <f t="shared" si="1"/>
        <v>40</v>
      </c>
      <c r="K6" s="7">
        <f t="shared" ref="K6:K8" si="2">I6+J6</f>
        <v>68</v>
      </c>
      <c r="L6" s="3">
        <f t="shared" ref="L6:L8" si="3">D6+K6</f>
        <v>155</v>
      </c>
      <c r="M6" s="21">
        <f t="shared" ref="M6:M9" si="4">B6*100/L6</f>
        <v>33.548387096774192</v>
      </c>
      <c r="N6" s="21">
        <f t="shared" ref="N6:N9" si="5">C6*100/L6</f>
        <v>22.580645161290324</v>
      </c>
      <c r="O6" s="21">
        <f t="shared" ref="O6:O9" si="6">E6+G6*100/L6</f>
        <v>24.806451612903224</v>
      </c>
      <c r="P6" s="21">
        <f t="shared" ref="P6:P9" si="7">F6+H6*100/L6</f>
        <v>33.258064516129032</v>
      </c>
    </row>
    <row r="7" spans="1:18" ht="16.5" thickBot="1">
      <c r="A7" s="2" t="s">
        <v>13</v>
      </c>
      <c r="B7" s="4">
        <v>40</v>
      </c>
      <c r="C7" s="4">
        <v>22</v>
      </c>
      <c r="D7" s="4">
        <f t="shared" si="0"/>
        <v>62</v>
      </c>
      <c r="E7" s="4">
        <v>11</v>
      </c>
      <c r="F7" s="4">
        <v>8</v>
      </c>
      <c r="G7" s="4">
        <v>8</v>
      </c>
      <c r="H7" s="4">
        <v>12</v>
      </c>
      <c r="I7" s="4">
        <f t="shared" si="1"/>
        <v>19</v>
      </c>
      <c r="J7" s="6">
        <f t="shared" si="1"/>
        <v>20</v>
      </c>
      <c r="K7" s="7">
        <f t="shared" si="2"/>
        <v>39</v>
      </c>
      <c r="L7" s="3">
        <f t="shared" si="3"/>
        <v>101</v>
      </c>
      <c r="M7" s="21">
        <f t="shared" si="4"/>
        <v>39.603960396039604</v>
      </c>
      <c r="N7" s="21">
        <f t="shared" si="5"/>
        <v>21.782178217821784</v>
      </c>
      <c r="O7" s="21">
        <f t="shared" si="6"/>
        <v>18.920792079207921</v>
      </c>
      <c r="P7" s="21">
        <f t="shared" si="7"/>
        <v>19.881188118811881</v>
      </c>
    </row>
    <row r="8" spans="1:18" ht="16.5" thickBot="1">
      <c r="A8" s="2" t="s">
        <v>14</v>
      </c>
      <c r="B8" s="4">
        <v>35</v>
      </c>
      <c r="C8" s="4">
        <v>24</v>
      </c>
      <c r="D8" s="4">
        <f t="shared" si="0"/>
        <v>59</v>
      </c>
      <c r="E8" s="4">
        <v>8</v>
      </c>
      <c r="F8" s="4">
        <v>8</v>
      </c>
      <c r="G8" s="4">
        <v>6</v>
      </c>
      <c r="H8" s="4">
        <v>19</v>
      </c>
      <c r="I8" s="4">
        <f t="shared" si="1"/>
        <v>14</v>
      </c>
      <c r="J8" s="6">
        <f t="shared" si="1"/>
        <v>27</v>
      </c>
      <c r="K8" s="7">
        <f t="shared" si="2"/>
        <v>41</v>
      </c>
      <c r="L8" s="3">
        <f t="shared" si="3"/>
        <v>100</v>
      </c>
      <c r="M8" s="21">
        <f t="shared" si="4"/>
        <v>35</v>
      </c>
      <c r="N8" s="21">
        <f t="shared" si="5"/>
        <v>24</v>
      </c>
      <c r="O8" s="21">
        <f t="shared" si="6"/>
        <v>14</v>
      </c>
      <c r="P8" s="21">
        <f t="shared" si="7"/>
        <v>27</v>
      </c>
    </row>
    <row r="9" spans="1:18" ht="16.5" thickBot="1">
      <c r="A9" s="2" t="s">
        <v>15</v>
      </c>
      <c r="B9" s="4">
        <f>SUM(B5:B8)</f>
        <v>170</v>
      </c>
      <c r="C9" s="4">
        <f t="shared" ref="C9:L9" si="8">SUM(C5:C8)</f>
        <v>112</v>
      </c>
      <c r="D9" s="4">
        <f t="shared" si="8"/>
        <v>282</v>
      </c>
      <c r="E9" s="4">
        <f t="shared" si="8"/>
        <v>52</v>
      </c>
      <c r="F9" s="4">
        <f t="shared" si="8"/>
        <v>54</v>
      </c>
      <c r="G9" s="4">
        <f t="shared" si="8"/>
        <v>38</v>
      </c>
      <c r="H9" s="4">
        <f t="shared" si="8"/>
        <v>58</v>
      </c>
      <c r="I9" s="4">
        <f t="shared" si="8"/>
        <v>90</v>
      </c>
      <c r="J9" s="4">
        <f t="shared" si="8"/>
        <v>112</v>
      </c>
      <c r="K9" s="4">
        <f t="shared" si="8"/>
        <v>202</v>
      </c>
      <c r="L9" s="4">
        <f t="shared" si="8"/>
        <v>484</v>
      </c>
      <c r="M9" s="21">
        <f t="shared" si="4"/>
        <v>35.123966942148762</v>
      </c>
      <c r="N9" s="21">
        <f t="shared" si="5"/>
        <v>23.140495867768596</v>
      </c>
      <c r="O9" s="21">
        <f t="shared" si="6"/>
        <v>59.851239669421489</v>
      </c>
      <c r="P9" s="21">
        <f t="shared" si="7"/>
        <v>65.983471074380162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53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54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0.61984366515354061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0.11679761019806743</v>
      </c>
    </row>
    <row r="13" spans="1:18" ht="15.75">
      <c r="A13" s="43" t="s">
        <v>9</v>
      </c>
      <c r="B13" s="42">
        <f>B5</f>
        <v>43</v>
      </c>
      <c r="C13" s="42">
        <f>I5</f>
        <v>29</v>
      </c>
      <c r="D13" s="42">
        <f>SUM(B13:C13)</f>
        <v>72</v>
      </c>
      <c r="E13" s="40"/>
      <c r="F13" s="27">
        <f>B15*D13/D15</f>
        <v>41.625</v>
      </c>
      <c r="G13" s="27">
        <f>C15*D13/D15</f>
        <v>30.375</v>
      </c>
      <c r="H13" s="42"/>
      <c r="I13" s="40"/>
      <c r="J13" s="10"/>
      <c r="K13" s="43" t="s">
        <v>9</v>
      </c>
      <c r="L13" s="42">
        <f>B7</f>
        <v>40</v>
      </c>
      <c r="M13" s="42">
        <f>I7</f>
        <v>19</v>
      </c>
      <c r="N13" s="42">
        <f>SUM(L13:M13)</f>
        <v>59</v>
      </c>
      <c r="O13" s="40"/>
      <c r="P13" s="27">
        <f>L15*N13/N15</f>
        <v>36.21782178217822</v>
      </c>
      <c r="Q13" s="27">
        <f>M15*N13/N15</f>
        <v>22.782178217821784</v>
      </c>
      <c r="R13" s="42"/>
    </row>
    <row r="14" spans="1:18" ht="18.75" customHeight="1">
      <c r="A14" s="43" t="s">
        <v>10</v>
      </c>
      <c r="B14" s="42">
        <f>C5</f>
        <v>31</v>
      </c>
      <c r="C14" s="42">
        <f>J5</f>
        <v>25</v>
      </c>
      <c r="D14" s="42">
        <f>SUM(B14:C14)</f>
        <v>56</v>
      </c>
      <c r="E14" s="40"/>
      <c r="F14" s="27">
        <f>B15*D14/D15</f>
        <v>32.375</v>
      </c>
      <c r="G14" s="27">
        <f>C15*D14/D15</f>
        <v>23.625</v>
      </c>
      <c r="H14" s="42" t="s">
        <v>32</v>
      </c>
      <c r="I14" s="40"/>
      <c r="J14" s="10"/>
      <c r="K14" s="43" t="s">
        <v>10</v>
      </c>
      <c r="L14" s="42">
        <f>C7</f>
        <v>22</v>
      </c>
      <c r="M14" s="42">
        <f>J7</f>
        <v>20</v>
      </c>
      <c r="N14" s="42">
        <f>SUM(L14:M14)</f>
        <v>42</v>
      </c>
      <c r="O14" s="40"/>
      <c r="P14" s="27">
        <f>L15*N14/N15</f>
        <v>25.782178217821784</v>
      </c>
      <c r="Q14" s="27">
        <f>M15*N14/N15</f>
        <v>16.217821782178216</v>
      </c>
      <c r="R14" s="42" t="s">
        <v>32</v>
      </c>
    </row>
    <row r="15" spans="1:18" ht="15.75">
      <c r="A15" s="33" t="s">
        <v>6</v>
      </c>
      <c r="B15" s="34">
        <f>SUM(B13:B14)</f>
        <v>74</v>
      </c>
      <c r="C15" s="34">
        <f>SUM(C13:C14)</f>
        <v>54</v>
      </c>
      <c r="D15" s="34">
        <f>SUM(D13:D14)</f>
        <v>128</v>
      </c>
      <c r="E15" s="40"/>
      <c r="F15" s="40"/>
      <c r="G15" s="40"/>
      <c r="H15" s="28">
        <f>SUM(G18:H19)</f>
        <v>0.2460873571984683</v>
      </c>
      <c r="I15" s="40"/>
      <c r="J15" s="10"/>
      <c r="K15" s="33" t="s">
        <v>6</v>
      </c>
      <c r="L15" s="34">
        <f>SUM(L13:L14)</f>
        <v>62</v>
      </c>
      <c r="M15" s="34">
        <f>SUM(M13:M14)</f>
        <v>39</v>
      </c>
      <c r="N15" s="34">
        <f>SUM(N13:N14)</f>
        <v>101</v>
      </c>
      <c r="O15" s="40"/>
      <c r="P15" s="42"/>
      <c r="Q15" s="42"/>
      <c r="R15" s="28">
        <f>SUM(Q18:R19)</f>
        <v>2.4597473482109908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1.375</v>
      </c>
      <c r="C18" s="27">
        <f>C13-G13</f>
        <v>-1.375</v>
      </c>
      <c r="D18" s="42"/>
      <c r="E18" s="27">
        <f>B18*B18</f>
        <v>1.890625</v>
      </c>
      <c r="F18" s="27">
        <f>C18*C18</f>
        <v>1.890625</v>
      </c>
      <c r="G18" s="30">
        <f>E18/F13</f>
        <v>4.5420420420420424E-2</v>
      </c>
      <c r="H18" s="30">
        <f>F18/G13</f>
        <v>6.2242798353909466E-2</v>
      </c>
      <c r="I18" s="40"/>
      <c r="J18" s="10"/>
      <c r="K18" s="29" t="s">
        <v>33</v>
      </c>
      <c r="L18" s="27">
        <f>L13-P13</f>
        <v>3.7821782178217802</v>
      </c>
      <c r="M18" s="27">
        <f>M13-Q13</f>
        <v>-3.7821782178217838</v>
      </c>
      <c r="N18" s="40"/>
      <c r="O18" s="27">
        <f>L18*L18</f>
        <v>14.304872071365537</v>
      </c>
      <c r="P18" s="27">
        <f>M18*M18</f>
        <v>14.304872071365564</v>
      </c>
      <c r="Q18" s="30">
        <f>O18/P13</f>
        <v>0.39496776358882424</v>
      </c>
      <c r="R18" s="30">
        <f>P18/Q13</f>
        <v>0.62789747032069609</v>
      </c>
    </row>
    <row r="19" spans="1:18" ht="15.75">
      <c r="A19" s="29"/>
      <c r="B19" s="27">
        <f>B14-F14</f>
        <v>-1.375</v>
      </c>
      <c r="C19" s="27">
        <f>C14-G14</f>
        <v>1.375</v>
      </c>
      <c r="D19" s="42"/>
      <c r="E19" s="27">
        <f>B19*B19</f>
        <v>1.890625</v>
      </c>
      <c r="F19" s="27">
        <f>C19*C19</f>
        <v>1.890625</v>
      </c>
      <c r="G19" s="30">
        <f>E19/F14</f>
        <v>5.8397683397683399E-2</v>
      </c>
      <c r="H19" s="30">
        <f>F19/G14</f>
        <v>8.0026455026455029E-2</v>
      </c>
      <c r="I19" s="40"/>
      <c r="J19" s="10"/>
      <c r="K19" s="29"/>
      <c r="L19" s="27">
        <f>L14-P14</f>
        <v>-3.7821782178217838</v>
      </c>
      <c r="M19" s="27">
        <f>M14-Q14</f>
        <v>3.7821782178217838</v>
      </c>
      <c r="N19" s="40"/>
      <c r="O19" s="27">
        <f>L19*L19</f>
        <v>14.304872071365564</v>
      </c>
      <c r="P19" s="27">
        <f>M19*M19</f>
        <v>14.304872071365564</v>
      </c>
      <c r="Q19" s="30">
        <f>O19/P14</f>
        <v>0.55483566789858751</v>
      </c>
      <c r="R19" s="30">
        <f>P19/Q14</f>
        <v>0.88204644640288288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55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56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2.1526034364735099E-2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1.3251261642519486E-2</v>
      </c>
    </row>
    <row r="23" spans="1:18" ht="15.75">
      <c r="A23" s="43" t="s">
        <v>9</v>
      </c>
      <c r="B23" s="43">
        <f>B6</f>
        <v>52</v>
      </c>
      <c r="C23" s="43">
        <f>I6</f>
        <v>28</v>
      </c>
      <c r="D23" s="43">
        <f>SUM(B23:C23)</f>
        <v>80</v>
      </c>
      <c r="E23" s="40"/>
      <c r="F23" s="27">
        <f>B25*D23/D25</f>
        <v>44.903225806451616</v>
      </c>
      <c r="G23" s="27">
        <f>C25*D23/D25</f>
        <v>35.096774193548384</v>
      </c>
      <c r="H23" s="42"/>
      <c r="I23" s="40"/>
      <c r="J23" s="10"/>
      <c r="K23" s="43" t="s">
        <v>9</v>
      </c>
      <c r="L23" s="43">
        <f>B8</f>
        <v>35</v>
      </c>
      <c r="M23" s="43">
        <f>I8</f>
        <v>14</v>
      </c>
      <c r="N23" s="43">
        <f>SUM(L23:M23)</f>
        <v>49</v>
      </c>
      <c r="O23" s="40"/>
      <c r="P23" s="27">
        <f>L25*N23/N25</f>
        <v>28.91</v>
      </c>
      <c r="Q23" s="27">
        <f>M25*N23/N25</f>
        <v>20.09</v>
      </c>
      <c r="R23" s="42"/>
    </row>
    <row r="24" spans="1:18" ht="32.25" customHeight="1">
      <c r="A24" s="43" t="s">
        <v>10</v>
      </c>
      <c r="B24" s="43">
        <f>C6</f>
        <v>35</v>
      </c>
      <c r="C24" s="43">
        <f>J6</f>
        <v>40</v>
      </c>
      <c r="D24" s="43">
        <f>SUM(B24:C24)</f>
        <v>75</v>
      </c>
      <c r="E24" s="40"/>
      <c r="F24" s="27">
        <f>B25*D24/D25</f>
        <v>42.096774193548384</v>
      </c>
      <c r="G24" s="27">
        <f>C25*D24/D25</f>
        <v>32.903225806451616</v>
      </c>
      <c r="H24" s="42" t="s">
        <v>32</v>
      </c>
      <c r="I24" s="40"/>
      <c r="J24" s="10"/>
      <c r="K24" s="43" t="s">
        <v>10</v>
      </c>
      <c r="L24" s="43">
        <f>C8</f>
        <v>24</v>
      </c>
      <c r="M24" s="43">
        <f>J8</f>
        <v>27</v>
      </c>
      <c r="N24" s="43">
        <f>SUM(L24:M24)</f>
        <v>51</v>
      </c>
      <c r="O24" s="40"/>
      <c r="P24" s="27">
        <f>L25*N24/N25</f>
        <v>30.09</v>
      </c>
      <c r="Q24" s="27">
        <f>M25*N24/N25</f>
        <v>20.91</v>
      </c>
      <c r="R24" s="42" t="s">
        <v>32</v>
      </c>
    </row>
    <row r="25" spans="1:18" ht="15.75">
      <c r="A25" s="32" t="s">
        <v>6</v>
      </c>
      <c r="B25" s="32">
        <f>SUM(B23:B24)</f>
        <v>87</v>
      </c>
      <c r="C25" s="32">
        <f>SUM(C23:C24)</f>
        <v>68</v>
      </c>
      <c r="D25" s="32">
        <f>SUM(D23:D24)</f>
        <v>155</v>
      </c>
      <c r="E25" s="40"/>
      <c r="F25" s="42"/>
      <c r="G25" s="42"/>
      <c r="H25" s="28">
        <f>SUM(G28:H29)</f>
        <v>5.2836939373450482</v>
      </c>
      <c r="I25" s="40"/>
      <c r="J25" s="10"/>
      <c r="K25" s="32" t="s">
        <v>6</v>
      </c>
      <c r="L25" s="32">
        <f>SUM(L23:L24)</f>
        <v>59</v>
      </c>
      <c r="M25" s="32">
        <f>SUM(M23:M24)</f>
        <v>41</v>
      </c>
      <c r="N25" s="32">
        <f>SUM(N23:N24)</f>
        <v>100</v>
      </c>
      <c r="O25" s="40"/>
      <c r="P25" s="42"/>
      <c r="Q25" s="42"/>
      <c r="R25" s="28">
        <f>SUM(Q28:R29)</f>
        <v>6.1352527782506137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65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35</v>
      </c>
      <c r="R27" s="93"/>
    </row>
    <row r="28" spans="1:18" ht="15.75">
      <c r="A28" s="29" t="s">
        <v>33</v>
      </c>
      <c r="B28" s="27">
        <f>B23-F23</f>
        <v>7.0967741935483843</v>
      </c>
      <c r="C28" s="27">
        <f>C23-G23</f>
        <v>-7.0967741935483843</v>
      </c>
      <c r="D28" s="42"/>
      <c r="E28" s="27">
        <f>B28*B28</f>
        <v>50.364203954214318</v>
      </c>
      <c r="F28" s="27">
        <f>C28*C28</f>
        <v>50.364203954214318</v>
      </c>
      <c r="G28" s="30">
        <f>E28/F23</f>
        <v>1.1216166110493131</v>
      </c>
      <c r="H28" s="30">
        <f>F28/G23</f>
        <v>1.4350094876660331</v>
      </c>
      <c r="I28" s="40"/>
      <c r="J28" s="10"/>
      <c r="K28" s="29" t="s">
        <v>33</v>
      </c>
      <c r="L28" s="27">
        <f>L23-P23</f>
        <v>6.09</v>
      </c>
      <c r="M28" s="27">
        <f>M23-Q23</f>
        <v>-6.09</v>
      </c>
      <c r="N28" s="40"/>
      <c r="O28" s="27">
        <f>L28*L28</f>
        <v>37.088099999999997</v>
      </c>
      <c r="P28" s="27">
        <f>M28*M28</f>
        <v>37.088099999999997</v>
      </c>
      <c r="Q28" s="30">
        <f>O28/P23</f>
        <v>1.2828813559322032</v>
      </c>
      <c r="R28" s="30">
        <f>P28/Q23</f>
        <v>1.8460975609756096</v>
      </c>
    </row>
    <row r="29" spans="1:18" ht="15.75">
      <c r="A29" s="29"/>
      <c r="B29" s="27">
        <f>B24-F24</f>
        <v>-7.0967741935483843</v>
      </c>
      <c r="C29" s="27">
        <f>C24-G24</f>
        <v>7.0967741935483843</v>
      </c>
      <c r="D29" s="42"/>
      <c r="E29" s="27">
        <f>B29*B29</f>
        <v>50.364203954214318</v>
      </c>
      <c r="F29" s="27">
        <f>C29*C29</f>
        <v>50.364203954214318</v>
      </c>
      <c r="G29" s="30">
        <f>E29/F24</f>
        <v>1.196391051785934</v>
      </c>
      <c r="H29" s="30">
        <f>F29/G24</f>
        <v>1.5306767868437683</v>
      </c>
      <c r="I29" s="40"/>
      <c r="J29" s="10"/>
      <c r="K29" s="29"/>
      <c r="L29" s="27">
        <f>L24-P24</f>
        <v>-6.09</v>
      </c>
      <c r="M29" s="27">
        <f>M24-Q24</f>
        <v>6.09</v>
      </c>
      <c r="N29" s="40"/>
      <c r="O29" s="27">
        <f>L29*L29</f>
        <v>37.088099999999997</v>
      </c>
      <c r="P29" s="27">
        <f>M29*M29</f>
        <v>37.088099999999997</v>
      </c>
      <c r="Q29" s="30">
        <f>O29/P24</f>
        <v>1.2325722831505483</v>
      </c>
      <c r="R29" s="30">
        <f>P29/Q24</f>
        <v>1.7737015781922523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</row>
    <row r="33" spans="1:16" ht="15.75">
      <c r="A33" s="53" t="s">
        <v>9</v>
      </c>
      <c r="B33" s="53">
        <f>B13</f>
        <v>43</v>
      </c>
      <c r="C33" s="53">
        <f>C13</f>
        <v>29</v>
      </c>
      <c r="D33" s="53">
        <f>SUM(B33:C33)</f>
        <v>72</v>
      </c>
      <c r="E33" s="49">
        <f>B33*100/D35</f>
        <v>33.59375</v>
      </c>
      <c r="F33" s="49">
        <f>C33*100/D35</f>
        <v>22.65625</v>
      </c>
      <c r="I33" s="93" t="s">
        <v>83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53" t="s">
        <v>10</v>
      </c>
      <c r="B34" s="53">
        <f>B14</f>
        <v>31</v>
      </c>
      <c r="C34" s="53">
        <f>C14</f>
        <v>25</v>
      </c>
      <c r="D34" s="53">
        <f>SUM(B34:C34)</f>
        <v>56</v>
      </c>
      <c r="E34" s="50">
        <f>B34*100/D33</f>
        <v>43.055555555555557</v>
      </c>
      <c r="F34" s="49">
        <f>C34*100/D35</f>
        <v>19.53125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60">
        <f>CHITEST(J35:K36,N35:O36)</f>
        <v>6.2090718019154601E-4</v>
      </c>
    </row>
    <row r="35" spans="1:16" ht="15.75">
      <c r="A35" s="53" t="s">
        <v>6</v>
      </c>
      <c r="B35" s="53">
        <f>SUM(B33:B34)</f>
        <v>74</v>
      </c>
      <c r="C35" s="53">
        <f>SUM(C33:C34)</f>
        <v>54</v>
      </c>
      <c r="D35" s="53">
        <f>SUM(D33:D34)</f>
        <v>128</v>
      </c>
      <c r="E35" s="51"/>
      <c r="F35" s="51"/>
      <c r="I35" s="56" t="s">
        <v>9</v>
      </c>
      <c r="J35" s="54">
        <f>B9</f>
        <v>170</v>
      </c>
      <c r="K35" s="54">
        <f>I9</f>
        <v>90</v>
      </c>
      <c r="L35" s="54">
        <f>SUM(J35:K35)</f>
        <v>260</v>
      </c>
      <c r="M35" s="57"/>
      <c r="N35" s="27">
        <f>J37*L35/L37</f>
        <v>151.48760330578511</v>
      </c>
      <c r="O35" s="27">
        <f>K37*L35/L37</f>
        <v>108.51239669421487</v>
      </c>
      <c r="P35" s="54"/>
    </row>
    <row r="36" spans="1:16" ht="18" customHeight="1">
      <c r="A36" s="52"/>
      <c r="B36" s="52"/>
      <c r="C36" s="52"/>
      <c r="D36" s="52"/>
      <c r="E36" s="52"/>
      <c r="F36" s="52"/>
      <c r="I36" s="56" t="s">
        <v>10</v>
      </c>
      <c r="J36" s="54">
        <f>C9</f>
        <v>112</v>
      </c>
      <c r="K36" s="54">
        <f>J9</f>
        <v>112</v>
      </c>
      <c r="L36" s="54">
        <f>SUM(J36:K36)</f>
        <v>224</v>
      </c>
      <c r="M36" s="57"/>
      <c r="N36" s="27">
        <f>J37*L36/L37</f>
        <v>130.51239669421489</v>
      </c>
      <c r="O36" s="27">
        <f>K37*L36/L37</f>
        <v>93.487603305785129</v>
      </c>
      <c r="P36" s="54" t="s">
        <v>32</v>
      </c>
    </row>
    <row r="37" spans="1:16" ht="15.75">
      <c r="A37" s="95" t="str">
        <f>A21</f>
        <v>Observed Value Quatarly April-Jun 2017</v>
      </c>
      <c r="B37" s="95"/>
      <c r="C37" s="95"/>
      <c r="D37" s="95"/>
      <c r="E37" s="95"/>
      <c r="F37" s="95"/>
      <c r="I37" s="33" t="s">
        <v>6</v>
      </c>
      <c r="J37" s="34">
        <f>SUM(J35:J36)</f>
        <v>282</v>
      </c>
      <c r="K37" s="34">
        <f>SUM(K35:K36)</f>
        <v>202</v>
      </c>
      <c r="L37" s="34">
        <f>SUM(L35:L36)</f>
        <v>484</v>
      </c>
      <c r="M37" s="57"/>
      <c r="N37" s="57"/>
      <c r="O37" s="57"/>
      <c r="P37" s="28">
        <f>SUM(O40:P41)</f>
        <v>11.712228505992991</v>
      </c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>
      <c r="A39" s="53" t="s">
        <v>9</v>
      </c>
      <c r="B39" s="53">
        <f>B23</f>
        <v>52</v>
      </c>
      <c r="C39" s="53">
        <f>C23</f>
        <v>28</v>
      </c>
      <c r="D39" s="53">
        <f>SUM(B39:C39)</f>
        <v>80</v>
      </c>
      <c r="E39" s="49">
        <f>B39*100/D41</f>
        <v>33.548387096774192</v>
      </c>
      <c r="F39" s="49">
        <f>C39*100/D41</f>
        <v>18.06451612903226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53" t="s">
        <v>10</v>
      </c>
      <c r="B40" s="53">
        <f>B24</f>
        <v>35</v>
      </c>
      <c r="C40" s="53">
        <f>C24</f>
        <v>40</v>
      </c>
      <c r="D40" s="53">
        <f>SUM(B40:C40)</f>
        <v>75</v>
      </c>
      <c r="E40" s="50">
        <f>B40*100/D39</f>
        <v>43.75</v>
      </c>
      <c r="F40" s="49">
        <f>C40*100/D41</f>
        <v>25.806451612903224</v>
      </c>
      <c r="I40" s="29" t="s">
        <v>33</v>
      </c>
      <c r="J40" s="27">
        <f>J35-N35</f>
        <v>18.512396694214885</v>
      </c>
      <c r="K40" s="27">
        <f>K35-O35</f>
        <v>-18.512396694214871</v>
      </c>
      <c r="L40" s="54"/>
      <c r="M40" s="27">
        <f>J40*J40</f>
        <v>342.70883136397822</v>
      </c>
      <c r="N40" s="27">
        <f>K40*K40</f>
        <v>342.70883136397771</v>
      </c>
      <c r="O40" s="30">
        <f>M40/N35</f>
        <v>2.2622896123863265</v>
      </c>
      <c r="P40" s="30">
        <f>N40/O35</f>
        <v>3.1582458945195206</v>
      </c>
    </row>
    <row r="41" spans="1:16" ht="15.75">
      <c r="A41" s="53" t="s">
        <v>6</v>
      </c>
      <c r="B41" s="53">
        <f>SUM(B39:B40)</f>
        <v>87</v>
      </c>
      <c r="C41" s="53">
        <f>SUM(C39:C40)</f>
        <v>68</v>
      </c>
      <c r="D41" s="53">
        <f>SUM(D39:D40)</f>
        <v>155</v>
      </c>
      <c r="E41" s="51"/>
      <c r="F41" s="51"/>
      <c r="I41" s="29"/>
      <c r="J41" s="27">
        <f>J36-N36</f>
        <v>-18.512396694214885</v>
      </c>
      <c r="K41" s="27">
        <f>K36-O36</f>
        <v>18.512396694214871</v>
      </c>
      <c r="L41" s="54"/>
      <c r="M41" s="27">
        <f>J41*J41</f>
        <v>342.70883136397822</v>
      </c>
      <c r="N41" s="27">
        <f>K41*K41</f>
        <v>342.70883136397771</v>
      </c>
      <c r="O41" s="30">
        <f>M41/N36</f>
        <v>2.625871871519843</v>
      </c>
      <c r="P41" s="30">
        <f>N41/O36</f>
        <v>3.6658211275673001</v>
      </c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75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40</v>
      </c>
      <c r="C45" s="53">
        <f t="shared" si="9"/>
        <v>19</v>
      </c>
      <c r="D45" s="53">
        <f>SUM(B45:C45)</f>
        <v>59</v>
      </c>
      <c r="E45" s="49">
        <f>B45*100/D47</f>
        <v>39.603960396039604</v>
      </c>
      <c r="F45" s="49">
        <f>C45*100/D47</f>
        <v>18.811881188118811</v>
      </c>
    </row>
    <row r="46" spans="1:16">
      <c r="A46" s="53" t="s">
        <v>10</v>
      </c>
      <c r="B46" s="53">
        <f t="shared" si="9"/>
        <v>22</v>
      </c>
      <c r="C46" s="53">
        <f t="shared" si="9"/>
        <v>20</v>
      </c>
      <c r="D46" s="53">
        <f>SUM(B46:C46)</f>
        <v>42</v>
      </c>
      <c r="E46" s="50">
        <f>B46*100/D45</f>
        <v>37.288135593220339</v>
      </c>
      <c r="F46" s="49">
        <f>C46*100/D47</f>
        <v>19.801980198019802</v>
      </c>
    </row>
    <row r="47" spans="1:16">
      <c r="A47" s="53" t="s">
        <v>6</v>
      </c>
      <c r="B47" s="53">
        <f>SUM(B45:B46)</f>
        <v>62</v>
      </c>
      <c r="C47" s="53">
        <f>SUM(C45:C46)</f>
        <v>39</v>
      </c>
      <c r="D47" s="53">
        <f>SUM(D45:D46)</f>
        <v>101</v>
      </c>
      <c r="E47" s="51"/>
      <c r="F47" s="51"/>
    </row>
    <row r="48" spans="1:16" ht="15.75" customHeight="1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35</v>
      </c>
      <c r="C50" s="53">
        <f>M23</f>
        <v>14</v>
      </c>
      <c r="D50" s="53">
        <f>SUM(B50:C50)</f>
        <v>49</v>
      </c>
      <c r="E50" s="49">
        <f>B50*100/D52</f>
        <v>35</v>
      </c>
      <c r="F50" s="49">
        <f>C50*100/D52</f>
        <v>14</v>
      </c>
    </row>
    <row r="51" spans="1:6">
      <c r="A51" s="53" t="s">
        <v>10</v>
      </c>
      <c r="B51" s="53">
        <f>L24</f>
        <v>24</v>
      </c>
      <c r="C51" s="53">
        <f>M24</f>
        <v>27</v>
      </c>
      <c r="D51" s="53">
        <f>SUM(B51:C51)</f>
        <v>51</v>
      </c>
      <c r="E51" s="49">
        <f>B51*100/D50</f>
        <v>48.979591836734691</v>
      </c>
      <c r="F51" s="49">
        <f>C51*100/D52</f>
        <v>27</v>
      </c>
    </row>
    <row r="52" spans="1:6">
      <c r="A52" s="53" t="s">
        <v>6</v>
      </c>
      <c r="B52" s="53">
        <f>SUM(B50:B51)</f>
        <v>59</v>
      </c>
      <c r="C52" s="53">
        <f>SUM(C50:C51)</f>
        <v>41</v>
      </c>
      <c r="D52" s="53">
        <f>SUM(D50:D51)</f>
        <v>100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52"/>
  <sheetViews>
    <sheetView topLeftCell="B25" workbookViewId="0">
      <selection activeCell="R31" sqref="R31"/>
    </sheetView>
  </sheetViews>
  <sheetFormatPr defaultRowHeight="15"/>
  <cols>
    <col min="1" max="1" width="10.85546875" customWidth="1"/>
    <col min="4" max="4" width="11" customWidth="1"/>
    <col min="5" max="5" width="13" customWidth="1"/>
    <col min="6" max="6" width="14.140625" customWidth="1"/>
    <col min="8" max="8" width="13.5703125" customWidth="1"/>
    <col min="16" max="16" width="11" customWidth="1"/>
    <col min="18" max="18" width="10.85546875" customWidth="1"/>
  </cols>
  <sheetData>
    <row r="1" spans="1:18" ht="15.75">
      <c r="A1" s="1" t="s">
        <v>0</v>
      </c>
    </row>
    <row r="2" spans="1:18" ht="16.5" thickBot="1">
      <c r="A2" s="1" t="s">
        <v>68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8" customHeight="1" thickBot="1">
      <c r="A5" s="2" t="s">
        <v>11</v>
      </c>
      <c r="B5" s="4">
        <v>37</v>
      </c>
      <c r="C5" s="4">
        <v>23</v>
      </c>
      <c r="D5" s="4">
        <f>SUM(B5:C5)</f>
        <v>60</v>
      </c>
      <c r="E5" s="4">
        <v>8</v>
      </c>
      <c r="F5" s="4">
        <v>13</v>
      </c>
      <c r="G5" s="4">
        <v>9</v>
      </c>
      <c r="H5" s="4">
        <v>18</v>
      </c>
      <c r="I5" s="4">
        <f>E5+G5</f>
        <v>17</v>
      </c>
      <c r="J5" s="6">
        <f>F5+H5</f>
        <v>31</v>
      </c>
      <c r="K5" s="7">
        <f>I5+J5</f>
        <v>48</v>
      </c>
      <c r="L5" s="3">
        <f>D5+K5</f>
        <v>108</v>
      </c>
      <c r="M5" s="21">
        <f>B5*100/L5</f>
        <v>34.25925925925926</v>
      </c>
      <c r="N5" s="21">
        <f>C5*100/L5</f>
        <v>21.296296296296298</v>
      </c>
      <c r="O5" s="21">
        <f>E5+G5*100/L5</f>
        <v>16.333333333333336</v>
      </c>
      <c r="P5" s="21">
        <f>F5+H5*100/L5</f>
        <v>29.666666666666668</v>
      </c>
    </row>
    <row r="6" spans="1:18" ht="16.5" thickBot="1">
      <c r="A6" s="2" t="s">
        <v>12</v>
      </c>
      <c r="B6" s="4">
        <v>39</v>
      </c>
      <c r="C6" s="4">
        <v>20</v>
      </c>
      <c r="D6" s="4">
        <f t="shared" ref="D6:D8" si="0">SUM(B6:C6)</f>
        <v>59</v>
      </c>
      <c r="E6" s="4">
        <v>15</v>
      </c>
      <c r="F6" s="4">
        <v>15</v>
      </c>
      <c r="G6" s="4">
        <v>18</v>
      </c>
      <c r="H6" s="4">
        <v>21</v>
      </c>
      <c r="I6" s="4">
        <f t="shared" ref="I6:J8" si="1">E6+G6</f>
        <v>33</v>
      </c>
      <c r="J6" s="6">
        <f t="shared" si="1"/>
        <v>36</v>
      </c>
      <c r="K6" s="7">
        <f t="shared" ref="K6:K8" si="2">I6+J6</f>
        <v>69</v>
      </c>
      <c r="L6" s="3">
        <f t="shared" ref="L6:L8" si="3">D6+K6</f>
        <v>128</v>
      </c>
      <c r="M6" s="21">
        <f t="shared" ref="M6:M9" si="4">B6*100/L6</f>
        <v>30.46875</v>
      </c>
      <c r="N6" s="21">
        <f t="shared" ref="N6:N9" si="5">C6*100/L6</f>
        <v>15.625</v>
      </c>
      <c r="O6" s="21">
        <f t="shared" ref="O6:O9" si="6">E6+G6*100/L6</f>
        <v>29.0625</v>
      </c>
      <c r="P6" s="21">
        <f t="shared" ref="P6:P9" si="7">F6+H6*100/L6</f>
        <v>31.40625</v>
      </c>
    </row>
    <row r="7" spans="1:18" ht="16.5" thickBot="1">
      <c r="A7" s="2" t="s">
        <v>13</v>
      </c>
      <c r="B7" s="4">
        <v>40</v>
      </c>
      <c r="C7" s="4">
        <v>23</v>
      </c>
      <c r="D7" s="4">
        <f t="shared" si="0"/>
        <v>63</v>
      </c>
      <c r="E7" s="4">
        <v>12</v>
      </c>
      <c r="F7" s="4">
        <v>15</v>
      </c>
      <c r="G7" s="4">
        <v>15</v>
      </c>
      <c r="H7" s="4">
        <v>24</v>
      </c>
      <c r="I7" s="4">
        <f t="shared" si="1"/>
        <v>27</v>
      </c>
      <c r="J7" s="6">
        <f t="shared" si="1"/>
        <v>39</v>
      </c>
      <c r="K7" s="7">
        <f t="shared" si="2"/>
        <v>66</v>
      </c>
      <c r="L7" s="3">
        <f t="shared" si="3"/>
        <v>129</v>
      </c>
      <c r="M7" s="21">
        <f t="shared" si="4"/>
        <v>31.007751937984494</v>
      </c>
      <c r="N7" s="21">
        <f t="shared" si="5"/>
        <v>17.829457364341085</v>
      </c>
      <c r="O7" s="21">
        <f t="shared" si="6"/>
        <v>23.627906976744185</v>
      </c>
      <c r="P7" s="21">
        <f t="shared" si="7"/>
        <v>33.604651162790702</v>
      </c>
    </row>
    <row r="8" spans="1:18" ht="16.5" thickBot="1">
      <c r="A8" s="2" t="s">
        <v>14</v>
      </c>
      <c r="B8" s="4">
        <v>34</v>
      </c>
      <c r="C8" s="4">
        <v>21</v>
      </c>
      <c r="D8" s="4">
        <f t="shared" si="0"/>
        <v>55</v>
      </c>
      <c r="E8" s="4">
        <v>15</v>
      </c>
      <c r="F8" s="4">
        <v>12</v>
      </c>
      <c r="G8" s="4">
        <v>19</v>
      </c>
      <c r="H8" s="4">
        <v>22</v>
      </c>
      <c r="I8" s="4">
        <f t="shared" si="1"/>
        <v>34</v>
      </c>
      <c r="J8" s="6">
        <f t="shared" si="1"/>
        <v>34</v>
      </c>
      <c r="K8" s="7">
        <f t="shared" si="2"/>
        <v>68</v>
      </c>
      <c r="L8" s="3">
        <f t="shared" si="3"/>
        <v>123</v>
      </c>
      <c r="M8" s="21">
        <f t="shared" si="4"/>
        <v>27.642276422764226</v>
      </c>
      <c r="N8" s="21">
        <f t="shared" si="5"/>
        <v>17.073170731707318</v>
      </c>
      <c r="O8" s="21">
        <f t="shared" si="6"/>
        <v>30.447154471544714</v>
      </c>
      <c r="P8" s="21">
        <f t="shared" si="7"/>
        <v>29.886178861788618</v>
      </c>
    </row>
    <row r="9" spans="1:18" ht="16.5" thickBot="1">
      <c r="A9" s="2" t="s">
        <v>15</v>
      </c>
      <c r="B9" s="4">
        <f>SUM(B5:B8)</f>
        <v>150</v>
      </c>
      <c r="C9" s="4">
        <f t="shared" ref="C9:L9" si="8">SUM(C5:C8)</f>
        <v>87</v>
      </c>
      <c r="D9" s="4">
        <f t="shared" si="8"/>
        <v>237</v>
      </c>
      <c r="E9" s="4">
        <f t="shared" si="8"/>
        <v>50</v>
      </c>
      <c r="F9" s="4">
        <f t="shared" si="8"/>
        <v>55</v>
      </c>
      <c r="G9" s="4">
        <f t="shared" si="8"/>
        <v>61</v>
      </c>
      <c r="H9" s="4">
        <f t="shared" si="8"/>
        <v>85</v>
      </c>
      <c r="I9" s="4">
        <f t="shared" si="8"/>
        <v>111</v>
      </c>
      <c r="J9" s="4">
        <f t="shared" si="8"/>
        <v>140</v>
      </c>
      <c r="K9" s="4">
        <f t="shared" si="8"/>
        <v>251</v>
      </c>
      <c r="L9" s="4">
        <f t="shared" si="8"/>
        <v>488</v>
      </c>
      <c r="M9" s="21">
        <f t="shared" si="4"/>
        <v>30.737704918032787</v>
      </c>
      <c r="N9" s="21">
        <f t="shared" si="5"/>
        <v>17.827868852459016</v>
      </c>
      <c r="O9" s="21">
        <f t="shared" si="6"/>
        <v>62.5</v>
      </c>
      <c r="P9" s="21">
        <f t="shared" si="7"/>
        <v>72.418032786885249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57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58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6.7062757972917754E-3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25</v>
      </c>
      <c r="R12" s="60">
        <f>CHITEST(L13:M14,P13:Q14)</f>
        <v>1.0282923867326198E-2</v>
      </c>
    </row>
    <row r="13" spans="1:18" ht="15.75">
      <c r="A13" s="43" t="s">
        <v>9</v>
      </c>
      <c r="B13" s="42">
        <f>B5</f>
        <v>37</v>
      </c>
      <c r="C13" s="42">
        <f>I5</f>
        <v>17</v>
      </c>
      <c r="D13" s="42">
        <f>SUM(B13:C13)</f>
        <v>54</v>
      </c>
      <c r="E13" s="40"/>
      <c r="F13" s="27">
        <f>B15*D13/D15</f>
        <v>30</v>
      </c>
      <c r="G13" s="27">
        <f>C15*D13/D15</f>
        <v>24</v>
      </c>
      <c r="H13" s="42"/>
      <c r="I13" s="40"/>
      <c r="J13" s="10"/>
      <c r="K13" s="43" t="s">
        <v>9</v>
      </c>
      <c r="L13" s="42">
        <f>B7</f>
        <v>40</v>
      </c>
      <c r="M13" s="42">
        <f>I7</f>
        <v>27</v>
      </c>
      <c r="N13" s="42">
        <f>SUM(L13:M13)</f>
        <v>67</v>
      </c>
      <c r="O13" s="40"/>
      <c r="P13" s="27">
        <f>L15*N13/N15</f>
        <v>32.720930232558139</v>
      </c>
      <c r="Q13" s="27">
        <f>M15*N13/N15</f>
        <v>34.279069767441861</v>
      </c>
      <c r="R13" s="42"/>
    </row>
    <row r="14" spans="1:18" ht="15.75" customHeight="1">
      <c r="A14" s="43" t="s">
        <v>10</v>
      </c>
      <c r="B14" s="42">
        <f>C5</f>
        <v>23</v>
      </c>
      <c r="C14" s="42">
        <f>J5</f>
        <v>31</v>
      </c>
      <c r="D14" s="42">
        <f>SUM(B14:C14)</f>
        <v>54</v>
      </c>
      <c r="E14" s="40"/>
      <c r="F14" s="27">
        <f>B15*D14/D15</f>
        <v>30</v>
      </c>
      <c r="G14" s="27">
        <f>C15*D14/D15</f>
        <v>24</v>
      </c>
      <c r="H14" s="42" t="s">
        <v>32</v>
      </c>
      <c r="I14" s="40"/>
      <c r="J14" s="10"/>
      <c r="K14" s="43" t="s">
        <v>10</v>
      </c>
      <c r="L14" s="42">
        <f>C7</f>
        <v>23</v>
      </c>
      <c r="M14" s="42">
        <f>J7</f>
        <v>39</v>
      </c>
      <c r="N14" s="42">
        <f>SUM(L14:M14)</f>
        <v>62</v>
      </c>
      <c r="O14" s="40"/>
      <c r="P14" s="27">
        <f>L15*N14/N15</f>
        <v>30.279069767441861</v>
      </c>
      <c r="Q14" s="27">
        <f>M15*N14/N15</f>
        <v>31.720930232558139</v>
      </c>
      <c r="R14" s="42" t="s">
        <v>32</v>
      </c>
    </row>
    <row r="15" spans="1:18" ht="15.75">
      <c r="A15" s="33" t="s">
        <v>6</v>
      </c>
      <c r="B15" s="34">
        <f>SUM(B13:B14)</f>
        <v>60</v>
      </c>
      <c r="C15" s="34">
        <f>SUM(C13:C14)</f>
        <v>48</v>
      </c>
      <c r="D15" s="34">
        <f>SUM(D13:D14)</f>
        <v>108</v>
      </c>
      <c r="E15" s="40"/>
      <c r="F15" s="40"/>
      <c r="G15" s="40"/>
      <c r="H15" s="28">
        <f>SUM(G18:H19)</f>
        <v>7.35</v>
      </c>
      <c r="I15" s="40"/>
      <c r="J15" s="10"/>
      <c r="K15" s="33" t="s">
        <v>6</v>
      </c>
      <c r="L15" s="34">
        <f>SUM(L13:L14)</f>
        <v>63</v>
      </c>
      <c r="M15" s="34">
        <f>SUM(M13:M14)</f>
        <v>66</v>
      </c>
      <c r="N15" s="34">
        <f>SUM(N13:N14)</f>
        <v>129</v>
      </c>
      <c r="O15" s="40"/>
      <c r="P15" s="42"/>
      <c r="Q15" s="42"/>
      <c r="R15" s="28">
        <f>SUM(Q18:R19)</f>
        <v>6.5852143763795192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7</v>
      </c>
      <c r="C18" s="27">
        <f>C13-G13</f>
        <v>-7</v>
      </c>
      <c r="D18" s="42"/>
      <c r="E18" s="27">
        <f>B18*B18</f>
        <v>49</v>
      </c>
      <c r="F18" s="27">
        <f>C18*C18</f>
        <v>49</v>
      </c>
      <c r="G18" s="30">
        <f>E18/F13</f>
        <v>1.6333333333333333</v>
      </c>
      <c r="H18" s="30">
        <f>F18/G13</f>
        <v>2.0416666666666665</v>
      </c>
      <c r="I18" s="40"/>
      <c r="J18" s="10"/>
      <c r="K18" s="29" t="s">
        <v>33</v>
      </c>
      <c r="L18" s="27">
        <f>L13-P13</f>
        <v>7.279069767441861</v>
      </c>
      <c r="M18" s="27">
        <f>M13-Q13</f>
        <v>-7.279069767441861</v>
      </c>
      <c r="N18" s="40"/>
      <c r="O18" s="27">
        <f>L18*L18</f>
        <v>52.984856679286111</v>
      </c>
      <c r="P18" s="27">
        <f>M18*M18</f>
        <v>52.984856679286111</v>
      </c>
      <c r="Q18" s="30">
        <f>O18/P13</f>
        <v>1.6192955488339038</v>
      </c>
      <c r="R18" s="30">
        <f>P18/Q13</f>
        <v>1.54569120570509</v>
      </c>
    </row>
    <row r="19" spans="1:18" ht="15.75">
      <c r="A19" s="29"/>
      <c r="B19" s="27">
        <f>B14-F14</f>
        <v>-7</v>
      </c>
      <c r="C19" s="27">
        <f>C14-G14</f>
        <v>7</v>
      </c>
      <c r="D19" s="42"/>
      <c r="E19" s="27">
        <f>B19*B19</f>
        <v>49</v>
      </c>
      <c r="F19" s="27">
        <f>C19*C19</f>
        <v>49</v>
      </c>
      <c r="G19" s="30">
        <f>E19/F14</f>
        <v>1.6333333333333333</v>
      </c>
      <c r="H19" s="30">
        <f>F19/G14</f>
        <v>2.0416666666666665</v>
      </c>
      <c r="I19" s="40"/>
      <c r="J19" s="10"/>
      <c r="K19" s="29"/>
      <c r="L19" s="27">
        <f>L14-P14</f>
        <v>-7.279069767441861</v>
      </c>
      <c r="M19" s="27">
        <f>M14-Q14</f>
        <v>7.279069767441861</v>
      </c>
      <c r="N19" s="40"/>
      <c r="O19" s="27">
        <f>L19*L19</f>
        <v>52.984856679286111</v>
      </c>
      <c r="P19" s="27">
        <f>M19*M19</f>
        <v>52.984856679286111</v>
      </c>
      <c r="Q19" s="30">
        <f>O19/P14</f>
        <v>1.7498838995463155</v>
      </c>
      <c r="R19" s="30">
        <f>P19/Q14</f>
        <v>1.6703437222942104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59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60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3.7743943291470489E-2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59">
        <f>CHITEST(L23:M24,P23:Q24)</f>
        <v>0.18995930674485567</v>
      </c>
    </row>
    <row r="23" spans="1:18" ht="15.75">
      <c r="A23" s="43" t="s">
        <v>9</v>
      </c>
      <c r="B23" s="43">
        <f>B6</f>
        <v>39</v>
      </c>
      <c r="C23" s="43">
        <f>I6</f>
        <v>33</v>
      </c>
      <c r="D23" s="43">
        <f>SUM(B23:C23)</f>
        <v>72</v>
      </c>
      <c r="E23" s="40"/>
      <c r="F23" s="27">
        <f>B25*D23/D25</f>
        <v>33.1875</v>
      </c>
      <c r="G23" s="27">
        <f>C25*D23/D25</f>
        <v>38.8125</v>
      </c>
      <c r="H23" s="42"/>
      <c r="I23" s="40"/>
      <c r="J23" s="10"/>
      <c r="K23" s="43" t="s">
        <v>9</v>
      </c>
      <c r="L23" s="43">
        <f>B8</f>
        <v>34</v>
      </c>
      <c r="M23" s="43">
        <f>I8</f>
        <v>34</v>
      </c>
      <c r="N23" s="43">
        <f>SUM(L23:M23)</f>
        <v>68</v>
      </c>
      <c r="O23" s="40"/>
      <c r="P23" s="27">
        <f>L25*N23/N25</f>
        <v>30.40650406504065</v>
      </c>
      <c r="Q23" s="27">
        <f>M25*N23/N25</f>
        <v>37.59349593495935</v>
      </c>
      <c r="R23" s="42"/>
    </row>
    <row r="24" spans="1:18" ht="15" customHeight="1">
      <c r="A24" s="43" t="s">
        <v>10</v>
      </c>
      <c r="B24" s="43">
        <f>C6</f>
        <v>20</v>
      </c>
      <c r="C24" s="43">
        <f>J6</f>
        <v>36</v>
      </c>
      <c r="D24" s="43">
        <f>SUM(B24:C24)</f>
        <v>56</v>
      </c>
      <c r="E24" s="40"/>
      <c r="F24" s="27">
        <f>B25*D24/D25</f>
        <v>25.8125</v>
      </c>
      <c r="G24" s="27">
        <f>C25*D24/D25</f>
        <v>30.1875</v>
      </c>
      <c r="H24" s="42" t="s">
        <v>32</v>
      </c>
      <c r="I24" s="40"/>
      <c r="J24" s="10"/>
      <c r="K24" s="43" t="s">
        <v>10</v>
      </c>
      <c r="L24" s="43">
        <f>C8</f>
        <v>21</v>
      </c>
      <c r="M24" s="43">
        <f>J8</f>
        <v>34</v>
      </c>
      <c r="N24" s="43">
        <f>SUM(L24:M24)</f>
        <v>55</v>
      </c>
      <c r="O24" s="40"/>
      <c r="P24" s="27">
        <f>L25*N24/N25</f>
        <v>24.59349593495935</v>
      </c>
      <c r="Q24" s="27">
        <f>M25*N24/N25</f>
        <v>30.40650406504065</v>
      </c>
      <c r="R24" s="42" t="s">
        <v>32</v>
      </c>
    </row>
    <row r="25" spans="1:18" ht="15.75">
      <c r="A25" s="32" t="s">
        <v>6</v>
      </c>
      <c r="B25" s="32">
        <f>SUM(B23:B24)</f>
        <v>59</v>
      </c>
      <c r="C25" s="32">
        <f>SUM(C23:C24)</f>
        <v>69</v>
      </c>
      <c r="D25" s="32">
        <f>SUM(D23:D24)</f>
        <v>128</v>
      </c>
      <c r="E25" s="40"/>
      <c r="F25" s="42"/>
      <c r="G25" s="42"/>
      <c r="H25" s="28">
        <f>SUM(G28:H29)</f>
        <v>4.3165245464434854</v>
      </c>
      <c r="I25" s="40"/>
      <c r="J25" s="10"/>
      <c r="K25" s="32" t="s">
        <v>6</v>
      </c>
      <c r="L25" s="32">
        <f>SUM(L23:L24)</f>
        <v>55</v>
      </c>
      <c r="M25" s="32">
        <f>SUM(M23:M24)</f>
        <v>68</v>
      </c>
      <c r="N25" s="32">
        <f>SUM(N23:N24)</f>
        <v>123</v>
      </c>
      <c r="O25" s="40"/>
      <c r="P25" s="42"/>
      <c r="Q25" s="42"/>
      <c r="R25" s="28">
        <f>SUM(Q28:R29)</f>
        <v>1.7179338842975209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5.8125</v>
      </c>
      <c r="C28" s="27">
        <f>C23-G23</f>
        <v>-5.8125</v>
      </c>
      <c r="D28" s="42"/>
      <c r="E28" s="27">
        <f>B28*B28</f>
        <v>33.78515625</v>
      </c>
      <c r="F28" s="27">
        <f>C28*C28</f>
        <v>33.78515625</v>
      </c>
      <c r="G28" s="30">
        <f>E28/F23</f>
        <v>1.0180084745762712</v>
      </c>
      <c r="H28" s="30">
        <f>F28/G23</f>
        <v>0.87047101449275366</v>
      </c>
      <c r="I28" s="40"/>
      <c r="J28" s="10"/>
      <c r="K28" s="29" t="s">
        <v>33</v>
      </c>
      <c r="L28" s="27">
        <f>L23-P23</f>
        <v>3.5934959349593498</v>
      </c>
      <c r="M28" s="27">
        <f>M23-Q23</f>
        <v>-3.5934959349593498</v>
      </c>
      <c r="N28" s="40"/>
      <c r="O28" s="27">
        <f>L28*L28</f>
        <v>12.913213034569372</v>
      </c>
      <c r="P28" s="27">
        <f>M28*M28</f>
        <v>12.913213034569372</v>
      </c>
      <c r="Q28" s="30">
        <f>O28/P23</f>
        <v>0.42468588322246864</v>
      </c>
      <c r="R28" s="30">
        <f>P28/Q23</f>
        <v>0.34349593495934966</v>
      </c>
    </row>
    <row r="29" spans="1:18" ht="15.75">
      <c r="A29" s="29"/>
      <c r="B29" s="27">
        <f>B24-F24</f>
        <v>-5.8125</v>
      </c>
      <c r="C29" s="27">
        <f>C24-G24</f>
        <v>5.8125</v>
      </c>
      <c r="D29" s="42"/>
      <c r="E29" s="27">
        <f>B29*B29</f>
        <v>33.78515625</v>
      </c>
      <c r="F29" s="27">
        <f>C29*C29</f>
        <v>33.78515625</v>
      </c>
      <c r="G29" s="30">
        <f>E29/F24</f>
        <v>1.3088680387409202</v>
      </c>
      <c r="H29" s="30">
        <f>F29/G24</f>
        <v>1.1191770186335404</v>
      </c>
      <c r="I29" s="40"/>
      <c r="J29" s="10"/>
      <c r="K29" s="29"/>
      <c r="L29" s="27">
        <f>L24-P24</f>
        <v>-3.5934959349593498</v>
      </c>
      <c r="M29" s="27">
        <f>M24-Q24</f>
        <v>3.5934959349593498</v>
      </c>
      <c r="N29" s="40"/>
      <c r="O29" s="27">
        <f>L29*L29</f>
        <v>12.913213034569372</v>
      </c>
      <c r="P29" s="27">
        <f>M29*M29</f>
        <v>12.913213034569372</v>
      </c>
      <c r="Q29" s="30">
        <f>O29/P24</f>
        <v>0.52506618289323392</v>
      </c>
      <c r="R29" s="30">
        <f>P29/Q24</f>
        <v>0.42468588322246864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37</v>
      </c>
      <c r="C33" s="53">
        <f>C13</f>
        <v>17</v>
      </c>
      <c r="D33" s="53">
        <f>SUM(B33:C33)</f>
        <v>54</v>
      </c>
      <c r="E33" s="49">
        <f>B33*100/D35</f>
        <v>34.25925925925926</v>
      </c>
      <c r="F33" s="49">
        <f>C33*100/D35</f>
        <v>15.74074074074074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2.4344888685455394E-5</v>
      </c>
    </row>
    <row r="34" spans="1:16" ht="15.75">
      <c r="A34" s="53" t="s">
        <v>10</v>
      </c>
      <c r="B34" s="53">
        <f>B14</f>
        <v>23</v>
      </c>
      <c r="C34" s="53">
        <f>C14</f>
        <v>31</v>
      </c>
      <c r="D34" s="53">
        <f>SUM(B34:C34)</f>
        <v>54</v>
      </c>
      <c r="E34" s="50">
        <f>B34*100/D33</f>
        <v>42.592592592592595</v>
      </c>
      <c r="F34" s="49">
        <f>C34*100/D35</f>
        <v>28.703703703703702</v>
      </c>
      <c r="I34" s="56" t="s">
        <v>9</v>
      </c>
      <c r="J34" s="54">
        <f>B9</f>
        <v>150</v>
      </c>
      <c r="K34" s="54">
        <f>I9</f>
        <v>111</v>
      </c>
      <c r="L34" s="54">
        <f>SUM(J34:K34)</f>
        <v>261</v>
      </c>
      <c r="M34" s="57"/>
      <c r="N34" s="27">
        <f>J36*L34/L36</f>
        <v>126.7561475409836</v>
      </c>
      <c r="O34" s="27">
        <f>K36*L34/L36</f>
        <v>134.24385245901638</v>
      </c>
      <c r="P34" s="54"/>
    </row>
    <row r="35" spans="1:16" ht="15.75">
      <c r="A35" s="53" t="s">
        <v>6</v>
      </c>
      <c r="B35" s="53">
        <f>SUM(B33:B34)</f>
        <v>60</v>
      </c>
      <c r="C35" s="53">
        <f>SUM(C33:C34)</f>
        <v>48</v>
      </c>
      <c r="D35" s="53">
        <f>SUM(D33:D34)</f>
        <v>108</v>
      </c>
      <c r="E35" s="51"/>
      <c r="F35" s="51"/>
      <c r="I35" s="56" t="s">
        <v>10</v>
      </c>
      <c r="J35" s="54">
        <f>C9</f>
        <v>87</v>
      </c>
      <c r="K35" s="54">
        <f>J9</f>
        <v>140</v>
      </c>
      <c r="L35" s="54">
        <f>SUM(J35:K35)</f>
        <v>227</v>
      </c>
      <c r="M35" s="57"/>
      <c r="N35" s="27">
        <f>J36*L35/L36</f>
        <v>110.2438524590164</v>
      </c>
      <c r="O35" s="27">
        <f>K36*L35/L36</f>
        <v>116.7561475409836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237</v>
      </c>
      <c r="K36" s="34">
        <f>SUM(K34:K35)</f>
        <v>251</v>
      </c>
      <c r="L36" s="34">
        <f>SUM(L34:L35)</f>
        <v>488</v>
      </c>
      <c r="M36" s="57"/>
      <c r="N36" s="57"/>
      <c r="O36" s="57"/>
      <c r="P36" s="28">
        <f>SUM(O39:P40)</f>
        <v>17.815058555193971</v>
      </c>
    </row>
    <row r="37" spans="1:16" ht="15.75">
      <c r="A37" s="95" t="str">
        <f>A21</f>
        <v>Observed Value Quatarly April-Jun 2018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39</v>
      </c>
      <c r="C39" s="53">
        <f>C23</f>
        <v>33</v>
      </c>
      <c r="D39" s="53">
        <f>SUM(B39:C39)</f>
        <v>72</v>
      </c>
      <c r="E39" s="49">
        <f>B39*100/D41</f>
        <v>30.46875</v>
      </c>
      <c r="F39" s="49">
        <f>C39*100/D41</f>
        <v>25.78125</v>
      </c>
      <c r="I39" s="29" t="s">
        <v>33</v>
      </c>
      <c r="J39" s="27">
        <f>J34-N34</f>
        <v>23.243852459016395</v>
      </c>
      <c r="K39" s="27">
        <f>K34-O34</f>
        <v>-23.243852459016381</v>
      </c>
      <c r="L39" s="54"/>
      <c r="M39" s="27">
        <f>J39*J39</f>
        <v>540.27667713652249</v>
      </c>
      <c r="N39" s="27">
        <f>K39*K39</f>
        <v>540.27667713652181</v>
      </c>
      <c r="O39" s="30">
        <f>M39/N34</f>
        <v>4.2623311580358401</v>
      </c>
      <c r="P39" s="30">
        <f>N39/O34</f>
        <v>4.024591571531845</v>
      </c>
    </row>
    <row r="40" spans="1:16" ht="15.75">
      <c r="A40" s="53" t="s">
        <v>10</v>
      </c>
      <c r="B40" s="53">
        <f>B24</f>
        <v>20</v>
      </c>
      <c r="C40" s="53">
        <f>C24</f>
        <v>36</v>
      </c>
      <c r="D40" s="53">
        <f>SUM(B40:C40)</f>
        <v>56</v>
      </c>
      <c r="E40" s="50">
        <f>B40*100/D39</f>
        <v>27.777777777777779</v>
      </c>
      <c r="F40" s="49">
        <f>C40*100/D41</f>
        <v>28.125</v>
      </c>
      <c r="I40" s="29"/>
      <c r="J40" s="27">
        <f>J35-N35</f>
        <v>-23.243852459016395</v>
      </c>
      <c r="K40" s="27">
        <f>K35-O35</f>
        <v>23.243852459016395</v>
      </c>
      <c r="L40" s="54"/>
      <c r="M40" s="27">
        <f>J40*J40</f>
        <v>540.27667713652249</v>
      </c>
      <c r="N40" s="27">
        <f>K40*K40</f>
        <v>540.27667713652249</v>
      </c>
      <c r="O40" s="30">
        <f>M40/N35</f>
        <v>4.9007419922790936</v>
      </c>
      <c r="P40" s="30">
        <f>N40/O35</f>
        <v>4.6273938333471927</v>
      </c>
    </row>
    <row r="41" spans="1:16">
      <c r="A41" s="53" t="s">
        <v>6</v>
      </c>
      <c r="B41" s="53">
        <f>SUM(B39:B40)</f>
        <v>59</v>
      </c>
      <c r="C41" s="53">
        <f>SUM(C39:C40)</f>
        <v>69</v>
      </c>
      <c r="D41" s="53">
        <f>SUM(D39:D40)</f>
        <v>128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56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40</v>
      </c>
      <c r="C45" s="53">
        <f t="shared" si="9"/>
        <v>27</v>
      </c>
      <c r="D45" s="53">
        <f>SUM(B45:C45)</f>
        <v>67</v>
      </c>
      <c r="E45" s="49">
        <f>B45*100/D47</f>
        <v>31.007751937984494</v>
      </c>
      <c r="F45" s="49">
        <f>C45*100/D47</f>
        <v>20.930232558139537</v>
      </c>
    </row>
    <row r="46" spans="1:16">
      <c r="A46" s="53" t="s">
        <v>10</v>
      </c>
      <c r="B46" s="53">
        <f t="shared" si="9"/>
        <v>23</v>
      </c>
      <c r="C46" s="53">
        <f t="shared" si="9"/>
        <v>39</v>
      </c>
      <c r="D46" s="53">
        <f>SUM(B46:C46)</f>
        <v>62</v>
      </c>
      <c r="E46" s="50">
        <f>B46*100/D45</f>
        <v>34.328358208955223</v>
      </c>
      <c r="F46" s="49">
        <f>C46*100/D47</f>
        <v>30.232558139534884</v>
      </c>
    </row>
    <row r="47" spans="1:16">
      <c r="A47" s="53" t="s">
        <v>6</v>
      </c>
      <c r="B47" s="53">
        <f>SUM(B45:B46)</f>
        <v>63</v>
      </c>
      <c r="C47" s="53">
        <f>SUM(C45:C46)</f>
        <v>66</v>
      </c>
      <c r="D47" s="53">
        <f>SUM(D45:D46)</f>
        <v>129</v>
      </c>
      <c r="E47" s="51"/>
      <c r="F47" s="51"/>
    </row>
    <row r="48" spans="1:16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34</v>
      </c>
      <c r="C50" s="53">
        <f>M23</f>
        <v>34</v>
      </c>
      <c r="D50" s="53">
        <f>SUM(B50:C50)</f>
        <v>68</v>
      </c>
      <c r="E50" s="49">
        <f>B50*100/D52</f>
        <v>27.642276422764226</v>
      </c>
      <c r="F50" s="49">
        <f>C50*100/D52</f>
        <v>27.642276422764226</v>
      </c>
    </row>
    <row r="51" spans="1:6">
      <c r="A51" s="53" t="s">
        <v>10</v>
      </c>
      <c r="B51" s="53">
        <f>L24</f>
        <v>21</v>
      </c>
      <c r="C51" s="53">
        <f>M24</f>
        <v>34</v>
      </c>
      <c r="D51" s="53">
        <f>SUM(B51:C51)</f>
        <v>55</v>
      </c>
      <c r="E51" s="49">
        <f>B51*100/D50</f>
        <v>30.882352941176471</v>
      </c>
      <c r="F51" s="49">
        <f>C51*100/D52</f>
        <v>27.642276422764226</v>
      </c>
    </row>
    <row r="52" spans="1:6">
      <c r="A52" s="53" t="s">
        <v>6</v>
      </c>
      <c r="B52" s="53">
        <f>SUM(B50:B51)</f>
        <v>55</v>
      </c>
      <c r="C52" s="53">
        <f>SUM(C50:C51)</f>
        <v>68</v>
      </c>
      <c r="D52" s="53">
        <f>SUM(D50:D51)</f>
        <v>123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52"/>
  <sheetViews>
    <sheetView topLeftCell="B1" workbookViewId="0">
      <selection activeCell="Q27" sqref="Q27:R27"/>
    </sheetView>
  </sheetViews>
  <sheetFormatPr defaultRowHeight="15"/>
  <cols>
    <col min="1" max="1" width="11.42578125" customWidth="1"/>
    <col min="4" max="4" width="9.5703125" customWidth="1"/>
    <col min="5" max="5" width="14.28515625" customWidth="1"/>
    <col min="6" max="6" width="13.42578125" customWidth="1"/>
    <col min="8" max="8" width="12.5703125" customWidth="1"/>
    <col min="16" max="16" width="11.5703125" customWidth="1"/>
    <col min="18" max="18" width="10.7109375" customWidth="1"/>
  </cols>
  <sheetData>
    <row r="1" spans="1:18" ht="15.75">
      <c r="A1" s="1" t="s">
        <v>0</v>
      </c>
    </row>
    <row r="2" spans="1:18" ht="16.5" thickBot="1">
      <c r="A2" s="1" t="s">
        <v>20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5" customHeight="1" thickBot="1">
      <c r="A5" s="2" t="s">
        <v>11</v>
      </c>
      <c r="B5" s="4">
        <v>42</v>
      </c>
      <c r="C5" s="4">
        <v>30</v>
      </c>
      <c r="D5" s="4">
        <f>SUM(B5:C5)</f>
        <v>72</v>
      </c>
      <c r="E5" s="4">
        <v>7</v>
      </c>
      <c r="F5" s="4">
        <v>13</v>
      </c>
      <c r="G5" s="4">
        <v>11</v>
      </c>
      <c r="H5" s="4">
        <v>16</v>
      </c>
      <c r="I5" s="4">
        <f>E5+G5</f>
        <v>18</v>
      </c>
      <c r="J5" s="6">
        <f>F5+H5</f>
        <v>29</v>
      </c>
      <c r="K5" s="7">
        <f>I5+J5</f>
        <v>47</v>
      </c>
      <c r="L5" s="3">
        <f>D5+K5</f>
        <v>119</v>
      </c>
      <c r="M5" s="21">
        <f>B5*100/L5</f>
        <v>35.294117647058826</v>
      </c>
      <c r="N5" s="21">
        <f>C5*100/L5</f>
        <v>25.210084033613445</v>
      </c>
      <c r="O5" s="21">
        <f>E5+G5*100/L5</f>
        <v>16.243697478991596</v>
      </c>
      <c r="P5" s="21">
        <f>F5+H5*100/L5</f>
        <v>26.445378151260506</v>
      </c>
    </row>
    <row r="6" spans="1:18" ht="16.5" thickBot="1">
      <c r="A6" s="2" t="s">
        <v>12</v>
      </c>
      <c r="B6" s="4">
        <v>67</v>
      </c>
      <c r="C6" s="4">
        <v>38</v>
      </c>
      <c r="D6" s="4">
        <f t="shared" ref="D6:D8" si="0">SUM(B6:C6)</f>
        <v>105</v>
      </c>
      <c r="E6" s="4">
        <v>10</v>
      </c>
      <c r="F6" s="4">
        <v>10</v>
      </c>
      <c r="G6" s="4">
        <v>17</v>
      </c>
      <c r="H6" s="4">
        <v>23</v>
      </c>
      <c r="I6" s="4">
        <f t="shared" ref="I6:J8" si="1">E6+G6</f>
        <v>27</v>
      </c>
      <c r="J6" s="6">
        <f t="shared" si="1"/>
        <v>33</v>
      </c>
      <c r="K6" s="7">
        <f t="shared" ref="K6:K8" si="2">I6+J6</f>
        <v>60</v>
      </c>
      <c r="L6" s="3">
        <f t="shared" ref="L6:L8" si="3">D6+K6</f>
        <v>165</v>
      </c>
      <c r="M6" s="21">
        <f t="shared" ref="M6:M9" si="4">B6*100/L6</f>
        <v>40.606060606060609</v>
      </c>
      <c r="N6" s="21">
        <f t="shared" ref="N6:N9" si="5">C6*100/L6</f>
        <v>23.030303030303031</v>
      </c>
      <c r="O6" s="21">
        <f t="shared" ref="O6:O9" si="6">E6+G6*100/L6</f>
        <v>20.303030303030305</v>
      </c>
      <c r="P6" s="21">
        <f t="shared" ref="P6:P9" si="7">F6+H6*100/L6</f>
        <v>23.939393939393938</v>
      </c>
    </row>
    <row r="7" spans="1:18" ht="16.5" thickBot="1">
      <c r="A7" s="2" t="s">
        <v>13</v>
      </c>
      <c r="B7" s="4">
        <v>46</v>
      </c>
      <c r="C7" s="4">
        <v>37</v>
      </c>
      <c r="D7" s="4">
        <f t="shared" si="0"/>
        <v>83</v>
      </c>
      <c r="E7" s="4">
        <v>10</v>
      </c>
      <c r="F7" s="4">
        <v>8</v>
      </c>
      <c r="G7" s="4">
        <v>16</v>
      </c>
      <c r="H7" s="4">
        <v>29</v>
      </c>
      <c r="I7" s="4">
        <f t="shared" si="1"/>
        <v>26</v>
      </c>
      <c r="J7" s="6">
        <f t="shared" si="1"/>
        <v>37</v>
      </c>
      <c r="K7" s="7">
        <f t="shared" si="2"/>
        <v>63</v>
      </c>
      <c r="L7" s="3">
        <f t="shared" si="3"/>
        <v>146</v>
      </c>
      <c r="M7" s="21">
        <f t="shared" si="4"/>
        <v>31.506849315068493</v>
      </c>
      <c r="N7" s="21">
        <f t="shared" si="5"/>
        <v>25.342465753424658</v>
      </c>
      <c r="O7" s="21">
        <f t="shared" si="6"/>
        <v>20.958904109589042</v>
      </c>
      <c r="P7" s="21">
        <f t="shared" si="7"/>
        <v>27.863013698630137</v>
      </c>
    </row>
    <row r="8" spans="1:18" ht="16.5" thickBot="1">
      <c r="A8" s="2" t="s">
        <v>14</v>
      </c>
      <c r="B8" s="4">
        <v>47</v>
      </c>
      <c r="C8" s="4">
        <v>36</v>
      </c>
      <c r="D8" s="4">
        <f t="shared" si="0"/>
        <v>83</v>
      </c>
      <c r="E8" s="4">
        <v>11</v>
      </c>
      <c r="F8" s="4">
        <v>13</v>
      </c>
      <c r="G8" s="4">
        <v>10</v>
      </c>
      <c r="H8" s="4">
        <v>18</v>
      </c>
      <c r="I8" s="4">
        <f t="shared" si="1"/>
        <v>21</v>
      </c>
      <c r="J8" s="6">
        <f t="shared" si="1"/>
        <v>31</v>
      </c>
      <c r="K8" s="7">
        <f t="shared" si="2"/>
        <v>52</v>
      </c>
      <c r="L8" s="3">
        <f t="shared" si="3"/>
        <v>135</v>
      </c>
      <c r="M8" s="21">
        <f t="shared" si="4"/>
        <v>34.814814814814817</v>
      </c>
      <c r="N8" s="21">
        <f t="shared" si="5"/>
        <v>26.666666666666668</v>
      </c>
      <c r="O8" s="21">
        <f t="shared" si="6"/>
        <v>18.407407407407408</v>
      </c>
      <c r="P8" s="21">
        <f t="shared" si="7"/>
        <v>26.333333333333336</v>
      </c>
    </row>
    <row r="9" spans="1:18" ht="16.5" thickBot="1">
      <c r="A9" s="2" t="s">
        <v>15</v>
      </c>
      <c r="B9" s="4">
        <f>SUM(B5:B8)</f>
        <v>202</v>
      </c>
      <c r="C9" s="4">
        <f t="shared" ref="C9:L9" si="8">SUM(C5:C8)</f>
        <v>141</v>
      </c>
      <c r="D9" s="4">
        <f t="shared" si="8"/>
        <v>343</v>
      </c>
      <c r="E9" s="4">
        <f t="shared" si="8"/>
        <v>38</v>
      </c>
      <c r="F9" s="4">
        <f t="shared" si="8"/>
        <v>44</v>
      </c>
      <c r="G9" s="4">
        <f t="shared" si="8"/>
        <v>54</v>
      </c>
      <c r="H9" s="4">
        <f t="shared" si="8"/>
        <v>86</v>
      </c>
      <c r="I9" s="4">
        <f t="shared" si="8"/>
        <v>92</v>
      </c>
      <c r="J9" s="4">
        <f t="shared" si="8"/>
        <v>130</v>
      </c>
      <c r="K9" s="4">
        <f t="shared" si="8"/>
        <v>222</v>
      </c>
      <c r="L9" s="4">
        <f t="shared" si="8"/>
        <v>565</v>
      </c>
      <c r="M9" s="21">
        <f t="shared" si="4"/>
        <v>35.752212389380531</v>
      </c>
      <c r="N9" s="21">
        <f t="shared" si="5"/>
        <v>24.955752212389381</v>
      </c>
      <c r="O9" s="21">
        <f t="shared" si="6"/>
        <v>47.557522123893804</v>
      </c>
      <c r="P9" s="21">
        <f t="shared" si="7"/>
        <v>59.221238938053098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61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62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3.2605262625739866E-2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25</v>
      </c>
      <c r="R12" s="60">
        <f>CHITEST(L13:M14,P13:Q14)</f>
        <v>9.026284663194839E-2</v>
      </c>
    </row>
    <row r="13" spans="1:18" ht="15.75">
      <c r="A13" s="43" t="s">
        <v>9</v>
      </c>
      <c r="B13" s="42">
        <f>B5</f>
        <v>42</v>
      </c>
      <c r="C13" s="42">
        <f>I5</f>
        <v>18</v>
      </c>
      <c r="D13" s="42">
        <f>SUM(B13:C13)</f>
        <v>60</v>
      </c>
      <c r="E13" s="40"/>
      <c r="F13" s="27">
        <f>B15*D13/D15</f>
        <v>36.30252100840336</v>
      </c>
      <c r="G13" s="27">
        <f>C15*D13/D15</f>
        <v>23.69747899159664</v>
      </c>
      <c r="H13" s="42"/>
      <c r="I13" s="40"/>
      <c r="J13" s="10"/>
      <c r="K13" s="43" t="s">
        <v>9</v>
      </c>
      <c r="L13" s="42">
        <f>B7</f>
        <v>46</v>
      </c>
      <c r="M13" s="42">
        <f>I7</f>
        <v>26</v>
      </c>
      <c r="N13" s="42">
        <f>SUM(L13:M13)</f>
        <v>72</v>
      </c>
      <c r="O13" s="40"/>
      <c r="P13" s="27">
        <f>L15*N13/N15</f>
        <v>40.93150684931507</v>
      </c>
      <c r="Q13" s="27">
        <f>M15*N13/N15</f>
        <v>31.068493150684933</v>
      </c>
      <c r="R13" s="42"/>
    </row>
    <row r="14" spans="1:18" ht="15" customHeight="1">
      <c r="A14" s="43" t="s">
        <v>10</v>
      </c>
      <c r="B14" s="42">
        <f>C5</f>
        <v>30</v>
      </c>
      <c r="C14" s="42">
        <f>J5</f>
        <v>29</v>
      </c>
      <c r="D14" s="42">
        <f>SUM(B14:C14)</f>
        <v>59</v>
      </c>
      <c r="E14" s="40"/>
      <c r="F14" s="27">
        <f>B15*D14/D15</f>
        <v>35.69747899159664</v>
      </c>
      <c r="G14" s="27">
        <f>C15*D14/D15</f>
        <v>23.30252100840336</v>
      </c>
      <c r="H14" s="42" t="s">
        <v>32</v>
      </c>
      <c r="I14" s="40"/>
      <c r="J14" s="10"/>
      <c r="K14" s="43" t="s">
        <v>10</v>
      </c>
      <c r="L14" s="42">
        <f>C7</f>
        <v>37</v>
      </c>
      <c r="M14" s="42">
        <f>J7</f>
        <v>37</v>
      </c>
      <c r="N14" s="42">
        <f>SUM(L14:M14)</f>
        <v>74</v>
      </c>
      <c r="O14" s="40"/>
      <c r="P14" s="27">
        <f>L15*N14/N15</f>
        <v>42.06849315068493</v>
      </c>
      <c r="Q14" s="27">
        <f>M15*N14/N15</f>
        <v>31.931506849315067</v>
      </c>
      <c r="R14" s="42" t="s">
        <v>32</v>
      </c>
    </row>
    <row r="15" spans="1:18" ht="15.75">
      <c r="A15" s="33" t="s">
        <v>6</v>
      </c>
      <c r="B15" s="34">
        <f>SUM(B13:B14)</f>
        <v>72</v>
      </c>
      <c r="C15" s="34">
        <f>SUM(C13:C14)</f>
        <v>47</v>
      </c>
      <c r="D15" s="34">
        <f>SUM(D13:D14)</f>
        <v>119</v>
      </c>
      <c r="E15" s="40"/>
      <c r="F15" s="40"/>
      <c r="G15" s="40"/>
      <c r="H15" s="28">
        <f>SUM(G18:H19)</f>
        <v>4.5663871859598526</v>
      </c>
      <c r="I15" s="40"/>
      <c r="J15" s="10"/>
      <c r="K15" s="33" t="s">
        <v>6</v>
      </c>
      <c r="L15" s="34">
        <f>SUM(L13:L14)</f>
        <v>83</v>
      </c>
      <c r="M15" s="34">
        <f>SUM(M13:M14)</f>
        <v>63</v>
      </c>
      <c r="N15" s="34">
        <f>SUM(N13:N14)</f>
        <v>146</v>
      </c>
      <c r="O15" s="40"/>
      <c r="P15" s="42"/>
      <c r="Q15" s="42"/>
      <c r="R15" s="28">
        <f>SUM(Q18:R19)</f>
        <v>2.8696797773102993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5.6974789915966397</v>
      </c>
      <c r="C18" s="27">
        <f>C13-G13</f>
        <v>-5.6974789915966397</v>
      </c>
      <c r="D18" s="42"/>
      <c r="E18" s="27">
        <f>B18*B18</f>
        <v>32.461266859685061</v>
      </c>
      <c r="F18" s="27">
        <f>C18*C18</f>
        <v>32.461266859685061</v>
      </c>
      <c r="G18" s="30">
        <f>E18/F13</f>
        <v>0.89418767507002828</v>
      </c>
      <c r="H18" s="30">
        <f>F18/G13</f>
        <v>1.369819417128554</v>
      </c>
      <c r="I18" s="40"/>
      <c r="J18" s="10"/>
      <c r="K18" s="29" t="s">
        <v>33</v>
      </c>
      <c r="L18" s="27">
        <f>L13-P13</f>
        <v>5.0684931506849296</v>
      </c>
      <c r="M18" s="27">
        <f>M13-Q13</f>
        <v>-5.0684931506849331</v>
      </c>
      <c r="N18" s="40"/>
      <c r="O18" s="27">
        <f>L18*L18</f>
        <v>25.689622818540045</v>
      </c>
      <c r="P18" s="27">
        <f>M18*M18</f>
        <v>25.68962281854008</v>
      </c>
      <c r="Q18" s="30">
        <f>O18/P13</f>
        <v>0.62762465386660748</v>
      </c>
      <c r="R18" s="30">
        <f>P18/Q13</f>
        <v>0.82687057572902367</v>
      </c>
    </row>
    <row r="19" spans="1:18" ht="15.75">
      <c r="A19" s="29"/>
      <c r="B19" s="27">
        <f>B14-F14</f>
        <v>-5.6974789915966397</v>
      </c>
      <c r="C19" s="27">
        <f>C14-G14</f>
        <v>5.6974789915966397</v>
      </c>
      <c r="D19" s="42"/>
      <c r="E19" s="27">
        <f>B19*B19</f>
        <v>32.461266859685061</v>
      </c>
      <c r="F19" s="27">
        <f>C19*C19</f>
        <v>32.461266859685061</v>
      </c>
      <c r="G19" s="30">
        <f>E19/F14</f>
        <v>0.90934339837629996</v>
      </c>
      <c r="H19" s="30">
        <f>F19/G14</f>
        <v>1.3930366953849702</v>
      </c>
      <c r="I19" s="40"/>
      <c r="J19" s="10"/>
      <c r="K19" s="29"/>
      <c r="L19" s="27">
        <f>L14-P14</f>
        <v>-5.0684931506849296</v>
      </c>
      <c r="M19" s="27">
        <f>M14-Q14</f>
        <v>5.0684931506849331</v>
      </c>
      <c r="N19" s="40"/>
      <c r="O19" s="27">
        <f>L19*L19</f>
        <v>25.689622818540045</v>
      </c>
      <c r="P19" s="27">
        <f>M19*M19</f>
        <v>25.68962281854008</v>
      </c>
      <c r="Q19" s="30">
        <f>O19/P14</f>
        <v>0.61066182538372626</v>
      </c>
      <c r="R19" s="30">
        <f>P19/Q14</f>
        <v>0.80452272233094202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63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64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1.8902248106824955E-2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59">
        <f>CHITEST(L23:M24,P23:Q24)</f>
        <v>6.6245403197742622E-2</v>
      </c>
    </row>
    <row r="23" spans="1:18" ht="15.75">
      <c r="A23" s="43" t="s">
        <v>9</v>
      </c>
      <c r="B23" s="43">
        <f>B6</f>
        <v>67</v>
      </c>
      <c r="C23" s="43">
        <f>I6</f>
        <v>27</v>
      </c>
      <c r="D23" s="43">
        <f>SUM(B23:C23)</f>
        <v>94</v>
      </c>
      <c r="E23" s="40"/>
      <c r="F23" s="27">
        <f>B25*D23/D25</f>
        <v>59.81818181818182</v>
      </c>
      <c r="G23" s="27">
        <f>C25*D23/D25</f>
        <v>34.18181818181818</v>
      </c>
      <c r="H23" s="42"/>
      <c r="I23" s="40"/>
      <c r="J23" s="10"/>
      <c r="K23" s="43" t="s">
        <v>9</v>
      </c>
      <c r="L23" s="43">
        <f>B8</f>
        <v>47</v>
      </c>
      <c r="M23" s="43">
        <f>I8</f>
        <v>21</v>
      </c>
      <c r="N23" s="43">
        <f>SUM(L23:M23)</f>
        <v>68</v>
      </c>
      <c r="O23" s="40"/>
      <c r="P23" s="27">
        <f>L25*N23/N25</f>
        <v>41.80740740740741</v>
      </c>
      <c r="Q23" s="27">
        <f>M25*N23/N25</f>
        <v>26.192592592592593</v>
      </c>
      <c r="R23" s="42"/>
    </row>
    <row r="24" spans="1:18" ht="17.25" customHeight="1">
      <c r="A24" s="43" t="s">
        <v>10</v>
      </c>
      <c r="B24" s="43">
        <f>C6</f>
        <v>38</v>
      </c>
      <c r="C24" s="43">
        <f>J6</f>
        <v>33</v>
      </c>
      <c r="D24" s="43">
        <f>SUM(B24:C24)</f>
        <v>71</v>
      </c>
      <c r="E24" s="40"/>
      <c r="F24" s="27">
        <f>B25*D24/D25</f>
        <v>45.18181818181818</v>
      </c>
      <c r="G24" s="27">
        <f>C25*D24/D25</f>
        <v>25.818181818181817</v>
      </c>
      <c r="H24" s="42" t="s">
        <v>32</v>
      </c>
      <c r="I24" s="40"/>
      <c r="J24" s="10"/>
      <c r="K24" s="43" t="s">
        <v>10</v>
      </c>
      <c r="L24" s="43">
        <f>C8</f>
        <v>36</v>
      </c>
      <c r="M24" s="43">
        <f>J8</f>
        <v>31</v>
      </c>
      <c r="N24" s="43">
        <f>SUM(L24:M24)</f>
        <v>67</v>
      </c>
      <c r="O24" s="40"/>
      <c r="P24" s="27">
        <f>L25*N24/N25</f>
        <v>41.19259259259259</v>
      </c>
      <c r="Q24" s="27">
        <f>M25*N24/N25</f>
        <v>25.807407407407407</v>
      </c>
      <c r="R24" s="42" t="s">
        <v>32</v>
      </c>
    </row>
    <row r="25" spans="1:18" ht="15.75">
      <c r="A25" s="32" t="s">
        <v>6</v>
      </c>
      <c r="B25" s="32">
        <f>SUM(B23:B24)</f>
        <v>105</v>
      </c>
      <c r="C25" s="32">
        <f>SUM(C23:C24)</f>
        <v>60</v>
      </c>
      <c r="D25" s="32">
        <f>SUM(D23:D24)</f>
        <v>165</v>
      </c>
      <c r="E25" s="40"/>
      <c r="F25" s="42"/>
      <c r="G25" s="42"/>
      <c r="H25" s="28">
        <f>SUM(G28:H29)</f>
        <v>5.5105366239993137</v>
      </c>
      <c r="I25" s="40"/>
      <c r="J25" s="10"/>
      <c r="K25" s="32" t="s">
        <v>6</v>
      </c>
      <c r="L25" s="32">
        <f>SUM(L23:L24)</f>
        <v>83</v>
      </c>
      <c r="M25" s="32">
        <f>SUM(M23:M24)</f>
        <v>52</v>
      </c>
      <c r="N25" s="32">
        <f>SUM(N23:N24)</f>
        <v>135</v>
      </c>
      <c r="O25" s="40"/>
      <c r="P25" s="42"/>
      <c r="Q25" s="42"/>
      <c r="R25" s="28">
        <f>SUM(Q28:R29)</f>
        <v>3.3736859540546176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7.1818181818181799</v>
      </c>
      <c r="C28" s="27">
        <f>C23-G23</f>
        <v>-7.1818181818181799</v>
      </c>
      <c r="D28" s="42"/>
      <c r="E28" s="27">
        <f>B28*B28</f>
        <v>51.578512396694187</v>
      </c>
      <c r="F28" s="27">
        <f>C28*C28</f>
        <v>51.578512396694187</v>
      </c>
      <c r="G28" s="30">
        <f>E28/F23</f>
        <v>0.86225476651008515</v>
      </c>
      <c r="H28" s="30">
        <f>F28/G23</f>
        <v>1.5089458413926491</v>
      </c>
      <c r="I28" s="40"/>
      <c r="J28" s="10"/>
      <c r="K28" s="29" t="s">
        <v>33</v>
      </c>
      <c r="L28" s="27">
        <f>L23-P23</f>
        <v>5.1925925925925895</v>
      </c>
      <c r="M28" s="27">
        <f>M23-Q23</f>
        <v>-5.1925925925925931</v>
      </c>
      <c r="N28" s="40"/>
      <c r="O28" s="27">
        <f>L28*L28</f>
        <v>26.963017832647431</v>
      </c>
      <c r="P28" s="27">
        <f>M28*M28</f>
        <v>26.963017832647466</v>
      </c>
      <c r="Q28" s="30">
        <f>O28/P23</f>
        <v>0.64493398430322513</v>
      </c>
      <c r="R28" s="30">
        <f>P28/Q23</f>
        <v>1.0294138595609186</v>
      </c>
    </row>
    <row r="29" spans="1:18" ht="15.75">
      <c r="A29" s="29"/>
      <c r="B29" s="27">
        <f>B24-F24</f>
        <v>-7.1818181818181799</v>
      </c>
      <c r="C29" s="27">
        <f>C24-G24</f>
        <v>7.1818181818181834</v>
      </c>
      <c r="D29" s="42"/>
      <c r="E29" s="27">
        <f>B29*B29</f>
        <v>51.578512396694187</v>
      </c>
      <c r="F29" s="27">
        <f>C29*C29</f>
        <v>51.578512396694236</v>
      </c>
      <c r="G29" s="30">
        <f>E29/F24</f>
        <v>1.1415767331260283</v>
      </c>
      <c r="H29" s="30">
        <f>F29/G24</f>
        <v>1.9977592829705515</v>
      </c>
      <c r="I29" s="40"/>
      <c r="J29" s="10"/>
      <c r="K29" s="29"/>
      <c r="L29" s="27">
        <f>L24-P24</f>
        <v>-5.1925925925925895</v>
      </c>
      <c r="M29" s="27">
        <f>M24-Q24</f>
        <v>5.1925925925925931</v>
      </c>
      <c r="N29" s="40"/>
      <c r="O29" s="27">
        <f>L29*L29</f>
        <v>26.963017832647431</v>
      </c>
      <c r="P29" s="27">
        <f>M29*M29</f>
        <v>26.963017832647466</v>
      </c>
      <c r="Q29" s="30">
        <f>O29/P24</f>
        <v>0.65455986466595995</v>
      </c>
      <c r="R29" s="30">
        <f>P29/Q24</f>
        <v>1.0447782455245143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42</v>
      </c>
      <c r="C33" s="53">
        <f>C13</f>
        <v>18</v>
      </c>
      <c r="D33" s="53">
        <f>SUM(B33:C33)</f>
        <v>60</v>
      </c>
      <c r="E33" s="49">
        <f>B33*100/D35</f>
        <v>35.294117647058826</v>
      </c>
      <c r="F33" s="49">
        <f>C33*100/D35</f>
        <v>15.126050420168067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5.0112025165801596E-5</v>
      </c>
    </row>
    <row r="34" spans="1:16" ht="15.75">
      <c r="A34" s="53" t="s">
        <v>10</v>
      </c>
      <c r="B34" s="53">
        <f>B14</f>
        <v>30</v>
      </c>
      <c r="C34" s="53">
        <f>C14</f>
        <v>29</v>
      </c>
      <c r="D34" s="53">
        <f>SUM(B34:C34)</f>
        <v>59</v>
      </c>
      <c r="E34" s="50">
        <f>B34*100/D33</f>
        <v>50</v>
      </c>
      <c r="F34" s="49">
        <f>C34*100/D35</f>
        <v>24.369747899159663</v>
      </c>
      <c r="I34" s="56" t="s">
        <v>9</v>
      </c>
      <c r="J34" s="54">
        <f>B9</f>
        <v>202</v>
      </c>
      <c r="K34" s="54">
        <f>I9</f>
        <v>92</v>
      </c>
      <c r="L34" s="54">
        <f>SUM(J34:K34)</f>
        <v>294</v>
      </c>
      <c r="M34" s="57"/>
      <c r="N34" s="27">
        <f>J36*L34/L36</f>
        <v>178.48141592920354</v>
      </c>
      <c r="O34" s="27">
        <f>K36*L34/L36</f>
        <v>115.51858407079646</v>
      </c>
      <c r="P34" s="54"/>
    </row>
    <row r="35" spans="1:16" ht="15.75">
      <c r="A35" s="53" t="s">
        <v>6</v>
      </c>
      <c r="B35" s="53">
        <f>SUM(B33:B34)</f>
        <v>72</v>
      </c>
      <c r="C35" s="53">
        <f>SUM(C33:C34)</f>
        <v>47</v>
      </c>
      <c r="D35" s="53">
        <f>SUM(D33:D34)</f>
        <v>119</v>
      </c>
      <c r="E35" s="51"/>
      <c r="F35" s="51"/>
      <c r="I35" s="56" t="s">
        <v>10</v>
      </c>
      <c r="J35" s="54">
        <f>C9</f>
        <v>141</v>
      </c>
      <c r="K35" s="54">
        <f>J9</f>
        <v>130</v>
      </c>
      <c r="L35" s="54">
        <f>SUM(J35:K35)</f>
        <v>271</v>
      </c>
      <c r="M35" s="57"/>
      <c r="N35" s="27">
        <f>J36*L35/L36</f>
        <v>164.51858407079646</v>
      </c>
      <c r="O35" s="27">
        <f>K36*L35/L36</f>
        <v>106.48141592920354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343</v>
      </c>
      <c r="K36" s="34">
        <f>SUM(K34:K35)</f>
        <v>222</v>
      </c>
      <c r="L36" s="34">
        <f>SUM(L34:L35)</f>
        <v>565</v>
      </c>
      <c r="M36" s="57"/>
      <c r="N36" s="57"/>
      <c r="O36" s="57"/>
      <c r="P36" s="28">
        <f>SUM(O39:P40)</f>
        <v>16.443867584244217</v>
      </c>
    </row>
    <row r="37" spans="1:16" ht="15.75">
      <c r="A37" s="95" t="str">
        <f>A21</f>
        <v>Observed Value Quatarly April-Jun 2019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67</v>
      </c>
      <c r="C39" s="53">
        <f>C23</f>
        <v>27</v>
      </c>
      <c r="D39" s="53">
        <f>SUM(B39:C39)</f>
        <v>94</v>
      </c>
      <c r="E39" s="49">
        <f>B39*100/D41</f>
        <v>40.606060606060609</v>
      </c>
      <c r="F39" s="49">
        <f>C39*100/D41</f>
        <v>16.363636363636363</v>
      </c>
      <c r="I39" s="29" t="s">
        <v>33</v>
      </c>
      <c r="J39" s="27">
        <f>J34-N34</f>
        <v>23.518584070796464</v>
      </c>
      <c r="K39" s="27">
        <f>K34-O34</f>
        <v>-23.518584070796464</v>
      </c>
      <c r="L39" s="54"/>
      <c r="M39" s="27">
        <f>J39*J39</f>
        <v>553.1237966951212</v>
      </c>
      <c r="N39" s="27">
        <f>K39*K39</f>
        <v>553.1237966951212</v>
      </c>
      <c r="O39" s="30">
        <f>M39/N34</f>
        <v>3.0990554048188601</v>
      </c>
      <c r="P39" s="30">
        <f>N39/O34</f>
        <v>4.7881801975354454</v>
      </c>
    </row>
    <row r="40" spans="1:16" ht="15.75">
      <c r="A40" s="53" t="s">
        <v>10</v>
      </c>
      <c r="B40" s="53">
        <f>B24</f>
        <v>38</v>
      </c>
      <c r="C40" s="53">
        <f>C24</f>
        <v>33</v>
      </c>
      <c r="D40" s="53">
        <f>SUM(B40:C40)</f>
        <v>71</v>
      </c>
      <c r="E40" s="50">
        <f>B40*100/D39</f>
        <v>40.425531914893618</v>
      </c>
      <c r="F40" s="49">
        <f>C40*100/D41</f>
        <v>20</v>
      </c>
      <c r="I40" s="29"/>
      <c r="J40" s="27">
        <f>J35-N35</f>
        <v>-23.518584070796464</v>
      </c>
      <c r="K40" s="27">
        <f>K35-O35</f>
        <v>23.518584070796464</v>
      </c>
      <c r="L40" s="54"/>
      <c r="M40" s="27">
        <f>J40*J40</f>
        <v>553.1237966951212</v>
      </c>
      <c r="N40" s="27">
        <f>K40*K40</f>
        <v>553.1237966951212</v>
      </c>
      <c r="O40" s="30">
        <f>M40/N35</f>
        <v>3.3620748672204606</v>
      </c>
      <c r="P40" s="30">
        <f>N40/O35</f>
        <v>5.1945571146694505</v>
      </c>
    </row>
    <row r="41" spans="1:16">
      <c r="A41" s="53" t="s">
        <v>6</v>
      </c>
      <c r="B41" s="53">
        <f>SUM(B39:B40)</f>
        <v>105</v>
      </c>
      <c r="C41" s="53">
        <f>SUM(C39:C40)</f>
        <v>60</v>
      </c>
      <c r="D41" s="53">
        <f>SUM(D39:D40)</f>
        <v>165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71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46</v>
      </c>
      <c r="C45" s="53">
        <f t="shared" si="9"/>
        <v>26</v>
      </c>
      <c r="D45" s="53">
        <f>SUM(B45:C45)</f>
        <v>72</v>
      </c>
      <c r="E45" s="49">
        <f>B45*100/D47</f>
        <v>31.506849315068493</v>
      </c>
      <c r="F45" s="49">
        <f>C45*100/D47</f>
        <v>17.80821917808219</v>
      </c>
    </row>
    <row r="46" spans="1:16">
      <c r="A46" s="53" t="s">
        <v>10</v>
      </c>
      <c r="B46" s="53">
        <f t="shared" si="9"/>
        <v>37</v>
      </c>
      <c r="C46" s="53">
        <f t="shared" si="9"/>
        <v>37</v>
      </c>
      <c r="D46" s="53">
        <f>SUM(B46:C46)</f>
        <v>74</v>
      </c>
      <c r="E46" s="50">
        <f>B46*100/D45</f>
        <v>51.388888888888886</v>
      </c>
      <c r="F46" s="49">
        <f>C46*100/D47</f>
        <v>25.342465753424658</v>
      </c>
    </row>
    <row r="47" spans="1:16">
      <c r="A47" s="53" t="s">
        <v>6</v>
      </c>
      <c r="B47" s="53">
        <f>SUM(B45:B46)</f>
        <v>83</v>
      </c>
      <c r="C47" s="53">
        <f>SUM(C45:C46)</f>
        <v>63</v>
      </c>
      <c r="D47" s="53">
        <f>SUM(D45:D46)</f>
        <v>146</v>
      </c>
      <c r="E47" s="51"/>
      <c r="F47" s="51"/>
    </row>
    <row r="48" spans="1:16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47</v>
      </c>
      <c r="C50" s="53">
        <f>M23</f>
        <v>21</v>
      </c>
      <c r="D50" s="53">
        <f>SUM(B50:C50)</f>
        <v>68</v>
      </c>
      <c r="E50" s="49">
        <f>B50*100/D52</f>
        <v>34.814814814814817</v>
      </c>
      <c r="F50" s="49">
        <f>C50*100/D52</f>
        <v>15.555555555555555</v>
      </c>
    </row>
    <row r="51" spans="1:6">
      <c r="A51" s="53" t="s">
        <v>10</v>
      </c>
      <c r="B51" s="53">
        <f>L24</f>
        <v>36</v>
      </c>
      <c r="C51" s="53">
        <f>M24</f>
        <v>31</v>
      </c>
      <c r="D51" s="53">
        <f>SUM(B51:C51)</f>
        <v>67</v>
      </c>
      <c r="E51" s="49">
        <f>B51*100/D50</f>
        <v>52.941176470588232</v>
      </c>
      <c r="F51" s="49">
        <f>C51*100/D52</f>
        <v>22.962962962962962</v>
      </c>
    </row>
    <row r="52" spans="1:6">
      <c r="A52" s="53" t="s">
        <v>6</v>
      </c>
      <c r="B52" s="53">
        <f>SUM(B50:B51)</f>
        <v>83</v>
      </c>
      <c r="C52" s="53">
        <f>SUM(C50:C51)</f>
        <v>52</v>
      </c>
      <c r="D52" s="53">
        <f>SUM(D50:D51)</f>
        <v>135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2"/>
  <sheetViews>
    <sheetView topLeftCell="A7" workbookViewId="0">
      <selection activeCell="K36" sqref="K36"/>
    </sheetView>
  </sheetViews>
  <sheetFormatPr defaultRowHeight="15"/>
  <cols>
    <col min="1" max="1" width="10.42578125" customWidth="1"/>
    <col min="4" max="4" width="10.5703125" customWidth="1"/>
    <col min="5" max="5" width="13.28515625" customWidth="1"/>
    <col min="6" max="6" width="12.85546875" customWidth="1"/>
    <col min="8" max="8" width="11.42578125" customWidth="1"/>
    <col min="16" max="16" width="10.5703125" customWidth="1"/>
    <col min="18" max="18" width="10.85546875" customWidth="1"/>
  </cols>
  <sheetData>
    <row r="1" spans="1:18" ht="15.75">
      <c r="A1" s="1" t="s">
        <v>0</v>
      </c>
    </row>
    <row r="2" spans="1:18" ht="16.5" thickBot="1">
      <c r="A2" s="1" t="s">
        <v>69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20.25" customHeight="1" thickBot="1">
      <c r="A5" s="2" t="s">
        <v>11</v>
      </c>
      <c r="B5" s="4">
        <v>52</v>
      </c>
      <c r="C5" s="4">
        <v>46</v>
      </c>
      <c r="D5" s="4">
        <f>SUM(B5:C5)</f>
        <v>98</v>
      </c>
      <c r="E5" s="4">
        <v>18</v>
      </c>
      <c r="F5" s="4">
        <v>7</v>
      </c>
      <c r="G5" s="4">
        <v>20</v>
      </c>
      <c r="H5" s="4">
        <v>25</v>
      </c>
      <c r="I5" s="4">
        <f>E5+G5</f>
        <v>38</v>
      </c>
      <c r="J5" s="6">
        <f>F5+H5</f>
        <v>32</v>
      </c>
      <c r="K5" s="7">
        <f>I5+J5</f>
        <v>70</v>
      </c>
      <c r="L5" s="3">
        <f>D5+K5</f>
        <v>168</v>
      </c>
      <c r="M5" s="21">
        <f>B5*100/L5</f>
        <v>30.952380952380953</v>
      </c>
      <c r="N5" s="21">
        <f>C5*100/L5</f>
        <v>27.38095238095238</v>
      </c>
      <c r="O5" s="21">
        <f>E5+G5*100/L5</f>
        <v>29.904761904761905</v>
      </c>
      <c r="P5" s="21">
        <f>F5+H5*100/L5</f>
        <v>21.88095238095238</v>
      </c>
    </row>
    <row r="6" spans="1:18" ht="16.5" thickBot="1">
      <c r="A6" s="2" t="s">
        <v>12</v>
      </c>
      <c r="B6" s="4">
        <v>32</v>
      </c>
      <c r="C6" s="4">
        <v>16</v>
      </c>
      <c r="D6" s="4">
        <f t="shared" ref="D6:D8" si="0">SUM(B6:C6)</f>
        <v>48</v>
      </c>
      <c r="E6" s="4">
        <v>7</v>
      </c>
      <c r="F6" s="4">
        <v>3</v>
      </c>
      <c r="G6" s="4">
        <v>8</v>
      </c>
      <c r="H6" s="4">
        <v>22</v>
      </c>
      <c r="I6" s="4">
        <f t="shared" ref="I6:J8" si="1">E6+G6</f>
        <v>15</v>
      </c>
      <c r="J6" s="6">
        <f t="shared" si="1"/>
        <v>25</v>
      </c>
      <c r="K6" s="7">
        <f t="shared" ref="K6:K8" si="2">I6+J6</f>
        <v>40</v>
      </c>
      <c r="L6" s="3">
        <f t="shared" ref="L6:L8" si="3">D6+K6</f>
        <v>88</v>
      </c>
      <c r="M6" s="21">
        <f t="shared" ref="M6:M9" si="4">B6*100/L6</f>
        <v>36.363636363636367</v>
      </c>
      <c r="N6" s="21">
        <f t="shared" ref="N6:N9" si="5">C6*100/L6</f>
        <v>18.181818181818183</v>
      </c>
      <c r="O6" s="21">
        <f t="shared" ref="O6:O9" si="6">E6+G6*100/L6</f>
        <v>16.090909090909093</v>
      </c>
      <c r="P6" s="21">
        <f t="shared" ref="P6:P9" si="7">F6+H6*100/L6</f>
        <v>28</v>
      </c>
    </row>
    <row r="7" spans="1:18" ht="16.5" thickBot="1">
      <c r="A7" s="2" t="s">
        <v>13</v>
      </c>
      <c r="B7" s="4">
        <v>28</v>
      </c>
      <c r="C7" s="4">
        <v>11</v>
      </c>
      <c r="D7" s="4">
        <f t="shared" si="0"/>
        <v>39</v>
      </c>
      <c r="E7" s="4">
        <v>12</v>
      </c>
      <c r="F7" s="4">
        <v>3</v>
      </c>
      <c r="G7" s="4">
        <v>5</v>
      </c>
      <c r="H7" s="4">
        <v>8</v>
      </c>
      <c r="I7" s="4">
        <f t="shared" si="1"/>
        <v>17</v>
      </c>
      <c r="J7" s="6">
        <f t="shared" si="1"/>
        <v>11</v>
      </c>
      <c r="K7" s="7">
        <f t="shared" si="2"/>
        <v>28</v>
      </c>
      <c r="L7" s="3">
        <f t="shared" si="3"/>
        <v>67</v>
      </c>
      <c r="M7" s="21">
        <f t="shared" si="4"/>
        <v>41.791044776119406</v>
      </c>
      <c r="N7" s="21">
        <f t="shared" si="5"/>
        <v>16.417910447761194</v>
      </c>
      <c r="O7" s="21">
        <f t="shared" si="6"/>
        <v>19.46268656716418</v>
      </c>
      <c r="P7" s="21">
        <f t="shared" si="7"/>
        <v>14.940298507462687</v>
      </c>
    </row>
    <row r="8" spans="1:18" ht="16.5" thickBot="1">
      <c r="A8" s="2" t="s">
        <v>14</v>
      </c>
      <c r="B8" s="4">
        <v>19</v>
      </c>
      <c r="C8" s="4">
        <v>11</v>
      </c>
      <c r="D8" s="4">
        <f t="shared" si="0"/>
        <v>30</v>
      </c>
      <c r="E8" s="4">
        <v>5</v>
      </c>
      <c r="F8" s="4">
        <v>2</v>
      </c>
      <c r="G8" s="4">
        <v>11</v>
      </c>
      <c r="H8" s="4">
        <v>7</v>
      </c>
      <c r="I8" s="4">
        <f t="shared" si="1"/>
        <v>16</v>
      </c>
      <c r="J8" s="6">
        <f t="shared" si="1"/>
        <v>9</v>
      </c>
      <c r="K8" s="7">
        <f t="shared" si="2"/>
        <v>25</v>
      </c>
      <c r="L8" s="3">
        <f t="shared" si="3"/>
        <v>55</v>
      </c>
      <c r="M8" s="21">
        <f t="shared" si="4"/>
        <v>34.545454545454547</v>
      </c>
      <c r="N8" s="21">
        <f t="shared" si="5"/>
        <v>20</v>
      </c>
      <c r="O8" s="21">
        <f t="shared" si="6"/>
        <v>25</v>
      </c>
      <c r="P8" s="21">
        <f t="shared" si="7"/>
        <v>14.727272727272727</v>
      </c>
    </row>
    <row r="9" spans="1:18" ht="16.5" thickBot="1">
      <c r="A9" s="2" t="s">
        <v>15</v>
      </c>
      <c r="B9" s="4">
        <f>SUM(B5:B8)</f>
        <v>131</v>
      </c>
      <c r="C9" s="4">
        <f t="shared" ref="C9:L9" si="8">SUM(C5:C8)</f>
        <v>84</v>
      </c>
      <c r="D9" s="4">
        <f t="shared" si="8"/>
        <v>215</v>
      </c>
      <c r="E9" s="4">
        <f t="shared" si="8"/>
        <v>42</v>
      </c>
      <c r="F9" s="4">
        <f t="shared" si="8"/>
        <v>15</v>
      </c>
      <c r="G9" s="4">
        <f t="shared" si="8"/>
        <v>44</v>
      </c>
      <c r="H9" s="4">
        <f t="shared" si="8"/>
        <v>62</v>
      </c>
      <c r="I9" s="4">
        <f t="shared" si="8"/>
        <v>86</v>
      </c>
      <c r="J9" s="4">
        <f t="shared" si="8"/>
        <v>77</v>
      </c>
      <c r="K9" s="4">
        <f t="shared" si="8"/>
        <v>163</v>
      </c>
      <c r="L9" s="4">
        <f t="shared" si="8"/>
        <v>378</v>
      </c>
      <c r="M9" s="21">
        <f t="shared" si="4"/>
        <v>34.656084656084658</v>
      </c>
      <c r="N9" s="21">
        <f t="shared" si="5"/>
        <v>22.222222222222221</v>
      </c>
      <c r="O9" s="21">
        <f t="shared" si="6"/>
        <v>53.640211640211639</v>
      </c>
      <c r="P9" s="21">
        <f t="shared" si="7"/>
        <v>31.402116402116402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39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41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0.87532924920415678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25</v>
      </c>
      <c r="R12" s="60">
        <f>CHITEST(L13:M14,P13:Q14)</f>
        <v>0.34081137508997583</v>
      </c>
    </row>
    <row r="13" spans="1:18" ht="15.75">
      <c r="A13" s="43" t="s">
        <v>9</v>
      </c>
      <c r="B13" s="42">
        <f>B5</f>
        <v>52</v>
      </c>
      <c r="C13" s="42">
        <f>I5</f>
        <v>38</v>
      </c>
      <c r="D13" s="42">
        <f>SUM(B13:C13)</f>
        <v>90</v>
      </c>
      <c r="E13" s="40"/>
      <c r="F13" s="27">
        <f>B15*D13/D15</f>
        <v>52.5</v>
      </c>
      <c r="G13" s="27">
        <f>C15*D13/D15</f>
        <v>37.5</v>
      </c>
      <c r="H13" s="42"/>
      <c r="I13" s="40"/>
      <c r="J13" s="10"/>
      <c r="K13" s="43" t="s">
        <v>9</v>
      </c>
      <c r="L13" s="42">
        <f>B7</f>
        <v>28</v>
      </c>
      <c r="M13" s="42">
        <f>I7</f>
        <v>17</v>
      </c>
      <c r="N13" s="42">
        <f>SUM(L13:M13)</f>
        <v>45</v>
      </c>
      <c r="O13" s="40"/>
      <c r="P13" s="27">
        <f>L15*N13/N15</f>
        <v>26.194029850746269</v>
      </c>
      <c r="Q13" s="27">
        <f>M15*N13/N15</f>
        <v>18.805970149253731</v>
      </c>
      <c r="R13" s="42"/>
    </row>
    <row r="14" spans="1:18" ht="17.25" customHeight="1">
      <c r="A14" s="43" t="s">
        <v>10</v>
      </c>
      <c r="B14" s="42">
        <f>C5</f>
        <v>46</v>
      </c>
      <c r="C14" s="42">
        <f>J5</f>
        <v>32</v>
      </c>
      <c r="D14" s="42">
        <f>SUM(B14:C14)</f>
        <v>78</v>
      </c>
      <c r="E14" s="40"/>
      <c r="F14" s="27">
        <f>B15*D14/D15</f>
        <v>45.5</v>
      </c>
      <c r="G14" s="27">
        <f>C15*D14/D15</f>
        <v>32.5</v>
      </c>
      <c r="H14" s="42" t="s">
        <v>32</v>
      </c>
      <c r="I14" s="40"/>
      <c r="J14" s="10"/>
      <c r="K14" s="43" t="s">
        <v>10</v>
      </c>
      <c r="L14" s="42">
        <f>C7</f>
        <v>11</v>
      </c>
      <c r="M14" s="42">
        <f>J7</f>
        <v>11</v>
      </c>
      <c r="N14" s="42">
        <f>SUM(L14:M14)</f>
        <v>22</v>
      </c>
      <c r="O14" s="40"/>
      <c r="P14" s="27">
        <f>L15*N14/N15</f>
        <v>12.805970149253731</v>
      </c>
      <c r="Q14" s="27">
        <f>M15*N14/N15</f>
        <v>9.1940298507462686</v>
      </c>
      <c r="R14" s="42" t="s">
        <v>32</v>
      </c>
    </row>
    <row r="15" spans="1:18" ht="15.75">
      <c r="A15" s="33" t="s">
        <v>6</v>
      </c>
      <c r="B15" s="34">
        <f>SUM(B13:B14)</f>
        <v>98</v>
      </c>
      <c r="C15" s="34">
        <f>SUM(C13:C14)</f>
        <v>70</v>
      </c>
      <c r="D15" s="34">
        <f>SUM(D13:D14)</f>
        <v>168</v>
      </c>
      <c r="E15" s="40"/>
      <c r="F15" s="40"/>
      <c r="G15" s="40"/>
      <c r="H15" s="28">
        <f>SUM(G18:H19)</f>
        <v>2.4615384615384619E-2</v>
      </c>
      <c r="I15" s="40"/>
      <c r="J15" s="10"/>
      <c r="K15" s="33" t="s">
        <v>6</v>
      </c>
      <c r="L15" s="34">
        <f>SUM(L13:L14)</f>
        <v>39</v>
      </c>
      <c r="M15" s="34">
        <f>SUM(M13:M14)</f>
        <v>28</v>
      </c>
      <c r="N15" s="34">
        <f>SUM(N13:N14)</f>
        <v>67</v>
      </c>
      <c r="O15" s="40"/>
      <c r="P15" s="42"/>
      <c r="Q15" s="42"/>
      <c r="R15" s="28">
        <f>SUM(Q18:R19)</f>
        <v>0.90737688237688241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-0.5</v>
      </c>
      <c r="C18" s="27">
        <f>C13-G13</f>
        <v>0.5</v>
      </c>
      <c r="D18" s="42"/>
      <c r="E18" s="27">
        <f>B18*B18</f>
        <v>0.25</v>
      </c>
      <c r="F18" s="27">
        <f>C18*C18</f>
        <v>0.25</v>
      </c>
      <c r="G18" s="30">
        <f>E18/F13</f>
        <v>4.7619047619047623E-3</v>
      </c>
      <c r="H18" s="30">
        <f>F18/G13</f>
        <v>6.6666666666666671E-3</v>
      </c>
      <c r="I18" s="40"/>
      <c r="J18" s="10"/>
      <c r="K18" s="29" t="s">
        <v>33</v>
      </c>
      <c r="L18" s="27">
        <f>L13-P13</f>
        <v>1.8059701492537314</v>
      </c>
      <c r="M18" s="27">
        <f>M13-Q13</f>
        <v>-1.8059701492537314</v>
      </c>
      <c r="N18" s="40"/>
      <c r="O18" s="27">
        <f>L18*L18</f>
        <v>3.2615281799955449</v>
      </c>
      <c r="P18" s="27">
        <f>M18*M18</f>
        <v>3.2615281799955449</v>
      </c>
      <c r="Q18" s="30">
        <f>O18/P13</f>
        <v>0.12451418123059915</v>
      </c>
      <c r="R18" s="30">
        <f>P18/Q13</f>
        <v>0.17343046671404883</v>
      </c>
    </row>
    <row r="19" spans="1:18" ht="15.75">
      <c r="A19" s="29"/>
      <c r="B19" s="27">
        <f>B14-F14</f>
        <v>0.5</v>
      </c>
      <c r="C19" s="27">
        <f>C14-G14</f>
        <v>-0.5</v>
      </c>
      <c r="D19" s="42"/>
      <c r="E19" s="27">
        <f>B19*B19</f>
        <v>0.25</v>
      </c>
      <c r="F19" s="27">
        <f>C19*C19</f>
        <v>0.25</v>
      </c>
      <c r="G19" s="30">
        <f>E19/F14</f>
        <v>5.4945054945054949E-3</v>
      </c>
      <c r="H19" s="30">
        <f>F19/G14</f>
        <v>7.6923076923076927E-3</v>
      </c>
      <c r="I19" s="40"/>
      <c r="J19" s="10"/>
      <c r="K19" s="29"/>
      <c r="L19" s="27">
        <f>L14-P14</f>
        <v>-1.8059701492537314</v>
      </c>
      <c r="M19" s="27">
        <f>M14-Q14</f>
        <v>1.8059701492537314</v>
      </c>
      <c r="N19" s="40"/>
      <c r="O19" s="27">
        <f>L19*L19</f>
        <v>3.2615281799955449</v>
      </c>
      <c r="P19" s="27">
        <f>M19*M19</f>
        <v>3.2615281799955449</v>
      </c>
      <c r="Q19" s="30">
        <f>O19/P14</f>
        <v>0.25468809797168007</v>
      </c>
      <c r="R19" s="30">
        <f>P19/Q14</f>
        <v>0.35474413646055442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40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42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6.3122972720394748E-3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59">
        <f>CHITEST(L23:M24,P23:Q24)</f>
        <v>0.95918477274530634</v>
      </c>
    </row>
    <row r="23" spans="1:18" ht="15.75">
      <c r="A23" s="43" t="s">
        <v>9</v>
      </c>
      <c r="B23" s="43">
        <f>B6</f>
        <v>32</v>
      </c>
      <c r="C23" s="43">
        <f>I6</f>
        <v>15</v>
      </c>
      <c r="D23" s="43">
        <f>SUM(B23:C23)</f>
        <v>47</v>
      </c>
      <c r="E23" s="40"/>
      <c r="F23" s="27">
        <f>B25*D23/D25</f>
        <v>25.636363636363637</v>
      </c>
      <c r="G23" s="27">
        <f>C25*D23/D25</f>
        <v>21.363636363636363</v>
      </c>
      <c r="H23" s="42"/>
      <c r="I23" s="40"/>
      <c r="J23" s="10"/>
      <c r="K23" s="43" t="s">
        <v>9</v>
      </c>
      <c r="L23" s="43">
        <f>B8</f>
        <v>19</v>
      </c>
      <c r="M23" s="43">
        <f>I8</f>
        <v>16</v>
      </c>
      <c r="N23" s="43">
        <f>SUM(L23:M23)</f>
        <v>35</v>
      </c>
      <c r="O23" s="40"/>
      <c r="P23" s="27">
        <f>L25*N23/N25</f>
        <v>19.09090909090909</v>
      </c>
      <c r="Q23" s="27">
        <f>M25*N23/N25</f>
        <v>15.909090909090908</v>
      </c>
      <c r="R23" s="42"/>
    </row>
    <row r="24" spans="1:18" ht="20.25" customHeight="1">
      <c r="A24" s="43" t="s">
        <v>10</v>
      </c>
      <c r="B24" s="43">
        <f>C6</f>
        <v>16</v>
      </c>
      <c r="C24" s="43">
        <f>J6</f>
        <v>25</v>
      </c>
      <c r="D24" s="43">
        <f>SUM(B24:C24)</f>
        <v>41</v>
      </c>
      <c r="E24" s="40"/>
      <c r="F24" s="27">
        <f>B25*D24/D25</f>
        <v>22.363636363636363</v>
      </c>
      <c r="G24" s="27">
        <f>C25*D24/D25</f>
        <v>18.636363636363637</v>
      </c>
      <c r="H24" s="42" t="s">
        <v>32</v>
      </c>
      <c r="I24" s="40"/>
      <c r="J24" s="10"/>
      <c r="K24" s="43" t="s">
        <v>10</v>
      </c>
      <c r="L24" s="43">
        <f>C8</f>
        <v>11</v>
      </c>
      <c r="M24" s="43">
        <f>J8</f>
        <v>9</v>
      </c>
      <c r="N24" s="43">
        <f>SUM(L24:M24)</f>
        <v>20</v>
      </c>
      <c r="O24" s="40"/>
      <c r="P24" s="27">
        <f>L25*N24/N25</f>
        <v>10.909090909090908</v>
      </c>
      <c r="Q24" s="27">
        <f>M25*N24/N25</f>
        <v>9.0909090909090917</v>
      </c>
      <c r="R24" s="42" t="s">
        <v>32</v>
      </c>
    </row>
    <row r="25" spans="1:18" ht="15.75">
      <c r="A25" s="32" t="s">
        <v>6</v>
      </c>
      <c r="B25" s="32">
        <f>SUM(B23:B24)</f>
        <v>48</v>
      </c>
      <c r="C25" s="32">
        <f>SUM(C23:C24)</f>
        <v>40</v>
      </c>
      <c r="D25" s="32">
        <f>SUM(D23:D24)</f>
        <v>88</v>
      </c>
      <c r="E25" s="40"/>
      <c r="F25" s="42"/>
      <c r="G25" s="42"/>
      <c r="H25" s="28">
        <f>SUM(G28:H29)</f>
        <v>7.458917142362913</v>
      </c>
      <c r="I25" s="40"/>
      <c r="J25" s="10"/>
      <c r="K25" s="32" t="s">
        <v>6</v>
      </c>
      <c r="L25" s="32">
        <f>SUM(L23:L24)</f>
        <v>30</v>
      </c>
      <c r="M25" s="32">
        <f>SUM(M23:M24)</f>
        <v>25</v>
      </c>
      <c r="N25" s="32">
        <f>SUM(N23:N24)</f>
        <v>55</v>
      </c>
      <c r="O25" s="40"/>
      <c r="P25" s="42"/>
      <c r="Q25" s="42"/>
      <c r="R25" s="28">
        <f>SUM(Q28:R29)</f>
        <v>2.6190476190476484E-3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65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6.3636363636363633</v>
      </c>
      <c r="C28" s="27">
        <f>C23-G23</f>
        <v>-6.3636363636363633</v>
      </c>
      <c r="D28" s="42"/>
      <c r="E28" s="27">
        <f>B28*B28</f>
        <v>40.495867768595041</v>
      </c>
      <c r="F28" s="27">
        <f>C28*C28</f>
        <v>40.495867768595041</v>
      </c>
      <c r="G28" s="30">
        <f>E28/F23</f>
        <v>1.5796260477111541</v>
      </c>
      <c r="H28" s="30">
        <f>F28/G23</f>
        <v>1.8955512572533848</v>
      </c>
      <c r="I28" s="40"/>
      <c r="J28" s="10"/>
      <c r="K28" s="29" t="s">
        <v>33</v>
      </c>
      <c r="L28" s="27">
        <f>L23-P23</f>
        <v>-9.090909090908994E-2</v>
      </c>
      <c r="M28" s="27">
        <f>M23-Q23</f>
        <v>9.0909090909091717E-2</v>
      </c>
      <c r="N28" s="40"/>
      <c r="O28" s="27">
        <f>L28*L28</f>
        <v>8.2644628099171787E-3</v>
      </c>
      <c r="P28" s="27">
        <f>M28*M28</f>
        <v>8.2644628099175013E-3</v>
      </c>
      <c r="Q28" s="30">
        <f>O28/P23</f>
        <v>4.3290043290042368E-4</v>
      </c>
      <c r="R28" s="30">
        <f>P28/Q23</f>
        <v>5.194805194805287E-4</v>
      </c>
    </row>
    <row r="29" spans="1:18" ht="15.75">
      <c r="A29" s="29"/>
      <c r="B29" s="27">
        <f>B24-F24</f>
        <v>-6.3636363636363633</v>
      </c>
      <c r="C29" s="27">
        <f>C24-G24</f>
        <v>6.3636363636363633</v>
      </c>
      <c r="D29" s="42"/>
      <c r="E29" s="27">
        <f>B29*B29</f>
        <v>40.495867768595041</v>
      </c>
      <c r="F29" s="27">
        <f>C29*C29</f>
        <v>40.495867768595041</v>
      </c>
      <c r="G29" s="30">
        <f>E29/F24</f>
        <v>1.8107908351810791</v>
      </c>
      <c r="H29" s="30">
        <f>F29/G24</f>
        <v>2.1729490022172948</v>
      </c>
      <c r="I29" s="40"/>
      <c r="J29" s="10"/>
      <c r="K29" s="29"/>
      <c r="L29" s="27">
        <f>L24-P24</f>
        <v>9.0909090909091717E-2</v>
      </c>
      <c r="M29" s="27">
        <f>M24-Q24</f>
        <v>-9.0909090909091717E-2</v>
      </c>
      <c r="N29" s="40"/>
      <c r="O29" s="27">
        <f>L29*L29</f>
        <v>8.2644628099175013E-3</v>
      </c>
      <c r="P29" s="27">
        <f>M29*M29</f>
        <v>8.2644628099175013E-3</v>
      </c>
      <c r="Q29" s="30">
        <f>O29/P24</f>
        <v>7.5757575757577102E-4</v>
      </c>
      <c r="R29" s="30">
        <f>P29/Q24</f>
        <v>9.0909090909092503E-4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52</v>
      </c>
      <c r="C33" s="53">
        <f>C13</f>
        <v>38</v>
      </c>
      <c r="D33" s="53">
        <f>SUM(B33:C33)</f>
        <v>90</v>
      </c>
      <c r="E33" s="49">
        <f>B33*100/D35</f>
        <v>30.952380952380953</v>
      </c>
      <c r="F33" s="49">
        <f>C33*100/D35</f>
        <v>22.61904761904762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0.11165806591497825</v>
      </c>
    </row>
    <row r="34" spans="1:16" ht="15.75">
      <c r="A34" s="53" t="s">
        <v>10</v>
      </c>
      <c r="B34" s="53">
        <f>B14</f>
        <v>46</v>
      </c>
      <c r="C34" s="53">
        <f>C14</f>
        <v>32</v>
      </c>
      <c r="D34" s="53">
        <f>SUM(B34:C34)</f>
        <v>78</v>
      </c>
      <c r="E34" s="50">
        <f>B34*100/D33</f>
        <v>51.111111111111114</v>
      </c>
      <c r="F34" s="49">
        <f>C34*100/D35</f>
        <v>19.047619047619047</v>
      </c>
      <c r="I34" s="56" t="s">
        <v>9</v>
      </c>
      <c r="J34" s="54">
        <f>B9</f>
        <v>131</v>
      </c>
      <c r="K34" s="54">
        <f>I9</f>
        <v>86</v>
      </c>
      <c r="L34" s="54">
        <f>SUM(J34:K34)</f>
        <v>217</v>
      </c>
      <c r="M34" s="57"/>
      <c r="N34" s="27">
        <f>J36*L34/L36</f>
        <v>123.42592592592592</v>
      </c>
      <c r="O34" s="27">
        <f>K36*L34/L36</f>
        <v>93.574074074074076</v>
      </c>
      <c r="P34" s="54"/>
    </row>
    <row r="35" spans="1:16" ht="15.75">
      <c r="A35" s="53" t="s">
        <v>6</v>
      </c>
      <c r="B35" s="53">
        <f>SUM(B33:B34)</f>
        <v>98</v>
      </c>
      <c r="C35" s="53">
        <f>SUM(C33:C34)</f>
        <v>70</v>
      </c>
      <c r="D35" s="53">
        <f>SUM(D33:D34)</f>
        <v>168</v>
      </c>
      <c r="E35" s="51"/>
      <c r="F35" s="51"/>
      <c r="I35" s="56" t="s">
        <v>10</v>
      </c>
      <c r="J35" s="54">
        <f>C9</f>
        <v>84</v>
      </c>
      <c r="K35" s="54">
        <f>J9</f>
        <v>77</v>
      </c>
      <c r="L35" s="54">
        <f>SUM(J35:K35)</f>
        <v>161</v>
      </c>
      <c r="M35" s="57"/>
      <c r="N35" s="27">
        <f>J36*L35/L36</f>
        <v>91.574074074074076</v>
      </c>
      <c r="O35" s="27">
        <f>K36*L35/L36</f>
        <v>69.425925925925924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215</v>
      </c>
      <c r="K36" s="34">
        <f>SUM(K34:K35)</f>
        <v>163</v>
      </c>
      <c r="L36" s="34">
        <f>SUM(L34:L35)</f>
        <v>378</v>
      </c>
      <c r="M36" s="57"/>
      <c r="N36" s="57"/>
      <c r="O36" s="57"/>
      <c r="P36" s="28">
        <f>SUM(O39:P40)</f>
        <v>2.5305960259069851</v>
      </c>
    </row>
    <row r="37" spans="1:16" ht="15.75">
      <c r="A37" s="95" t="str">
        <f>A21</f>
        <v>Observed Value Quatarly April-Jun 2014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32</v>
      </c>
      <c r="C39" s="53">
        <f>C23</f>
        <v>15</v>
      </c>
      <c r="D39" s="53">
        <f>SUM(B39:C39)</f>
        <v>47</v>
      </c>
      <c r="E39" s="49">
        <f>B39*100/D41</f>
        <v>36.363636363636367</v>
      </c>
      <c r="F39" s="49">
        <f>C39*100/D41</f>
        <v>17.045454545454547</v>
      </c>
      <c r="I39" s="29" t="s">
        <v>33</v>
      </c>
      <c r="J39" s="27">
        <f>J34-N34</f>
        <v>7.5740740740740762</v>
      </c>
      <c r="K39" s="27">
        <f>K34-O34</f>
        <v>-7.5740740740740762</v>
      </c>
      <c r="L39" s="54"/>
      <c r="M39" s="27">
        <f>J39*J39</f>
        <v>57.366598079561072</v>
      </c>
      <c r="N39" s="27">
        <f>K39*K39</f>
        <v>57.366598079561072</v>
      </c>
      <c r="O39" s="30">
        <f>M39/N34</f>
        <v>0.46478564085465834</v>
      </c>
      <c r="P39" s="30">
        <f>N39/O34</f>
        <v>0.61306081462424256</v>
      </c>
    </row>
    <row r="40" spans="1:16" ht="15.75">
      <c r="A40" s="53" t="s">
        <v>10</v>
      </c>
      <c r="B40" s="53">
        <f>B24</f>
        <v>16</v>
      </c>
      <c r="C40" s="53">
        <f>C24</f>
        <v>25</v>
      </c>
      <c r="D40" s="53">
        <f>SUM(B40:C40)</f>
        <v>41</v>
      </c>
      <c r="E40" s="50">
        <f>B40*100/D39</f>
        <v>34.042553191489361</v>
      </c>
      <c r="F40" s="49">
        <f>C40*100/D41</f>
        <v>28.40909090909091</v>
      </c>
      <c r="I40" s="29"/>
      <c r="J40" s="27">
        <f>J35-N35</f>
        <v>-7.5740740740740762</v>
      </c>
      <c r="K40" s="27">
        <f>K35-O35</f>
        <v>7.5740740740740762</v>
      </c>
      <c r="L40" s="54"/>
      <c r="M40" s="27">
        <f>J40*J40</f>
        <v>57.366598079561072</v>
      </c>
      <c r="N40" s="27">
        <f>K40*K40</f>
        <v>57.366598079561072</v>
      </c>
      <c r="O40" s="30">
        <f>M40/N35</f>
        <v>0.62645021158671343</v>
      </c>
      <c r="P40" s="30">
        <f>N40/O35</f>
        <v>0.82629935884137051</v>
      </c>
    </row>
    <row r="41" spans="1:16">
      <c r="A41" s="53" t="s">
        <v>6</v>
      </c>
      <c r="B41" s="53">
        <f>SUM(B39:B40)</f>
        <v>48</v>
      </c>
      <c r="C41" s="53">
        <f>SUM(C39:C40)</f>
        <v>40</v>
      </c>
      <c r="D41" s="53">
        <f>SUM(D39:D40)</f>
        <v>88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41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28</v>
      </c>
      <c r="C45" s="53">
        <f t="shared" si="9"/>
        <v>17</v>
      </c>
      <c r="D45" s="53">
        <f>SUM(B45:C45)</f>
        <v>45</v>
      </c>
      <c r="E45" s="49">
        <f>B45*100/D47</f>
        <v>41.791044776119406</v>
      </c>
      <c r="F45" s="49">
        <f>C45*100/D47</f>
        <v>25.373134328358208</v>
      </c>
    </row>
    <row r="46" spans="1:16">
      <c r="A46" s="53" t="s">
        <v>10</v>
      </c>
      <c r="B46" s="53">
        <f t="shared" si="9"/>
        <v>11</v>
      </c>
      <c r="C46" s="53">
        <f t="shared" si="9"/>
        <v>11</v>
      </c>
      <c r="D46" s="53">
        <f>SUM(B46:C46)</f>
        <v>22</v>
      </c>
      <c r="E46" s="50">
        <f>B46*100/D45</f>
        <v>24.444444444444443</v>
      </c>
      <c r="F46" s="49">
        <f>C46*100/D47</f>
        <v>16.417910447761194</v>
      </c>
    </row>
    <row r="47" spans="1:16">
      <c r="A47" s="53" t="s">
        <v>6</v>
      </c>
      <c r="B47" s="53">
        <f>SUM(B45:B46)</f>
        <v>39</v>
      </c>
      <c r="C47" s="53">
        <f>SUM(C45:C46)</f>
        <v>28</v>
      </c>
      <c r="D47" s="53">
        <f>SUM(D45:D46)</f>
        <v>67</v>
      </c>
      <c r="E47" s="51"/>
      <c r="F47" s="51"/>
    </row>
    <row r="48" spans="1:16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19</v>
      </c>
      <c r="C50" s="53">
        <f>M23</f>
        <v>16</v>
      </c>
      <c r="D50" s="53">
        <f>SUM(B50:C50)</f>
        <v>35</v>
      </c>
      <c r="E50" s="49">
        <f>B50*100/D52</f>
        <v>34.545454545454547</v>
      </c>
      <c r="F50" s="49">
        <f>C50*100/D52</f>
        <v>29.09090909090909</v>
      </c>
    </row>
    <row r="51" spans="1:6">
      <c r="A51" s="53" t="s">
        <v>10</v>
      </c>
      <c r="B51" s="53">
        <f>L24</f>
        <v>11</v>
      </c>
      <c r="C51" s="53">
        <f>M24</f>
        <v>9</v>
      </c>
      <c r="D51" s="53">
        <f>SUM(B51:C51)</f>
        <v>20</v>
      </c>
      <c r="E51" s="49">
        <f>B51*100/D50</f>
        <v>31.428571428571427</v>
      </c>
      <c r="F51" s="49">
        <f>C51*100/D52</f>
        <v>16.363636363636363</v>
      </c>
    </row>
    <row r="52" spans="1:6">
      <c r="A52" s="53" t="s">
        <v>6</v>
      </c>
      <c r="B52" s="53">
        <f>SUM(B50:B51)</f>
        <v>30</v>
      </c>
      <c r="C52" s="53">
        <f>SUM(C50:C51)</f>
        <v>25</v>
      </c>
      <c r="D52" s="53">
        <f>SUM(D50:D51)</f>
        <v>55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52"/>
  <sheetViews>
    <sheetView topLeftCell="A37" workbookViewId="0">
      <selection activeCell="P5" sqref="P5"/>
    </sheetView>
  </sheetViews>
  <sheetFormatPr defaultRowHeight="15"/>
  <cols>
    <col min="1" max="1" width="11.28515625" customWidth="1"/>
    <col min="5" max="5" width="13.28515625" customWidth="1"/>
    <col min="6" max="6" width="12" customWidth="1"/>
    <col min="8" max="8" width="11" customWidth="1"/>
    <col min="16" max="16" width="13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70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7.25" customHeight="1" thickBot="1">
      <c r="A5" s="2" t="s">
        <v>11</v>
      </c>
      <c r="B5" s="4">
        <v>28</v>
      </c>
      <c r="C5" s="4">
        <v>7</v>
      </c>
      <c r="D5" s="4">
        <f>SUM(B5:C5)</f>
        <v>35</v>
      </c>
      <c r="E5" s="4">
        <v>7</v>
      </c>
      <c r="F5" s="4">
        <v>7</v>
      </c>
      <c r="G5" s="4">
        <v>10</v>
      </c>
      <c r="H5" s="4">
        <v>6</v>
      </c>
      <c r="I5" s="4">
        <f>E5+G5</f>
        <v>17</v>
      </c>
      <c r="J5" s="6">
        <f>F5+H5</f>
        <v>13</v>
      </c>
      <c r="K5" s="7">
        <f>I5+J5</f>
        <v>30</v>
      </c>
      <c r="L5" s="3">
        <f>D5+K5</f>
        <v>65</v>
      </c>
      <c r="M5" s="21">
        <f>B5*100/L5</f>
        <v>43.07692307692308</v>
      </c>
      <c r="N5" s="21">
        <f>C5*100/L5</f>
        <v>10.76923076923077</v>
      </c>
      <c r="O5" s="21">
        <f>E5+G5*100/L5</f>
        <v>22.384615384615387</v>
      </c>
      <c r="P5" s="21">
        <f>F5+H5*100/L5</f>
        <v>16.23076923076923</v>
      </c>
    </row>
    <row r="6" spans="1:18" ht="16.5" thickBot="1">
      <c r="A6" s="2" t="s">
        <v>12</v>
      </c>
      <c r="B6" s="4">
        <v>24</v>
      </c>
      <c r="C6" s="4">
        <v>13</v>
      </c>
      <c r="D6" s="4">
        <f t="shared" ref="D6:D8" si="0">SUM(B6:C6)</f>
        <v>37</v>
      </c>
      <c r="E6" s="4">
        <v>11</v>
      </c>
      <c r="F6" s="4">
        <v>8</v>
      </c>
      <c r="G6" s="4">
        <v>5</v>
      </c>
      <c r="H6" s="4">
        <v>16</v>
      </c>
      <c r="I6" s="4">
        <f t="shared" ref="I6:J8" si="1">E6+G6</f>
        <v>16</v>
      </c>
      <c r="J6" s="6">
        <f t="shared" si="1"/>
        <v>24</v>
      </c>
      <c r="K6" s="7">
        <f t="shared" ref="K6:K8" si="2">I6+J6</f>
        <v>40</v>
      </c>
      <c r="L6" s="3">
        <f t="shared" ref="L6:L8" si="3">D6+K6</f>
        <v>77</v>
      </c>
      <c r="M6" s="21">
        <f t="shared" ref="M6:M9" si="4">B6*100/L6</f>
        <v>31.168831168831169</v>
      </c>
      <c r="N6" s="21">
        <f t="shared" ref="N6:N9" si="5">C6*100/L6</f>
        <v>16.883116883116884</v>
      </c>
      <c r="O6" s="21">
        <f t="shared" ref="O6:O9" si="6">E6+G6*100/L6</f>
        <v>17.493506493506494</v>
      </c>
      <c r="P6" s="21">
        <f t="shared" ref="P6:P9" si="7">F6+H6*100/L6</f>
        <v>28.779220779220779</v>
      </c>
    </row>
    <row r="7" spans="1:18" ht="16.5" thickBot="1">
      <c r="A7" s="2" t="s">
        <v>13</v>
      </c>
      <c r="B7" s="4">
        <v>17</v>
      </c>
      <c r="C7" s="4">
        <v>17</v>
      </c>
      <c r="D7" s="4">
        <f t="shared" si="0"/>
        <v>34</v>
      </c>
      <c r="E7" s="4">
        <v>11</v>
      </c>
      <c r="F7" s="4">
        <v>5</v>
      </c>
      <c r="G7" s="4">
        <v>5</v>
      </c>
      <c r="H7" s="4">
        <v>15</v>
      </c>
      <c r="I7" s="4">
        <f t="shared" si="1"/>
        <v>16</v>
      </c>
      <c r="J7" s="6">
        <f t="shared" si="1"/>
        <v>20</v>
      </c>
      <c r="K7" s="7">
        <f t="shared" si="2"/>
        <v>36</v>
      </c>
      <c r="L7" s="3">
        <f t="shared" si="3"/>
        <v>70</v>
      </c>
      <c r="M7" s="21">
        <f t="shared" si="4"/>
        <v>24.285714285714285</v>
      </c>
      <c r="N7" s="21">
        <f t="shared" si="5"/>
        <v>24.285714285714285</v>
      </c>
      <c r="O7" s="21">
        <f t="shared" si="6"/>
        <v>18.142857142857142</v>
      </c>
      <c r="P7" s="21">
        <f t="shared" si="7"/>
        <v>26.428571428571427</v>
      </c>
    </row>
    <row r="8" spans="1:18" ht="16.5" thickBot="1">
      <c r="A8" s="2" t="s">
        <v>14</v>
      </c>
      <c r="B8" s="4">
        <v>22</v>
      </c>
      <c r="C8" s="4">
        <v>9</v>
      </c>
      <c r="D8" s="4">
        <f t="shared" si="0"/>
        <v>31</v>
      </c>
      <c r="E8" s="4">
        <v>4</v>
      </c>
      <c r="F8" s="4">
        <v>4</v>
      </c>
      <c r="G8" s="4">
        <v>6</v>
      </c>
      <c r="H8" s="4">
        <v>5</v>
      </c>
      <c r="I8" s="4">
        <f t="shared" si="1"/>
        <v>10</v>
      </c>
      <c r="J8" s="6">
        <f t="shared" si="1"/>
        <v>9</v>
      </c>
      <c r="K8" s="7">
        <f t="shared" si="2"/>
        <v>19</v>
      </c>
      <c r="L8" s="3">
        <f t="shared" si="3"/>
        <v>50</v>
      </c>
      <c r="M8" s="21">
        <f t="shared" si="4"/>
        <v>44</v>
      </c>
      <c r="N8" s="21">
        <f t="shared" si="5"/>
        <v>18</v>
      </c>
      <c r="O8" s="21">
        <f t="shared" si="6"/>
        <v>16</v>
      </c>
      <c r="P8" s="21">
        <f t="shared" si="7"/>
        <v>14</v>
      </c>
    </row>
    <row r="9" spans="1:18" ht="16.5" thickBot="1">
      <c r="A9" s="2" t="s">
        <v>15</v>
      </c>
      <c r="B9" s="4">
        <f>SUM(B5:B8)</f>
        <v>91</v>
      </c>
      <c r="C9" s="4">
        <f t="shared" ref="C9:L9" si="8">SUM(C5:C8)</f>
        <v>46</v>
      </c>
      <c r="D9" s="4">
        <f t="shared" si="8"/>
        <v>137</v>
      </c>
      <c r="E9" s="4">
        <f t="shared" si="8"/>
        <v>33</v>
      </c>
      <c r="F9" s="4">
        <f t="shared" si="8"/>
        <v>24</v>
      </c>
      <c r="G9" s="4">
        <f t="shared" si="8"/>
        <v>26</v>
      </c>
      <c r="H9" s="4">
        <f t="shared" si="8"/>
        <v>42</v>
      </c>
      <c r="I9" s="4">
        <f t="shared" si="8"/>
        <v>59</v>
      </c>
      <c r="J9" s="4">
        <f t="shared" si="8"/>
        <v>66</v>
      </c>
      <c r="K9" s="4">
        <f t="shared" si="8"/>
        <v>125</v>
      </c>
      <c r="L9" s="4">
        <f t="shared" si="8"/>
        <v>262</v>
      </c>
      <c r="M9" s="21">
        <f t="shared" si="4"/>
        <v>34.732824427480914</v>
      </c>
      <c r="N9" s="21">
        <f t="shared" si="5"/>
        <v>17.557251908396946</v>
      </c>
      <c r="O9" s="21">
        <f t="shared" si="6"/>
        <v>42.923664122137403</v>
      </c>
      <c r="P9" s="21">
        <f t="shared" si="7"/>
        <v>40.030534351145036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30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37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4.2161640247697411E-2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0.64165806798533453</v>
      </c>
    </row>
    <row r="13" spans="1:18" ht="15.75">
      <c r="A13" s="43" t="s">
        <v>9</v>
      </c>
      <c r="B13" s="42">
        <f>B5</f>
        <v>28</v>
      </c>
      <c r="C13" s="42">
        <f>I5</f>
        <v>17</v>
      </c>
      <c r="D13" s="42">
        <f>SUM(B13:C13)</f>
        <v>45</v>
      </c>
      <c r="E13" s="40"/>
      <c r="F13" s="27">
        <f>B15*D13/D15</f>
        <v>24.23076923076923</v>
      </c>
      <c r="G13" s="27">
        <f>C15*D13/D15</f>
        <v>20.76923076923077</v>
      </c>
      <c r="H13" s="42"/>
      <c r="I13" s="40"/>
      <c r="J13" s="10"/>
      <c r="K13" s="43" t="s">
        <v>9</v>
      </c>
      <c r="L13" s="42">
        <f>B7</f>
        <v>17</v>
      </c>
      <c r="M13" s="42">
        <f>I7</f>
        <v>16</v>
      </c>
      <c r="N13" s="42">
        <f>SUM(L13:M13)</f>
        <v>33</v>
      </c>
      <c r="O13" s="40"/>
      <c r="P13" s="27">
        <f>L15*N13/N15</f>
        <v>16.028571428571428</v>
      </c>
      <c r="Q13" s="27">
        <f>M15*N13/N15</f>
        <v>16.971428571428572</v>
      </c>
      <c r="R13" s="42"/>
    </row>
    <row r="14" spans="1:18" ht="14.25" customHeight="1">
      <c r="A14" s="43" t="s">
        <v>10</v>
      </c>
      <c r="B14" s="42">
        <f>C5</f>
        <v>7</v>
      </c>
      <c r="C14" s="42">
        <f>J5</f>
        <v>13</v>
      </c>
      <c r="D14" s="42">
        <f>SUM(B14:C14)</f>
        <v>20</v>
      </c>
      <c r="E14" s="40"/>
      <c r="F14" s="27">
        <f>B15*D14/D15</f>
        <v>10.76923076923077</v>
      </c>
      <c r="G14" s="27">
        <f>C15*D14/D15</f>
        <v>9.2307692307692299</v>
      </c>
      <c r="H14" s="42" t="s">
        <v>32</v>
      </c>
      <c r="I14" s="40"/>
      <c r="J14" s="10"/>
      <c r="K14" s="43" t="s">
        <v>10</v>
      </c>
      <c r="L14" s="42">
        <f>C7</f>
        <v>17</v>
      </c>
      <c r="M14" s="42">
        <f>J7</f>
        <v>20</v>
      </c>
      <c r="N14" s="42">
        <f>SUM(L14:M14)</f>
        <v>37</v>
      </c>
      <c r="O14" s="40"/>
      <c r="P14" s="27">
        <f>L15*N14/N15</f>
        <v>17.971428571428572</v>
      </c>
      <c r="Q14" s="27">
        <f>M15*N14/N15</f>
        <v>19.028571428571428</v>
      </c>
      <c r="R14" s="42" t="s">
        <v>32</v>
      </c>
    </row>
    <row r="15" spans="1:18" ht="15.75">
      <c r="A15" s="33" t="s">
        <v>6</v>
      </c>
      <c r="B15" s="34">
        <f>SUM(B13:B14)</f>
        <v>35</v>
      </c>
      <c r="C15" s="34">
        <f>SUM(C13:C14)</f>
        <v>30</v>
      </c>
      <c r="D15" s="34">
        <f>SUM(D13:D14)</f>
        <v>65</v>
      </c>
      <c r="E15" s="40"/>
      <c r="F15" s="40"/>
      <c r="G15" s="40"/>
      <c r="H15" s="28">
        <f>SUM(G18:H19)</f>
        <v>4.1287037037037058</v>
      </c>
      <c r="I15" s="40"/>
      <c r="J15" s="10"/>
      <c r="K15" s="33" t="s">
        <v>6</v>
      </c>
      <c r="L15" s="34">
        <f>SUM(L13:L14)</f>
        <v>34</v>
      </c>
      <c r="M15" s="34">
        <f>SUM(M13:M14)</f>
        <v>36</v>
      </c>
      <c r="N15" s="34">
        <f>SUM(N13:N14)</f>
        <v>70</v>
      </c>
      <c r="O15" s="40"/>
      <c r="P15" s="42"/>
      <c r="Q15" s="42"/>
      <c r="R15" s="28">
        <f>SUM(Q18:R19)</f>
        <v>0.21658021658021662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3.7692307692307701</v>
      </c>
      <c r="C18" s="27">
        <f>C13-G13</f>
        <v>-3.7692307692307701</v>
      </c>
      <c r="D18" s="42"/>
      <c r="E18" s="27">
        <f>B18*B18</f>
        <v>14.207100591715983</v>
      </c>
      <c r="F18" s="27">
        <f>C18*C18</f>
        <v>14.207100591715983</v>
      </c>
      <c r="G18" s="30">
        <f>E18/F13</f>
        <v>0.58632478632478668</v>
      </c>
      <c r="H18" s="30">
        <f>F18/G13</f>
        <v>0.68404558404558435</v>
      </c>
      <c r="I18" s="40"/>
      <c r="J18" s="10"/>
      <c r="K18" s="29" t="s">
        <v>33</v>
      </c>
      <c r="L18" s="27">
        <f>L13-P13</f>
        <v>0.97142857142857153</v>
      </c>
      <c r="M18" s="27">
        <f>M13-Q13</f>
        <v>-0.97142857142857153</v>
      </c>
      <c r="N18" s="40"/>
      <c r="O18" s="27">
        <f>L18*L18</f>
        <v>0.94367346938775531</v>
      </c>
      <c r="P18" s="27">
        <f>M18*M18</f>
        <v>0.94367346938775531</v>
      </c>
      <c r="Q18" s="30">
        <f>O18/P13</f>
        <v>5.8874458874458885E-2</v>
      </c>
      <c r="R18" s="30">
        <f>P18/Q13</f>
        <v>5.5603655603655613E-2</v>
      </c>
    </row>
    <row r="19" spans="1:18" ht="15.75">
      <c r="A19" s="29"/>
      <c r="B19" s="27">
        <f>B14-F14</f>
        <v>-3.7692307692307701</v>
      </c>
      <c r="C19" s="27">
        <f>C14-G14</f>
        <v>3.7692307692307701</v>
      </c>
      <c r="D19" s="42"/>
      <c r="E19" s="27">
        <f>B19*B19</f>
        <v>14.207100591715983</v>
      </c>
      <c r="F19" s="27">
        <f>C19*C19</f>
        <v>14.207100591715983</v>
      </c>
      <c r="G19" s="30">
        <f>E19/F14</f>
        <v>1.3192307692307699</v>
      </c>
      <c r="H19" s="30">
        <f>F19/G14</f>
        <v>1.5391025641025651</v>
      </c>
      <c r="I19" s="40"/>
      <c r="J19" s="10"/>
      <c r="K19" s="29"/>
      <c r="L19" s="27">
        <f>L14-P14</f>
        <v>-0.97142857142857153</v>
      </c>
      <c r="M19" s="27">
        <f>M14-Q14</f>
        <v>0.97142857142857153</v>
      </c>
      <c r="N19" s="40"/>
      <c r="O19" s="27">
        <f>L19*L19</f>
        <v>0.94367346938775531</v>
      </c>
      <c r="P19" s="27">
        <f>M19*M19</f>
        <v>0.94367346938775531</v>
      </c>
      <c r="Q19" s="30">
        <f>O19/P14</f>
        <v>5.2509652509652519E-2</v>
      </c>
      <c r="R19" s="30">
        <f>P19/Q14</f>
        <v>4.9592449592449607E-2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34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38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54" t="s">
        <v>44</v>
      </c>
      <c r="H22" s="60">
        <f>CHITEST(B23:C24,F23:G24)</f>
        <v>2.911816878489909E-2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61">
        <f>CHITEST(L23:M24,P23:Q24)</f>
        <v>0.18981993886299126</v>
      </c>
    </row>
    <row r="23" spans="1:18" ht="15.75">
      <c r="A23" s="43" t="s">
        <v>9</v>
      </c>
      <c r="B23" s="43">
        <f>B6</f>
        <v>24</v>
      </c>
      <c r="C23" s="43">
        <f>I6</f>
        <v>16</v>
      </c>
      <c r="D23" s="43">
        <f>SUM(B23:C23)</f>
        <v>40</v>
      </c>
      <c r="E23" s="40"/>
      <c r="F23" s="27">
        <f>B25*D23/D25</f>
        <v>19.220779220779221</v>
      </c>
      <c r="G23" s="27">
        <f>C25*D23/D25</f>
        <v>20.779220779220779</v>
      </c>
      <c r="H23" s="42"/>
      <c r="I23" s="40"/>
      <c r="J23" s="10"/>
      <c r="K23" s="43" t="s">
        <v>9</v>
      </c>
      <c r="L23" s="43">
        <f>B8</f>
        <v>22</v>
      </c>
      <c r="M23" s="43">
        <f>I8</f>
        <v>10</v>
      </c>
      <c r="N23" s="43">
        <f>SUM(L23:M23)</f>
        <v>32</v>
      </c>
      <c r="O23" s="40"/>
      <c r="P23" s="27">
        <f>L25*N23/N25</f>
        <v>19.84</v>
      </c>
      <c r="Q23" s="27">
        <f>M25*N23/N25</f>
        <v>12.16</v>
      </c>
      <c r="R23" s="42"/>
    </row>
    <row r="24" spans="1:18" ht="16.5" customHeight="1">
      <c r="A24" s="43" t="s">
        <v>10</v>
      </c>
      <c r="B24" s="43">
        <f>C6</f>
        <v>13</v>
      </c>
      <c r="C24" s="43">
        <f>J6</f>
        <v>24</v>
      </c>
      <c r="D24" s="43">
        <f>SUM(B24:C24)</f>
        <v>37</v>
      </c>
      <c r="E24" s="40"/>
      <c r="F24" s="27">
        <f>B25*D24/D25</f>
        <v>17.779220779220779</v>
      </c>
      <c r="G24" s="27">
        <f>C25*D24/D25</f>
        <v>19.220779220779221</v>
      </c>
      <c r="H24" s="42" t="s">
        <v>32</v>
      </c>
      <c r="I24" s="40"/>
      <c r="J24" s="10"/>
      <c r="K24" s="43" t="s">
        <v>10</v>
      </c>
      <c r="L24" s="43">
        <f>C8</f>
        <v>9</v>
      </c>
      <c r="M24" s="43">
        <f>J8</f>
        <v>9</v>
      </c>
      <c r="N24" s="43">
        <f>SUM(L24:M24)</f>
        <v>18</v>
      </c>
      <c r="O24" s="40"/>
      <c r="P24" s="27">
        <f>L25*N24/N25</f>
        <v>11.16</v>
      </c>
      <c r="Q24" s="27">
        <f>M25*N24/N25</f>
        <v>6.84</v>
      </c>
      <c r="R24" s="42" t="s">
        <v>32</v>
      </c>
    </row>
    <row r="25" spans="1:18" ht="15.75">
      <c r="A25" s="32" t="s">
        <v>6</v>
      </c>
      <c r="B25" s="32">
        <f>SUM(B23:B24)</f>
        <v>37</v>
      </c>
      <c r="C25" s="32">
        <f>SUM(C23:C24)</f>
        <v>40</v>
      </c>
      <c r="D25" s="32">
        <f>SUM(D23:D24)</f>
        <v>77</v>
      </c>
      <c r="E25" s="40"/>
      <c r="F25" s="42"/>
      <c r="G25" s="42"/>
      <c r="H25" s="28">
        <f>SUM(G28:H29)</f>
        <v>4.7606135865595318</v>
      </c>
      <c r="I25" s="40"/>
      <c r="J25" s="10"/>
      <c r="K25" s="32" t="s">
        <v>6</v>
      </c>
      <c r="L25" s="32">
        <f>SUM(L23:L24)</f>
        <v>31</v>
      </c>
      <c r="M25" s="32">
        <f>SUM(M23:M24)</f>
        <v>19</v>
      </c>
      <c r="N25" s="32">
        <f>SUM(N23:N24)</f>
        <v>50</v>
      </c>
      <c r="O25" s="40"/>
      <c r="P25" s="42"/>
      <c r="Q25" s="42"/>
      <c r="R25" s="28">
        <f>SUM(Q28:R29)</f>
        <v>1.7190152801358234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4.779220779220779</v>
      </c>
      <c r="C28" s="27">
        <f>C23-G23</f>
        <v>-4.779220779220779</v>
      </c>
      <c r="D28" s="42"/>
      <c r="E28" s="27">
        <f>B28*B28</f>
        <v>22.840951256535671</v>
      </c>
      <c r="F28" s="27">
        <f>C28*C28</f>
        <v>22.840951256535671</v>
      </c>
      <c r="G28" s="30">
        <f>E28/F23</f>
        <v>1.1883467883467882</v>
      </c>
      <c r="H28" s="30">
        <f>F28/G23</f>
        <v>1.0992207792207791</v>
      </c>
      <c r="I28" s="40"/>
      <c r="J28" s="10"/>
      <c r="K28" s="29" t="s">
        <v>33</v>
      </c>
      <c r="L28" s="27">
        <f>L23-P23</f>
        <v>2.16</v>
      </c>
      <c r="M28" s="27">
        <f>M23-Q23</f>
        <v>-2.16</v>
      </c>
      <c r="N28" s="40"/>
      <c r="O28" s="27">
        <f>L28*L28</f>
        <v>4.6656000000000004</v>
      </c>
      <c r="P28" s="27">
        <f>M28*M28</f>
        <v>4.6656000000000004</v>
      </c>
      <c r="Q28" s="30">
        <f>O28/P23</f>
        <v>0.23516129032258068</v>
      </c>
      <c r="R28" s="30">
        <f>P28/Q23</f>
        <v>0.38368421052631579</v>
      </c>
    </row>
    <row r="29" spans="1:18" ht="15.75">
      <c r="A29" s="29"/>
      <c r="B29" s="27">
        <f>B24-F24</f>
        <v>-4.779220779220779</v>
      </c>
      <c r="C29" s="27">
        <f>C24-G24</f>
        <v>4.779220779220779</v>
      </c>
      <c r="D29" s="42"/>
      <c r="E29" s="27">
        <f>B29*B29</f>
        <v>22.840951256535671</v>
      </c>
      <c r="F29" s="27">
        <f>C29*C29</f>
        <v>22.840951256535671</v>
      </c>
      <c r="G29" s="30">
        <f>E29/F24</f>
        <v>1.2846992306451765</v>
      </c>
      <c r="H29" s="30">
        <f>F29/G24</f>
        <v>1.1883467883467882</v>
      </c>
      <c r="I29" s="40"/>
      <c r="J29" s="10"/>
      <c r="K29" s="29"/>
      <c r="L29" s="27">
        <f>L24-P24</f>
        <v>-2.16</v>
      </c>
      <c r="M29" s="27">
        <f>M24-Q24</f>
        <v>2.16</v>
      </c>
      <c r="N29" s="40"/>
      <c r="O29" s="27">
        <f>L29*L29</f>
        <v>4.6656000000000004</v>
      </c>
      <c r="P29" s="27">
        <f>M29*M29</f>
        <v>4.6656000000000004</v>
      </c>
      <c r="Q29" s="30">
        <f>O29/P24</f>
        <v>0.41806451612903228</v>
      </c>
      <c r="R29" s="30">
        <f>P29/Q24</f>
        <v>0.68210526315789477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28</v>
      </c>
      <c r="C33" s="53">
        <f>C13</f>
        <v>17</v>
      </c>
      <c r="D33" s="53">
        <f>SUM(B33:C33)</f>
        <v>45</v>
      </c>
      <c r="E33" s="49">
        <f>B33*100/D35</f>
        <v>43.07692307692308</v>
      </c>
      <c r="F33" s="49">
        <f>C33*100/D35</f>
        <v>26.153846153846153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1.6807038117613454E-3</v>
      </c>
    </row>
    <row r="34" spans="1:16" ht="15.75">
      <c r="A34" s="53" t="s">
        <v>10</v>
      </c>
      <c r="B34" s="53">
        <f>B14</f>
        <v>7</v>
      </c>
      <c r="C34" s="53">
        <f>C14</f>
        <v>13</v>
      </c>
      <c r="D34" s="53">
        <f>SUM(B34:C34)</f>
        <v>20</v>
      </c>
      <c r="E34" s="50">
        <f>B34*100/D33</f>
        <v>15.555555555555555</v>
      </c>
      <c r="F34" s="49">
        <f>C34*100/D35</f>
        <v>20</v>
      </c>
      <c r="I34" s="56" t="s">
        <v>9</v>
      </c>
      <c r="J34" s="54">
        <f>B9</f>
        <v>91</v>
      </c>
      <c r="K34" s="54">
        <f>I9</f>
        <v>59</v>
      </c>
      <c r="L34" s="54">
        <f>SUM(J34:K34)</f>
        <v>150</v>
      </c>
      <c r="M34" s="57"/>
      <c r="N34" s="27">
        <f>J36*L34/L36</f>
        <v>78.435114503816791</v>
      </c>
      <c r="O34" s="27">
        <f>K36*L34/L36</f>
        <v>71.564885496183209</v>
      </c>
      <c r="P34" s="54"/>
    </row>
    <row r="35" spans="1:16" ht="15.75">
      <c r="A35" s="53" t="s">
        <v>6</v>
      </c>
      <c r="B35" s="53">
        <f>SUM(B33:B34)</f>
        <v>35</v>
      </c>
      <c r="C35" s="53">
        <f>SUM(C33:C34)</f>
        <v>30</v>
      </c>
      <c r="D35" s="53">
        <f>SUM(D33:D34)</f>
        <v>65</v>
      </c>
      <c r="E35" s="51"/>
      <c r="F35" s="51"/>
      <c r="I35" s="56" t="s">
        <v>10</v>
      </c>
      <c r="J35" s="54">
        <f>C9</f>
        <v>46</v>
      </c>
      <c r="K35" s="54">
        <f>J9</f>
        <v>66</v>
      </c>
      <c r="L35" s="54">
        <f>SUM(J35:K35)</f>
        <v>112</v>
      </c>
      <c r="M35" s="57"/>
      <c r="N35" s="27">
        <f>J36*L35/L36</f>
        <v>58.564885496183209</v>
      </c>
      <c r="O35" s="27">
        <f>K36*L35/L36</f>
        <v>53.435114503816791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137</v>
      </c>
      <c r="K36" s="34">
        <f>SUM(K34:K35)</f>
        <v>125</v>
      </c>
      <c r="L36" s="34">
        <f>SUM(L34:L35)</f>
        <v>262</v>
      </c>
      <c r="M36" s="57"/>
      <c r="N36" s="57"/>
      <c r="O36" s="57"/>
      <c r="P36" s="28">
        <f>SUM(O39:P40)</f>
        <v>9.8691802850191213</v>
      </c>
    </row>
    <row r="37" spans="1:16" ht="15.75">
      <c r="A37" s="95" t="str">
        <f>A21</f>
        <v>Observed Value Quatarly April-Jun 2015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24</v>
      </c>
      <c r="C39" s="53">
        <f>C23</f>
        <v>16</v>
      </c>
      <c r="D39" s="53">
        <f>SUM(B39:C39)</f>
        <v>40</v>
      </c>
      <c r="E39" s="49">
        <f>B39*100/D41</f>
        <v>31.168831168831169</v>
      </c>
      <c r="F39" s="49">
        <f>C39*100/D41</f>
        <v>20.779220779220779</v>
      </c>
      <c r="I39" s="29" t="s">
        <v>33</v>
      </c>
      <c r="J39" s="27">
        <f>J34-N34</f>
        <v>12.564885496183209</v>
      </c>
      <c r="K39" s="27">
        <f>K34-O34</f>
        <v>-12.564885496183209</v>
      </c>
      <c r="L39" s="54"/>
      <c r="M39" s="27">
        <f>J39*J39</f>
        <v>157.87634753219515</v>
      </c>
      <c r="N39" s="27">
        <f>K39*K39</f>
        <v>157.87634753219515</v>
      </c>
      <c r="O39" s="30">
        <f>M39/N34</f>
        <v>2.0128273991939238</v>
      </c>
      <c r="P39" s="30">
        <f>N39/O34</f>
        <v>2.2060588295165404</v>
      </c>
    </row>
    <row r="40" spans="1:16" ht="15.75">
      <c r="A40" s="53" t="s">
        <v>10</v>
      </c>
      <c r="B40" s="53">
        <f>B24</f>
        <v>13</v>
      </c>
      <c r="C40" s="53">
        <f>C24</f>
        <v>24</v>
      </c>
      <c r="D40" s="53">
        <f>SUM(B40:C40)</f>
        <v>37</v>
      </c>
      <c r="E40" s="50">
        <f>B40*100/D39</f>
        <v>32.5</v>
      </c>
      <c r="F40" s="49">
        <f>C40*100/D41</f>
        <v>31.168831168831169</v>
      </c>
      <c r="I40" s="29"/>
      <c r="J40" s="27">
        <f>J35-N35</f>
        <v>-12.564885496183209</v>
      </c>
      <c r="K40" s="27">
        <f>K35-O35</f>
        <v>12.564885496183209</v>
      </c>
      <c r="L40" s="54"/>
      <c r="M40" s="27">
        <f>J40*J40</f>
        <v>157.87634753219515</v>
      </c>
      <c r="N40" s="27">
        <f>K40*K40</f>
        <v>157.87634753219515</v>
      </c>
      <c r="O40" s="30">
        <f>M40/N35</f>
        <v>2.6957509810632905</v>
      </c>
      <c r="P40" s="30">
        <f>N40/O35</f>
        <v>2.9545430752453665</v>
      </c>
    </row>
    <row r="41" spans="1:16">
      <c r="A41" s="53" t="s">
        <v>6</v>
      </c>
      <c r="B41" s="53">
        <f>SUM(B39:B40)</f>
        <v>37</v>
      </c>
      <c r="C41" s="53">
        <f>SUM(C39:C40)</f>
        <v>40</v>
      </c>
      <c r="D41" s="53">
        <f>SUM(D39:D40)</f>
        <v>77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37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17</v>
      </c>
      <c r="C45" s="53">
        <f t="shared" si="9"/>
        <v>16</v>
      </c>
      <c r="D45" s="53">
        <f>SUM(B45:C45)</f>
        <v>33</v>
      </c>
      <c r="E45" s="49">
        <f>B45*100/D47</f>
        <v>24.285714285714285</v>
      </c>
      <c r="F45" s="49">
        <f>C45*100/D47</f>
        <v>22.857142857142858</v>
      </c>
    </row>
    <row r="46" spans="1:16">
      <c r="A46" s="53" t="s">
        <v>10</v>
      </c>
      <c r="B46" s="53">
        <f t="shared" si="9"/>
        <v>17</v>
      </c>
      <c r="C46" s="53">
        <f t="shared" si="9"/>
        <v>20</v>
      </c>
      <c r="D46" s="53">
        <f>SUM(B46:C46)</f>
        <v>37</v>
      </c>
      <c r="E46" s="50">
        <f>B46*100/D45</f>
        <v>51.515151515151516</v>
      </c>
      <c r="F46" s="49">
        <f>C46*100/D47</f>
        <v>28.571428571428573</v>
      </c>
    </row>
    <row r="47" spans="1:16">
      <c r="A47" s="53" t="s">
        <v>6</v>
      </c>
      <c r="B47" s="53">
        <f>SUM(B45:B46)</f>
        <v>34</v>
      </c>
      <c r="C47" s="53">
        <f>SUM(C45:C46)</f>
        <v>36</v>
      </c>
      <c r="D47" s="53">
        <f>SUM(D45:D46)</f>
        <v>70</v>
      </c>
      <c r="E47" s="51"/>
      <c r="F47" s="51"/>
    </row>
    <row r="48" spans="1:16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22</v>
      </c>
      <c r="C50" s="53">
        <f>M23</f>
        <v>10</v>
      </c>
      <c r="D50" s="53">
        <f>SUM(B50:C50)</f>
        <v>32</v>
      </c>
      <c r="E50" s="49">
        <f>B50*100/D52</f>
        <v>44</v>
      </c>
      <c r="F50" s="49">
        <f>C50*100/D52</f>
        <v>20</v>
      </c>
    </row>
    <row r="51" spans="1:6">
      <c r="A51" s="53" t="s">
        <v>10</v>
      </c>
      <c r="B51" s="53">
        <f>L24</f>
        <v>9</v>
      </c>
      <c r="C51" s="53">
        <f>M24</f>
        <v>9</v>
      </c>
      <c r="D51" s="53">
        <f>SUM(B51:C51)</f>
        <v>18</v>
      </c>
      <c r="E51" s="49">
        <f>B51*100/D50</f>
        <v>28.125</v>
      </c>
      <c r="F51" s="49">
        <f>C51*100/D52</f>
        <v>18</v>
      </c>
    </row>
    <row r="52" spans="1:6">
      <c r="A52" s="53" t="s">
        <v>6</v>
      </c>
      <c r="B52" s="53">
        <f>SUM(B50:B51)</f>
        <v>31</v>
      </c>
      <c r="C52" s="53">
        <f>SUM(C50:C51)</f>
        <v>19</v>
      </c>
      <c r="D52" s="53">
        <f>SUM(D50:D51)</f>
        <v>50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2"/>
  <sheetViews>
    <sheetView topLeftCell="A7" workbookViewId="0">
      <selection activeCell="K38" sqref="K38"/>
    </sheetView>
  </sheetViews>
  <sheetFormatPr defaultRowHeight="15"/>
  <cols>
    <col min="1" max="1" width="11" customWidth="1"/>
    <col min="5" max="5" width="12.85546875" customWidth="1"/>
    <col min="6" max="6" width="12.7109375" customWidth="1"/>
    <col min="8" max="8" width="11.85546875" customWidth="1"/>
    <col min="16" max="16" width="10.5703125" customWidth="1"/>
    <col min="18" max="18" width="12.28515625" customWidth="1"/>
  </cols>
  <sheetData>
    <row r="1" spans="1:18" ht="15.75">
      <c r="A1" s="1" t="s">
        <v>0</v>
      </c>
    </row>
    <row r="2" spans="1:18" ht="16.5" thickBot="1">
      <c r="A2" s="1" t="s">
        <v>71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21" customHeight="1" thickBot="1">
      <c r="A5" s="2" t="s">
        <v>11</v>
      </c>
      <c r="B5" s="4">
        <v>18</v>
      </c>
      <c r="C5" s="4">
        <v>7</v>
      </c>
      <c r="D5" s="4">
        <f>SUM(B5:C5)</f>
        <v>25</v>
      </c>
      <c r="E5" s="4">
        <v>4</v>
      </c>
      <c r="F5" s="4">
        <v>4</v>
      </c>
      <c r="G5" s="4">
        <v>9</v>
      </c>
      <c r="H5" s="4">
        <v>10</v>
      </c>
      <c r="I5" s="4">
        <f>E5+G5</f>
        <v>13</v>
      </c>
      <c r="J5" s="6">
        <f>F5+H5</f>
        <v>14</v>
      </c>
      <c r="K5" s="7">
        <f>I5+J5</f>
        <v>27</v>
      </c>
      <c r="L5" s="3">
        <f>D5+K5</f>
        <v>52</v>
      </c>
      <c r="M5" s="21">
        <f>B5*100/L5</f>
        <v>34.615384615384613</v>
      </c>
      <c r="N5" s="21">
        <f>C5*100/L5</f>
        <v>13.461538461538462</v>
      </c>
      <c r="O5" s="21">
        <f>E5+G5*100/L5</f>
        <v>21.307692307692307</v>
      </c>
      <c r="P5" s="21">
        <f>F5+H5*100/L5</f>
        <v>23.23076923076923</v>
      </c>
    </row>
    <row r="6" spans="1:18" ht="16.5" thickBot="1">
      <c r="A6" s="2" t="s">
        <v>12</v>
      </c>
      <c r="B6" s="4">
        <v>24</v>
      </c>
      <c r="C6" s="4">
        <v>13</v>
      </c>
      <c r="D6" s="4">
        <f t="shared" ref="D6:D8" si="0">SUM(B6:C6)</f>
        <v>37</v>
      </c>
      <c r="E6" s="4">
        <v>2</v>
      </c>
      <c r="F6" s="4">
        <v>3</v>
      </c>
      <c r="G6" s="4">
        <v>6</v>
      </c>
      <c r="H6" s="4">
        <v>6</v>
      </c>
      <c r="I6" s="4">
        <f t="shared" ref="I6:J8" si="1">E6+G6</f>
        <v>8</v>
      </c>
      <c r="J6" s="6">
        <f t="shared" si="1"/>
        <v>9</v>
      </c>
      <c r="K6" s="7">
        <f t="shared" ref="K6:K8" si="2">I6+J6</f>
        <v>17</v>
      </c>
      <c r="L6" s="3">
        <f t="shared" ref="L6:L8" si="3">D6+K6</f>
        <v>54</v>
      </c>
      <c r="M6" s="21">
        <f t="shared" ref="M6:M9" si="4">B6*100/L6</f>
        <v>44.444444444444443</v>
      </c>
      <c r="N6" s="21">
        <f t="shared" ref="N6:N9" si="5">C6*100/L6</f>
        <v>24.074074074074073</v>
      </c>
      <c r="O6" s="21">
        <f t="shared" ref="O6:O9" si="6">E6+G6*100/L6</f>
        <v>13.111111111111111</v>
      </c>
      <c r="P6" s="21">
        <f t="shared" ref="P6:P9" si="7">F6+H6*100/L6</f>
        <v>14.111111111111111</v>
      </c>
    </row>
    <row r="7" spans="1:18" ht="16.5" thickBot="1">
      <c r="A7" s="2" t="s">
        <v>13</v>
      </c>
      <c r="B7" s="4">
        <v>17</v>
      </c>
      <c r="C7" s="4">
        <v>13</v>
      </c>
      <c r="D7" s="4">
        <f t="shared" si="0"/>
        <v>30</v>
      </c>
      <c r="E7" s="4">
        <v>2</v>
      </c>
      <c r="F7" s="4">
        <v>10</v>
      </c>
      <c r="G7" s="4">
        <v>10</v>
      </c>
      <c r="H7" s="4">
        <v>8</v>
      </c>
      <c r="I7" s="4">
        <f t="shared" si="1"/>
        <v>12</v>
      </c>
      <c r="J7" s="6">
        <f t="shared" si="1"/>
        <v>18</v>
      </c>
      <c r="K7" s="7">
        <f t="shared" si="2"/>
        <v>30</v>
      </c>
      <c r="L7" s="3">
        <f t="shared" si="3"/>
        <v>60</v>
      </c>
      <c r="M7" s="21">
        <f t="shared" si="4"/>
        <v>28.333333333333332</v>
      </c>
      <c r="N7" s="21">
        <f t="shared" si="5"/>
        <v>21.666666666666668</v>
      </c>
      <c r="O7" s="21">
        <f t="shared" si="6"/>
        <v>18.666666666666668</v>
      </c>
      <c r="P7" s="21">
        <f t="shared" si="7"/>
        <v>23.333333333333336</v>
      </c>
    </row>
    <row r="8" spans="1:18" ht="16.5" thickBot="1">
      <c r="A8" s="2" t="s">
        <v>14</v>
      </c>
      <c r="B8" s="4">
        <v>19</v>
      </c>
      <c r="C8" s="4">
        <v>6</v>
      </c>
      <c r="D8" s="4">
        <f t="shared" si="0"/>
        <v>25</v>
      </c>
      <c r="E8" s="4">
        <v>5</v>
      </c>
      <c r="F8" s="4">
        <v>5</v>
      </c>
      <c r="G8" s="4">
        <v>7</v>
      </c>
      <c r="H8" s="4">
        <v>5</v>
      </c>
      <c r="I8" s="4">
        <f t="shared" si="1"/>
        <v>12</v>
      </c>
      <c r="J8" s="6">
        <f t="shared" si="1"/>
        <v>10</v>
      </c>
      <c r="K8" s="7">
        <f t="shared" si="2"/>
        <v>22</v>
      </c>
      <c r="L8" s="3">
        <f t="shared" si="3"/>
        <v>47</v>
      </c>
      <c r="M8" s="21">
        <f t="shared" si="4"/>
        <v>40.425531914893618</v>
      </c>
      <c r="N8" s="21">
        <f t="shared" si="5"/>
        <v>12.76595744680851</v>
      </c>
      <c r="O8" s="21">
        <f t="shared" si="6"/>
        <v>19.893617021276597</v>
      </c>
      <c r="P8" s="21">
        <f t="shared" si="7"/>
        <v>15.638297872340425</v>
      </c>
    </row>
    <row r="9" spans="1:18" ht="16.5" thickBot="1">
      <c r="A9" s="2" t="s">
        <v>15</v>
      </c>
      <c r="B9" s="4">
        <f>SUM(B5:B8)</f>
        <v>78</v>
      </c>
      <c r="C9" s="4">
        <f t="shared" ref="C9:L9" si="8">SUM(C5:C8)</f>
        <v>39</v>
      </c>
      <c r="D9" s="4">
        <f t="shared" si="8"/>
        <v>117</v>
      </c>
      <c r="E9" s="4">
        <f t="shared" si="8"/>
        <v>13</v>
      </c>
      <c r="F9" s="4">
        <f t="shared" si="8"/>
        <v>22</v>
      </c>
      <c r="G9" s="4">
        <f t="shared" si="8"/>
        <v>32</v>
      </c>
      <c r="H9" s="4">
        <f t="shared" si="8"/>
        <v>29</v>
      </c>
      <c r="I9" s="4">
        <f t="shared" si="8"/>
        <v>45</v>
      </c>
      <c r="J9" s="4">
        <f t="shared" si="8"/>
        <v>51</v>
      </c>
      <c r="K9" s="4">
        <f t="shared" si="8"/>
        <v>96</v>
      </c>
      <c r="L9" s="4">
        <f t="shared" si="8"/>
        <v>213</v>
      </c>
      <c r="M9" s="21">
        <f t="shared" si="4"/>
        <v>36.619718309859152</v>
      </c>
      <c r="N9" s="21">
        <f t="shared" si="5"/>
        <v>18.309859154929576</v>
      </c>
      <c r="O9" s="21">
        <f t="shared" si="6"/>
        <v>28.023474178403756</v>
      </c>
      <c r="P9" s="21">
        <f t="shared" si="7"/>
        <v>35.6150234741784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49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50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7.9877176033135697E-2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0.19645692304231172</v>
      </c>
    </row>
    <row r="13" spans="1:18" ht="15.75">
      <c r="A13" s="43" t="s">
        <v>9</v>
      </c>
      <c r="B13" s="42">
        <f>B5</f>
        <v>18</v>
      </c>
      <c r="C13" s="42">
        <f>I5</f>
        <v>13</v>
      </c>
      <c r="D13" s="42">
        <f>SUM(B13:C13)</f>
        <v>31</v>
      </c>
      <c r="E13" s="40"/>
      <c r="F13" s="27">
        <f>B15*D13/D15</f>
        <v>14.903846153846153</v>
      </c>
      <c r="G13" s="27">
        <f>C15*D13/D15</f>
        <v>16.096153846153847</v>
      </c>
      <c r="H13" s="42"/>
      <c r="I13" s="40"/>
      <c r="J13" s="10"/>
      <c r="K13" s="43" t="s">
        <v>9</v>
      </c>
      <c r="L13" s="42">
        <f>B7</f>
        <v>17</v>
      </c>
      <c r="M13" s="42">
        <f>I7</f>
        <v>12</v>
      </c>
      <c r="N13" s="42">
        <f>SUM(L13:M13)</f>
        <v>29</v>
      </c>
      <c r="O13" s="40"/>
      <c r="P13" s="27">
        <f>L15*N13/N15</f>
        <v>14.5</v>
      </c>
      <c r="Q13" s="27">
        <f>M15*N13/N15</f>
        <v>14.5</v>
      </c>
      <c r="R13" s="42"/>
    </row>
    <row r="14" spans="1:18" ht="18.75" customHeight="1">
      <c r="A14" s="43" t="s">
        <v>10</v>
      </c>
      <c r="B14" s="42">
        <f>C5</f>
        <v>7</v>
      </c>
      <c r="C14" s="42">
        <f>J5</f>
        <v>14</v>
      </c>
      <c r="D14" s="42">
        <f>SUM(B14:C14)</f>
        <v>21</v>
      </c>
      <c r="E14" s="40"/>
      <c r="F14" s="27">
        <f>B15*D14/D15</f>
        <v>10.096153846153847</v>
      </c>
      <c r="G14" s="27">
        <f>C15*D14/D15</f>
        <v>10.903846153846153</v>
      </c>
      <c r="H14" s="42" t="s">
        <v>32</v>
      </c>
      <c r="I14" s="40"/>
      <c r="J14" s="10"/>
      <c r="K14" s="43" t="s">
        <v>10</v>
      </c>
      <c r="L14" s="42">
        <f>C7</f>
        <v>13</v>
      </c>
      <c r="M14" s="42">
        <f>J7</f>
        <v>18</v>
      </c>
      <c r="N14" s="42">
        <f>SUM(L14:M14)</f>
        <v>31</v>
      </c>
      <c r="O14" s="40"/>
      <c r="P14" s="27">
        <f>L15*N14/N15</f>
        <v>15.5</v>
      </c>
      <c r="Q14" s="27">
        <f>M15*N14/N15</f>
        <v>15.5</v>
      </c>
      <c r="R14" s="42" t="s">
        <v>32</v>
      </c>
    </row>
    <row r="15" spans="1:18" ht="15.75">
      <c r="A15" s="33" t="s">
        <v>6</v>
      </c>
      <c r="B15" s="34">
        <f>SUM(B13:B14)</f>
        <v>25</v>
      </c>
      <c r="C15" s="34">
        <f>SUM(C13:C14)</f>
        <v>27</v>
      </c>
      <c r="D15" s="34">
        <f>SUM(D13:D14)</f>
        <v>52</v>
      </c>
      <c r="E15" s="40"/>
      <c r="F15" s="40"/>
      <c r="G15" s="40"/>
      <c r="H15" s="28">
        <f>SUM(G18:H19)</f>
        <v>3.0673994424532069</v>
      </c>
      <c r="I15" s="40"/>
      <c r="J15" s="10"/>
      <c r="K15" s="33" t="s">
        <v>6</v>
      </c>
      <c r="L15" s="34">
        <f>SUM(L13:L14)</f>
        <v>30</v>
      </c>
      <c r="M15" s="34">
        <f>SUM(M13:M14)</f>
        <v>30</v>
      </c>
      <c r="N15" s="34">
        <f>SUM(N13:N14)</f>
        <v>60</v>
      </c>
      <c r="O15" s="40"/>
      <c r="P15" s="42"/>
      <c r="Q15" s="42"/>
      <c r="R15" s="28">
        <f>SUM(Q18:R19)</f>
        <v>1.6685205784204671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3.0961538461538467</v>
      </c>
      <c r="C18" s="27">
        <f>C13-G13</f>
        <v>-3.0961538461538467</v>
      </c>
      <c r="D18" s="42"/>
      <c r="E18" s="27">
        <f>B18*B18</f>
        <v>9.5861686390532572</v>
      </c>
      <c r="F18" s="27">
        <f>C18*C18</f>
        <v>9.5861686390532572</v>
      </c>
      <c r="G18" s="30">
        <f>E18/F13</f>
        <v>0.64320099255583152</v>
      </c>
      <c r="H18" s="30">
        <f>F18/G13</f>
        <v>0.59555647458873284</v>
      </c>
      <c r="I18" s="40"/>
      <c r="J18" s="10"/>
      <c r="K18" s="29" t="s">
        <v>33</v>
      </c>
      <c r="L18" s="27">
        <f>L13-P13</f>
        <v>2.5</v>
      </c>
      <c r="M18" s="27">
        <f>M13-Q13</f>
        <v>-2.5</v>
      </c>
      <c r="N18" s="40"/>
      <c r="O18" s="27">
        <f>L18*L18</f>
        <v>6.25</v>
      </c>
      <c r="P18" s="27">
        <f>M18*M18</f>
        <v>6.25</v>
      </c>
      <c r="Q18" s="30">
        <f>O18/P13</f>
        <v>0.43103448275862066</v>
      </c>
      <c r="R18" s="30">
        <f>P18/Q13</f>
        <v>0.43103448275862066</v>
      </c>
    </row>
    <row r="19" spans="1:18" ht="15.75">
      <c r="A19" s="29"/>
      <c r="B19" s="27">
        <f>B14-F14</f>
        <v>-3.0961538461538467</v>
      </c>
      <c r="C19" s="27">
        <f>C14-G14</f>
        <v>3.0961538461538467</v>
      </c>
      <c r="D19" s="42"/>
      <c r="E19" s="27">
        <f>B19*B19</f>
        <v>9.5861686390532572</v>
      </c>
      <c r="F19" s="27">
        <f>C19*C19</f>
        <v>9.5861686390532572</v>
      </c>
      <c r="G19" s="30">
        <f>E19/F14</f>
        <v>0.94948717948717976</v>
      </c>
      <c r="H19" s="30">
        <f>F19/G14</f>
        <v>0.87915479582146283</v>
      </c>
      <c r="I19" s="40"/>
      <c r="J19" s="10"/>
      <c r="K19" s="29"/>
      <c r="L19" s="27">
        <f>L14-P14</f>
        <v>-2.5</v>
      </c>
      <c r="M19" s="27">
        <f>M14-Q14</f>
        <v>2.5</v>
      </c>
      <c r="N19" s="40"/>
      <c r="O19" s="27">
        <f>L19*L19</f>
        <v>6.25</v>
      </c>
      <c r="P19" s="27">
        <f>M19*M19</f>
        <v>6.25</v>
      </c>
      <c r="Q19" s="30">
        <f>O19/P14</f>
        <v>0.40322580645161288</v>
      </c>
      <c r="R19" s="30">
        <f>P19/Q14</f>
        <v>0.40322580645161288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51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54" t="s">
        <v>44</v>
      </c>
      <c r="H22" s="61">
        <f>CHITEST(B23:C24,F23:G24)</f>
        <v>0.21615746201669661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59">
        <f>CHITEST(L23:M24,P23:Q24)</f>
        <v>0.12141833410262136</v>
      </c>
    </row>
    <row r="23" spans="1:18" ht="15.75">
      <c r="A23" s="43" t="s">
        <v>9</v>
      </c>
      <c r="B23" s="43">
        <f>B6</f>
        <v>24</v>
      </c>
      <c r="C23" s="43">
        <f>I6</f>
        <v>8</v>
      </c>
      <c r="D23" s="43">
        <f>SUM(B23:C23)</f>
        <v>32</v>
      </c>
      <c r="E23" s="40"/>
      <c r="F23" s="27">
        <f>B25*D23/D25</f>
        <v>21.925925925925927</v>
      </c>
      <c r="G23" s="27">
        <f>C25*D23/D25</f>
        <v>10.074074074074074</v>
      </c>
      <c r="H23" s="42"/>
      <c r="I23" s="40"/>
      <c r="J23" s="10"/>
      <c r="K23" s="43" t="s">
        <v>9</v>
      </c>
      <c r="L23" s="43">
        <f>B8</f>
        <v>19</v>
      </c>
      <c r="M23" s="43">
        <f>I8</f>
        <v>12</v>
      </c>
      <c r="N23" s="43">
        <f>SUM(L23:M23)</f>
        <v>31</v>
      </c>
      <c r="O23" s="40"/>
      <c r="P23" s="27">
        <f>L25*N23/N25</f>
        <v>16.48936170212766</v>
      </c>
      <c r="Q23" s="27">
        <f>M25*N23/N25</f>
        <v>14.51063829787234</v>
      </c>
      <c r="R23" s="42"/>
    </row>
    <row r="24" spans="1:18" ht="20.25" customHeight="1">
      <c r="A24" s="43" t="s">
        <v>10</v>
      </c>
      <c r="B24" s="43">
        <f>C6</f>
        <v>13</v>
      </c>
      <c r="C24" s="43">
        <f>J6</f>
        <v>9</v>
      </c>
      <c r="D24" s="43">
        <f>SUM(B24:C24)</f>
        <v>22</v>
      </c>
      <c r="E24" s="40"/>
      <c r="F24" s="27">
        <f>B25*D24/D25</f>
        <v>15.074074074074074</v>
      </c>
      <c r="G24" s="27">
        <f>C25*D24/D25</f>
        <v>6.9259259259259256</v>
      </c>
      <c r="H24" s="42" t="s">
        <v>32</v>
      </c>
      <c r="I24" s="40"/>
      <c r="J24" s="10"/>
      <c r="K24" s="43" t="s">
        <v>10</v>
      </c>
      <c r="L24" s="43">
        <f>C8</f>
        <v>6</v>
      </c>
      <c r="M24" s="43">
        <f>J8</f>
        <v>10</v>
      </c>
      <c r="N24" s="43">
        <f>SUM(L24:M24)</f>
        <v>16</v>
      </c>
      <c r="O24" s="40"/>
      <c r="P24" s="27">
        <f>L25*N24/N25</f>
        <v>8.5106382978723403</v>
      </c>
      <c r="Q24" s="27">
        <f>M25*N24/N25</f>
        <v>7.4893617021276597</v>
      </c>
      <c r="R24" s="42" t="s">
        <v>32</v>
      </c>
    </row>
    <row r="25" spans="1:18" ht="15.75">
      <c r="A25" s="32" t="s">
        <v>6</v>
      </c>
      <c r="B25" s="32">
        <f>SUM(B23:B24)</f>
        <v>37</v>
      </c>
      <c r="C25" s="32">
        <f>SUM(C23:C24)</f>
        <v>17</v>
      </c>
      <c r="D25" s="32">
        <f>SUM(D23:D24)</f>
        <v>54</v>
      </c>
      <c r="E25" s="40"/>
      <c r="F25" s="42"/>
      <c r="G25" s="42"/>
      <c r="H25" s="28">
        <f>SUM(G28:H29)</f>
        <v>1.5297008238184708</v>
      </c>
      <c r="I25" s="40"/>
      <c r="J25" s="10"/>
      <c r="K25" s="32" t="s">
        <v>6</v>
      </c>
      <c r="L25" s="32">
        <f>SUM(L23:L24)</f>
        <v>25</v>
      </c>
      <c r="M25" s="32">
        <f>SUM(M23:M24)</f>
        <v>22</v>
      </c>
      <c r="N25" s="32">
        <f>SUM(N23:N24)</f>
        <v>47</v>
      </c>
      <c r="O25" s="40"/>
      <c r="P25" s="42"/>
      <c r="Q25" s="42"/>
      <c r="R25" s="28">
        <f>SUM(Q28:R29)</f>
        <v>2.3989296187683284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2.0740740740740726</v>
      </c>
      <c r="C28" s="27">
        <f>C23-G23</f>
        <v>-2.0740740740740744</v>
      </c>
      <c r="D28" s="42"/>
      <c r="E28" s="27">
        <f>B28*B28</f>
        <v>4.3017832647462217</v>
      </c>
      <c r="F28" s="27">
        <f>C28*C28</f>
        <v>4.3017832647462289</v>
      </c>
      <c r="G28" s="30">
        <f>E28/F23</f>
        <v>0.19619619619619591</v>
      </c>
      <c r="H28" s="30">
        <f>F28/G23</f>
        <v>0.42701525054466238</v>
      </c>
      <c r="I28" s="40"/>
      <c r="J28" s="10"/>
      <c r="K28" s="29" t="s">
        <v>33</v>
      </c>
      <c r="L28" s="27">
        <f>L23-P23</f>
        <v>2.5106382978723403</v>
      </c>
      <c r="M28" s="27">
        <f>M23-Q23</f>
        <v>-2.5106382978723403</v>
      </c>
      <c r="N28" s="40"/>
      <c r="O28" s="27">
        <f>L28*L28</f>
        <v>6.3033046627433222</v>
      </c>
      <c r="P28" s="27">
        <f>M28*M28</f>
        <v>6.3033046627433222</v>
      </c>
      <c r="Q28" s="30">
        <f>O28/P23</f>
        <v>0.38226492793411115</v>
      </c>
      <c r="R28" s="30">
        <f>P28/Q23</f>
        <v>0.43439196356148996</v>
      </c>
    </row>
    <row r="29" spans="1:18" ht="15.75">
      <c r="A29" s="29"/>
      <c r="B29" s="27">
        <f>B24-F24</f>
        <v>-2.0740740740740744</v>
      </c>
      <c r="C29" s="27">
        <f>C24-G24</f>
        <v>2.0740740740740744</v>
      </c>
      <c r="D29" s="42"/>
      <c r="E29" s="27">
        <f>B29*B29</f>
        <v>4.3017832647462289</v>
      </c>
      <c r="F29" s="27">
        <f>C29*C29</f>
        <v>4.3017832647462289</v>
      </c>
      <c r="G29" s="30">
        <f>E29/F24</f>
        <v>0.28537628537628545</v>
      </c>
      <c r="H29" s="30">
        <f>F29/G24</f>
        <v>0.62111309170132722</v>
      </c>
      <c r="I29" s="40"/>
      <c r="J29" s="10"/>
      <c r="K29" s="29"/>
      <c r="L29" s="27">
        <f>L24-P24</f>
        <v>-2.5106382978723403</v>
      </c>
      <c r="M29" s="27">
        <f>M24-Q24</f>
        <v>2.5106382978723403</v>
      </c>
      <c r="N29" s="40"/>
      <c r="O29" s="27">
        <f>L29*L29</f>
        <v>6.3033046627433222</v>
      </c>
      <c r="P29" s="27">
        <f>M29*M29</f>
        <v>6.3033046627433222</v>
      </c>
      <c r="Q29" s="30">
        <f>O29/P24</f>
        <v>0.74063829787234037</v>
      </c>
      <c r="R29" s="30">
        <f>P29/Q24</f>
        <v>0.8416344294003868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18</v>
      </c>
      <c r="C33" s="53">
        <f>C13</f>
        <v>13</v>
      </c>
      <c r="D33" s="53">
        <f>SUM(B33:C33)</f>
        <v>31</v>
      </c>
      <c r="E33" s="49">
        <f>B33*100/D35</f>
        <v>34.615384615384613</v>
      </c>
      <c r="F33" s="49">
        <f>C33*100/D35</f>
        <v>25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3.6194110774822575E-3</v>
      </c>
    </row>
    <row r="34" spans="1:16" ht="15.75">
      <c r="A34" s="53" t="s">
        <v>10</v>
      </c>
      <c r="B34" s="53">
        <f>B14</f>
        <v>7</v>
      </c>
      <c r="C34" s="53">
        <f>C14</f>
        <v>14</v>
      </c>
      <c r="D34" s="53">
        <f>SUM(B34:C34)</f>
        <v>21</v>
      </c>
      <c r="E34" s="50">
        <f>B34*100/D33</f>
        <v>22.580645161290324</v>
      </c>
      <c r="F34" s="49">
        <f>C34*100/D35</f>
        <v>26.923076923076923</v>
      </c>
      <c r="I34" s="56" t="s">
        <v>9</v>
      </c>
      <c r="J34" s="54">
        <f>B9</f>
        <v>78</v>
      </c>
      <c r="K34" s="54">
        <f>I9</f>
        <v>45</v>
      </c>
      <c r="L34" s="54">
        <f>SUM(J34:K34)</f>
        <v>123</v>
      </c>
      <c r="M34" s="57"/>
      <c r="N34" s="27">
        <f>J36*L34/L36</f>
        <v>67.563380281690144</v>
      </c>
      <c r="O34" s="27">
        <f>K36*L34/L36</f>
        <v>55.436619718309856</v>
      </c>
      <c r="P34" s="54"/>
    </row>
    <row r="35" spans="1:16" ht="15.75">
      <c r="A35" s="53" t="s">
        <v>6</v>
      </c>
      <c r="B35" s="53">
        <f>SUM(B33:B34)</f>
        <v>25</v>
      </c>
      <c r="C35" s="53">
        <f>SUM(C33:C34)</f>
        <v>27</v>
      </c>
      <c r="D35" s="53">
        <f>SUM(D33:D34)</f>
        <v>52</v>
      </c>
      <c r="E35" s="51"/>
      <c r="F35" s="51"/>
      <c r="I35" s="56" t="s">
        <v>10</v>
      </c>
      <c r="J35" s="54">
        <f>C9</f>
        <v>39</v>
      </c>
      <c r="K35" s="54">
        <f>J9</f>
        <v>51</v>
      </c>
      <c r="L35" s="54">
        <f>SUM(J35:K35)</f>
        <v>90</v>
      </c>
      <c r="M35" s="57"/>
      <c r="N35" s="27">
        <f>J36*L35/L36</f>
        <v>49.436619718309856</v>
      </c>
      <c r="O35" s="27">
        <f>K36*L35/L36</f>
        <v>40.563380281690144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117</v>
      </c>
      <c r="K36" s="34">
        <f>SUM(K34:K35)</f>
        <v>96</v>
      </c>
      <c r="L36" s="34">
        <f>SUM(L34:L35)</f>
        <v>213</v>
      </c>
      <c r="M36" s="57"/>
      <c r="N36" s="57"/>
      <c r="O36" s="57"/>
      <c r="P36" s="28">
        <f>SUM(O39:P40)</f>
        <v>8.4655233739837357</v>
      </c>
    </row>
    <row r="37" spans="1:16" ht="15.75">
      <c r="A37" s="95" t="str">
        <f>A21</f>
        <v>Observed Value Quatarly April-Jun 2016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24</v>
      </c>
      <c r="C39" s="53">
        <f>C23</f>
        <v>8</v>
      </c>
      <c r="D39" s="53">
        <f>SUM(B39:C39)</f>
        <v>32</v>
      </c>
      <c r="E39" s="49">
        <f>B39*100/D41</f>
        <v>44.444444444444443</v>
      </c>
      <c r="F39" s="49">
        <f>C39*100/D41</f>
        <v>14.814814814814815</v>
      </c>
      <c r="I39" s="29" t="s">
        <v>33</v>
      </c>
      <c r="J39" s="27">
        <f>J34-N34</f>
        <v>10.436619718309856</v>
      </c>
      <c r="K39" s="27">
        <f>K34-O34</f>
        <v>-10.436619718309856</v>
      </c>
      <c r="L39" s="54"/>
      <c r="M39" s="27">
        <f>J39*J39</f>
        <v>108.9230311446141</v>
      </c>
      <c r="N39" s="27">
        <f>K39*K39</f>
        <v>108.9230311446141</v>
      </c>
      <c r="O39" s="30">
        <f>M39/N34</f>
        <v>1.612160769495018</v>
      </c>
      <c r="P39" s="30">
        <f>N39/O34</f>
        <v>1.9648209378220531</v>
      </c>
    </row>
    <row r="40" spans="1:16" ht="15.75">
      <c r="A40" s="53" t="s">
        <v>10</v>
      </c>
      <c r="B40" s="53">
        <f>B24</f>
        <v>13</v>
      </c>
      <c r="C40" s="53">
        <f>C24</f>
        <v>9</v>
      </c>
      <c r="D40" s="53">
        <f>SUM(B40:C40)</f>
        <v>22</v>
      </c>
      <c r="E40" s="50">
        <f>B40*100/D39</f>
        <v>40.625</v>
      </c>
      <c r="F40" s="49">
        <f>C40*100/D41</f>
        <v>16.666666666666668</v>
      </c>
      <c r="I40" s="29"/>
      <c r="J40" s="27">
        <f>J35-N35</f>
        <v>-10.436619718309856</v>
      </c>
      <c r="K40" s="27">
        <f>K35-O35</f>
        <v>10.436619718309856</v>
      </c>
      <c r="L40" s="54"/>
      <c r="M40" s="27">
        <f>J40*J40</f>
        <v>108.9230311446141</v>
      </c>
      <c r="N40" s="27">
        <f>K40*K40</f>
        <v>108.9230311446141</v>
      </c>
      <c r="O40" s="30">
        <f>M40/N35</f>
        <v>2.2032863849765247</v>
      </c>
      <c r="P40" s="30">
        <f>N40/O35</f>
        <v>2.6852552816901389</v>
      </c>
    </row>
    <row r="41" spans="1:16">
      <c r="A41" s="53" t="s">
        <v>6</v>
      </c>
      <c r="B41" s="53">
        <f>SUM(B39:B40)</f>
        <v>37</v>
      </c>
      <c r="C41" s="53">
        <f>SUM(C39:C40)</f>
        <v>17</v>
      </c>
      <c r="D41" s="53">
        <f>SUM(D39:D40)</f>
        <v>54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22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17</v>
      </c>
      <c r="C45" s="53">
        <f t="shared" si="9"/>
        <v>12</v>
      </c>
      <c r="D45" s="53">
        <f>SUM(B45:C45)</f>
        <v>29</v>
      </c>
      <c r="E45" s="49">
        <f>B45*100/D47</f>
        <v>28.333333333333332</v>
      </c>
      <c r="F45" s="49">
        <f>C45*100/D47</f>
        <v>20</v>
      </c>
    </row>
    <row r="46" spans="1:16">
      <c r="A46" s="53" t="s">
        <v>10</v>
      </c>
      <c r="B46" s="53">
        <f t="shared" si="9"/>
        <v>13</v>
      </c>
      <c r="C46" s="53">
        <f t="shared" si="9"/>
        <v>18</v>
      </c>
      <c r="D46" s="53">
        <f>SUM(B46:C46)</f>
        <v>31</v>
      </c>
      <c r="E46" s="50">
        <f>B46*100/D45</f>
        <v>44.827586206896555</v>
      </c>
      <c r="F46" s="49">
        <f>C46*100/D47</f>
        <v>30</v>
      </c>
    </row>
    <row r="47" spans="1:16">
      <c r="A47" s="53" t="s">
        <v>6</v>
      </c>
      <c r="B47" s="53">
        <f>SUM(B45:B46)</f>
        <v>30</v>
      </c>
      <c r="C47" s="53">
        <f>SUM(C45:C46)</f>
        <v>30</v>
      </c>
      <c r="D47" s="53">
        <f>SUM(D45:D46)</f>
        <v>60</v>
      </c>
      <c r="E47" s="51"/>
      <c r="F47" s="51"/>
    </row>
    <row r="48" spans="1:16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19</v>
      </c>
      <c r="C50" s="53">
        <f>M23</f>
        <v>12</v>
      </c>
      <c r="D50" s="53">
        <f>SUM(B50:C50)</f>
        <v>31</v>
      </c>
      <c r="E50" s="49">
        <f>B50*100/D52</f>
        <v>40.425531914893618</v>
      </c>
      <c r="F50" s="49">
        <f>C50*100/D52</f>
        <v>25.531914893617021</v>
      </c>
    </row>
    <row r="51" spans="1:6">
      <c r="A51" s="53" t="s">
        <v>10</v>
      </c>
      <c r="B51" s="53">
        <f>L24</f>
        <v>6</v>
      </c>
      <c r="C51" s="53">
        <f>M24</f>
        <v>10</v>
      </c>
      <c r="D51" s="53">
        <f>SUM(B51:C51)</f>
        <v>16</v>
      </c>
      <c r="E51" s="49">
        <f>B51*100/D50</f>
        <v>19.35483870967742</v>
      </c>
      <c r="F51" s="49">
        <f>C51*100/D52</f>
        <v>21.276595744680851</v>
      </c>
    </row>
    <row r="52" spans="1:6">
      <c r="A52" s="53" t="s">
        <v>6</v>
      </c>
      <c r="B52" s="53">
        <f>SUM(B50:B51)</f>
        <v>25</v>
      </c>
      <c r="C52" s="53">
        <f>SUM(C50:C51)</f>
        <v>22</v>
      </c>
      <c r="D52" s="53">
        <f>SUM(D50:D51)</f>
        <v>47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2"/>
  <sheetViews>
    <sheetView topLeftCell="A4" workbookViewId="0">
      <selection activeCell="K45" sqref="K45"/>
    </sheetView>
  </sheetViews>
  <sheetFormatPr defaultRowHeight="15"/>
  <cols>
    <col min="1" max="1" width="10.7109375" customWidth="1"/>
    <col min="5" max="5" width="14.7109375" customWidth="1"/>
    <col min="6" max="6" width="13" customWidth="1"/>
    <col min="8" max="8" width="10.85546875" customWidth="1"/>
    <col min="16" max="16" width="10.7109375" customWidth="1"/>
    <col min="18" max="18" width="11.85546875" customWidth="1"/>
  </cols>
  <sheetData>
    <row r="1" spans="1:18" ht="15.75">
      <c r="A1" s="1" t="s">
        <v>0</v>
      </c>
    </row>
    <row r="2" spans="1:18" ht="16.5" thickBot="1">
      <c r="A2" s="1" t="s">
        <v>72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8" customHeight="1" thickBot="1">
      <c r="A5" s="2" t="s">
        <v>11</v>
      </c>
      <c r="B5" s="4">
        <v>35</v>
      </c>
      <c r="C5" s="4">
        <v>22</v>
      </c>
      <c r="D5" s="4">
        <f>SUM(B5:C5)</f>
        <v>57</v>
      </c>
      <c r="E5" s="4">
        <v>1</v>
      </c>
      <c r="F5" s="4">
        <v>10</v>
      </c>
      <c r="G5" s="4">
        <v>7</v>
      </c>
      <c r="H5" s="4">
        <v>13</v>
      </c>
      <c r="I5" s="4">
        <f>E5+G5</f>
        <v>8</v>
      </c>
      <c r="J5" s="6">
        <f>F5+H5</f>
        <v>23</v>
      </c>
      <c r="K5" s="7">
        <f>I5+J5</f>
        <v>31</v>
      </c>
      <c r="L5" s="3">
        <f>D5+K5</f>
        <v>88</v>
      </c>
      <c r="M5" s="21">
        <f>B5*100/L5</f>
        <v>39.772727272727273</v>
      </c>
      <c r="N5" s="21">
        <f>C5*100/L5</f>
        <v>25</v>
      </c>
      <c r="O5" s="21">
        <f>E5+G5*100/L5</f>
        <v>8.9545454545454533</v>
      </c>
      <c r="P5" s="21">
        <f>F5+H5*100/L5</f>
        <v>24.772727272727273</v>
      </c>
    </row>
    <row r="6" spans="1:18" ht="16.5" thickBot="1">
      <c r="A6" s="2" t="s">
        <v>12</v>
      </c>
      <c r="B6" s="4">
        <v>27</v>
      </c>
      <c r="C6" s="4">
        <v>11</v>
      </c>
      <c r="D6" s="4">
        <f t="shared" ref="D6:D8" si="0">SUM(B6:C6)</f>
        <v>38</v>
      </c>
      <c r="E6" s="4">
        <v>7</v>
      </c>
      <c r="F6" s="4">
        <v>9</v>
      </c>
      <c r="G6" s="4">
        <v>9</v>
      </c>
      <c r="H6" s="4">
        <v>11</v>
      </c>
      <c r="I6" s="4">
        <f t="shared" ref="I6:J8" si="1">E6+G6</f>
        <v>16</v>
      </c>
      <c r="J6" s="6">
        <f t="shared" si="1"/>
        <v>20</v>
      </c>
      <c r="K6" s="7">
        <f t="shared" ref="K6:K8" si="2">I6+J6</f>
        <v>36</v>
      </c>
      <c r="L6" s="3">
        <f t="shared" ref="L6:L8" si="3">D6+K6</f>
        <v>74</v>
      </c>
      <c r="M6" s="21">
        <f t="shared" ref="M6:M9" si="4">B6*100/L6</f>
        <v>36.486486486486484</v>
      </c>
      <c r="N6" s="21">
        <f t="shared" ref="N6:N9" si="5">C6*100/L6</f>
        <v>14.864864864864865</v>
      </c>
      <c r="O6" s="21">
        <f t="shared" ref="O6:O9" si="6">E6+G6*100/L6</f>
        <v>19.162162162162161</v>
      </c>
      <c r="P6" s="21">
        <f t="shared" ref="P6:P9" si="7">F6+H6*100/L6</f>
        <v>23.864864864864863</v>
      </c>
    </row>
    <row r="7" spans="1:18" ht="16.5" thickBot="1">
      <c r="A7" s="2" t="s">
        <v>13</v>
      </c>
      <c r="B7" s="4">
        <v>14</v>
      </c>
      <c r="C7" s="4">
        <v>13</v>
      </c>
      <c r="D7" s="4">
        <f t="shared" si="0"/>
        <v>27</v>
      </c>
      <c r="E7" s="4">
        <v>3</v>
      </c>
      <c r="F7" s="4">
        <v>4</v>
      </c>
      <c r="G7" s="4">
        <v>6</v>
      </c>
      <c r="H7" s="4">
        <v>12</v>
      </c>
      <c r="I7" s="4">
        <f t="shared" si="1"/>
        <v>9</v>
      </c>
      <c r="J7" s="6">
        <f t="shared" si="1"/>
        <v>16</v>
      </c>
      <c r="K7" s="7">
        <f t="shared" si="2"/>
        <v>25</v>
      </c>
      <c r="L7" s="3">
        <f t="shared" si="3"/>
        <v>52</v>
      </c>
      <c r="M7" s="21">
        <f t="shared" si="4"/>
        <v>26.923076923076923</v>
      </c>
      <c r="N7" s="21">
        <f t="shared" si="5"/>
        <v>25</v>
      </c>
      <c r="O7" s="21">
        <f t="shared" si="6"/>
        <v>14.538461538461538</v>
      </c>
      <c r="P7" s="21">
        <f t="shared" si="7"/>
        <v>27.076923076923077</v>
      </c>
    </row>
    <row r="8" spans="1:18" ht="16.5" thickBot="1">
      <c r="A8" s="2" t="s">
        <v>14</v>
      </c>
      <c r="B8" s="4">
        <v>20</v>
      </c>
      <c r="C8" s="4">
        <v>11</v>
      </c>
      <c r="D8" s="4">
        <f t="shared" si="0"/>
        <v>31</v>
      </c>
      <c r="E8" s="4">
        <v>4</v>
      </c>
      <c r="F8" s="4">
        <v>5</v>
      </c>
      <c r="G8" s="4">
        <v>5</v>
      </c>
      <c r="H8" s="4">
        <v>8</v>
      </c>
      <c r="I8" s="4">
        <f t="shared" si="1"/>
        <v>9</v>
      </c>
      <c r="J8" s="6">
        <f t="shared" si="1"/>
        <v>13</v>
      </c>
      <c r="K8" s="7">
        <f t="shared" si="2"/>
        <v>22</v>
      </c>
      <c r="L8" s="3">
        <f t="shared" si="3"/>
        <v>53</v>
      </c>
      <c r="M8" s="21">
        <f t="shared" si="4"/>
        <v>37.735849056603776</v>
      </c>
      <c r="N8" s="21">
        <f t="shared" si="5"/>
        <v>20.754716981132077</v>
      </c>
      <c r="O8" s="21">
        <f t="shared" si="6"/>
        <v>13.433962264150944</v>
      </c>
      <c r="P8" s="21">
        <f t="shared" si="7"/>
        <v>20.09433962264151</v>
      </c>
    </row>
    <row r="9" spans="1:18" ht="16.5" thickBot="1">
      <c r="A9" s="2" t="s">
        <v>15</v>
      </c>
      <c r="B9" s="4">
        <f>SUM(B5:B8)</f>
        <v>96</v>
      </c>
      <c r="C9" s="4">
        <f t="shared" ref="C9:L9" si="8">SUM(C5:C8)</f>
        <v>57</v>
      </c>
      <c r="D9" s="4">
        <f t="shared" si="8"/>
        <v>153</v>
      </c>
      <c r="E9" s="4">
        <f t="shared" si="8"/>
        <v>15</v>
      </c>
      <c r="F9" s="4">
        <f t="shared" si="8"/>
        <v>28</v>
      </c>
      <c r="G9" s="4">
        <f t="shared" si="8"/>
        <v>27</v>
      </c>
      <c r="H9" s="4">
        <f t="shared" si="8"/>
        <v>44</v>
      </c>
      <c r="I9" s="4">
        <f t="shared" si="8"/>
        <v>42</v>
      </c>
      <c r="J9" s="4">
        <f t="shared" si="8"/>
        <v>72</v>
      </c>
      <c r="K9" s="4">
        <f t="shared" si="8"/>
        <v>114</v>
      </c>
      <c r="L9" s="4">
        <f t="shared" si="8"/>
        <v>267</v>
      </c>
      <c r="M9" s="21">
        <f t="shared" si="4"/>
        <v>35.955056179775283</v>
      </c>
      <c r="N9" s="21">
        <f t="shared" si="5"/>
        <v>21.348314606741575</v>
      </c>
      <c r="O9" s="21">
        <f t="shared" si="6"/>
        <v>25.112359550561798</v>
      </c>
      <c r="P9" s="21">
        <f t="shared" si="7"/>
        <v>44.479400749063672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53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54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1.4175814740016951E-3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0.25017371471831146</v>
      </c>
    </row>
    <row r="13" spans="1:18" ht="15.75">
      <c r="A13" s="43" t="s">
        <v>9</v>
      </c>
      <c r="B13" s="42">
        <f>B5</f>
        <v>35</v>
      </c>
      <c r="C13" s="42">
        <f>I5</f>
        <v>8</v>
      </c>
      <c r="D13" s="42">
        <f>SUM(B13:C13)</f>
        <v>43</v>
      </c>
      <c r="E13" s="40"/>
      <c r="F13" s="27">
        <f>B15*D13/D15</f>
        <v>27.852272727272727</v>
      </c>
      <c r="G13" s="27">
        <f>C15*D13/D15</f>
        <v>15.147727272727273</v>
      </c>
      <c r="H13" s="42"/>
      <c r="I13" s="40"/>
      <c r="J13" s="10"/>
      <c r="K13" s="43" t="s">
        <v>9</v>
      </c>
      <c r="L13" s="42">
        <f>B7</f>
        <v>14</v>
      </c>
      <c r="M13" s="42">
        <f>I7</f>
        <v>9</v>
      </c>
      <c r="N13" s="42">
        <f>SUM(L13:M13)</f>
        <v>23</v>
      </c>
      <c r="O13" s="40"/>
      <c r="P13" s="27">
        <f>L15*N13/N15</f>
        <v>11.942307692307692</v>
      </c>
      <c r="Q13" s="27">
        <f>M15*N13/N15</f>
        <v>11.057692307692308</v>
      </c>
      <c r="R13" s="42"/>
    </row>
    <row r="14" spans="1:18" ht="17.25" customHeight="1">
      <c r="A14" s="43" t="s">
        <v>10</v>
      </c>
      <c r="B14" s="42">
        <f>C5</f>
        <v>22</v>
      </c>
      <c r="C14" s="42">
        <f>J5</f>
        <v>23</v>
      </c>
      <c r="D14" s="42">
        <f>SUM(B14:C14)</f>
        <v>45</v>
      </c>
      <c r="E14" s="40"/>
      <c r="F14" s="27">
        <f>B15*D14/D15</f>
        <v>29.147727272727273</v>
      </c>
      <c r="G14" s="27">
        <f>C15*D14/D15</f>
        <v>15.852272727272727</v>
      </c>
      <c r="H14" s="42" t="s">
        <v>32</v>
      </c>
      <c r="I14" s="40"/>
      <c r="J14" s="10"/>
      <c r="K14" s="43" t="s">
        <v>10</v>
      </c>
      <c r="L14" s="42">
        <f>C7</f>
        <v>13</v>
      </c>
      <c r="M14" s="42">
        <f>J7</f>
        <v>16</v>
      </c>
      <c r="N14" s="42">
        <f>SUM(L14:M14)</f>
        <v>29</v>
      </c>
      <c r="O14" s="40"/>
      <c r="P14" s="27">
        <f>L15*N14/N15</f>
        <v>15.057692307692308</v>
      </c>
      <c r="Q14" s="27">
        <f>M15*N14/N15</f>
        <v>13.942307692307692</v>
      </c>
      <c r="R14" s="42" t="s">
        <v>32</v>
      </c>
    </row>
    <row r="15" spans="1:18" ht="15.75">
      <c r="A15" s="33" t="s">
        <v>6</v>
      </c>
      <c r="B15" s="34">
        <f>SUM(B13:B14)</f>
        <v>57</v>
      </c>
      <c r="C15" s="34">
        <f>SUM(C13:C14)</f>
        <v>31</v>
      </c>
      <c r="D15" s="34">
        <f>SUM(D13:D14)</f>
        <v>88</v>
      </c>
      <c r="E15" s="40"/>
      <c r="F15" s="40"/>
      <c r="G15" s="40"/>
      <c r="H15" s="28">
        <f>SUM(G18:H19)</f>
        <v>10.182781952798141</v>
      </c>
      <c r="I15" s="40"/>
      <c r="J15" s="10"/>
      <c r="K15" s="33" t="s">
        <v>6</v>
      </c>
      <c r="L15" s="34">
        <f>SUM(L13:L14)</f>
        <v>27</v>
      </c>
      <c r="M15" s="34">
        <f>SUM(M13:M14)</f>
        <v>25</v>
      </c>
      <c r="N15" s="34">
        <f>SUM(N13:N14)</f>
        <v>52</v>
      </c>
      <c r="O15" s="40"/>
      <c r="P15" s="42"/>
      <c r="Q15" s="42"/>
      <c r="R15" s="28">
        <f>SUM(Q18:R19)</f>
        <v>1.3223343883613756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7.1477272727272734</v>
      </c>
      <c r="C18" s="27">
        <f>C13-G13</f>
        <v>-7.1477272727272734</v>
      </c>
      <c r="D18" s="42"/>
      <c r="E18" s="27">
        <f>B18*B18</f>
        <v>51.090005165289263</v>
      </c>
      <c r="F18" s="27">
        <f>C18*C18</f>
        <v>51.090005165289263</v>
      </c>
      <c r="G18" s="30">
        <f>E18/F13</f>
        <v>1.8343208708875787</v>
      </c>
      <c r="H18" s="30">
        <f>F18/G13</f>
        <v>3.3727835367932895</v>
      </c>
      <c r="I18" s="40"/>
      <c r="J18" s="10"/>
      <c r="K18" s="29" t="s">
        <v>33</v>
      </c>
      <c r="L18" s="27">
        <f>L13-P13</f>
        <v>2.0576923076923084</v>
      </c>
      <c r="M18" s="27">
        <f>M13-Q13</f>
        <v>-2.0576923076923084</v>
      </c>
      <c r="N18" s="40"/>
      <c r="O18" s="27">
        <f>L18*L18</f>
        <v>4.2340976331360975</v>
      </c>
      <c r="P18" s="27">
        <f>M18*M18</f>
        <v>4.2340976331360975</v>
      </c>
      <c r="Q18" s="30">
        <f>O18/P13</f>
        <v>0.35454601758949611</v>
      </c>
      <c r="R18" s="30">
        <f>P18/Q13</f>
        <v>0.38290969899665578</v>
      </c>
    </row>
    <row r="19" spans="1:18" ht="15.75">
      <c r="A19" s="29"/>
      <c r="B19" s="27">
        <f>B14-F14</f>
        <v>-7.1477272727272734</v>
      </c>
      <c r="C19" s="27">
        <f>C14-G14</f>
        <v>7.1477272727272734</v>
      </c>
      <c r="D19" s="42"/>
      <c r="E19" s="27">
        <f>B19*B19</f>
        <v>51.090005165289263</v>
      </c>
      <c r="F19" s="27">
        <f>C19*C19</f>
        <v>51.090005165289263</v>
      </c>
      <c r="G19" s="30">
        <f>E19/F14</f>
        <v>1.7527954988481307</v>
      </c>
      <c r="H19" s="30">
        <f>F19/G14</f>
        <v>3.2228820462691434</v>
      </c>
      <c r="I19" s="40"/>
      <c r="J19" s="10"/>
      <c r="K19" s="29"/>
      <c r="L19" s="27">
        <f>L14-P14</f>
        <v>-2.0576923076923084</v>
      </c>
      <c r="M19" s="27">
        <f>M14-Q14</f>
        <v>2.0576923076923084</v>
      </c>
      <c r="N19" s="40"/>
      <c r="O19" s="27">
        <f>L19*L19</f>
        <v>4.2340976331360975</v>
      </c>
      <c r="P19" s="27">
        <f>M19*M19</f>
        <v>4.2340976331360975</v>
      </c>
      <c r="Q19" s="30">
        <f>O19/P14</f>
        <v>0.28119166912270377</v>
      </c>
      <c r="R19" s="30">
        <f>P19/Q14</f>
        <v>0.30368700265252013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55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56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54" t="s">
        <v>44</v>
      </c>
      <c r="H22" s="61">
        <f>CHITEST(B23:C24,F23:G24)</f>
        <v>2.0407093493982901E-2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60">
        <f>CHITEST(L23:M24,P23:Q24)</f>
        <v>8.8896904146512454E-2</v>
      </c>
    </row>
    <row r="23" spans="1:18" ht="15.75">
      <c r="A23" s="43" t="s">
        <v>9</v>
      </c>
      <c r="B23" s="43">
        <f>B6</f>
        <v>27</v>
      </c>
      <c r="C23" s="43">
        <f>I6</f>
        <v>16</v>
      </c>
      <c r="D23" s="43">
        <f>SUM(B23:C23)</f>
        <v>43</v>
      </c>
      <c r="E23" s="40"/>
      <c r="F23" s="27">
        <f>B25*D23/D25</f>
        <v>22.081081081081081</v>
      </c>
      <c r="G23" s="27">
        <f>C25*D23/D25</f>
        <v>20.918918918918919</v>
      </c>
      <c r="H23" s="42"/>
      <c r="I23" s="40"/>
      <c r="J23" s="10"/>
      <c r="K23" s="43" t="s">
        <v>9</v>
      </c>
      <c r="L23" s="43">
        <f>B8</f>
        <v>20</v>
      </c>
      <c r="M23" s="43">
        <f>I8</f>
        <v>9</v>
      </c>
      <c r="N23" s="43">
        <f>SUM(L23:M23)</f>
        <v>29</v>
      </c>
      <c r="O23" s="40"/>
      <c r="P23" s="27">
        <f>L25*N23/N25</f>
        <v>16.962264150943398</v>
      </c>
      <c r="Q23" s="27">
        <f>M25*N23/N25</f>
        <v>12.037735849056604</v>
      </c>
      <c r="R23" s="42"/>
    </row>
    <row r="24" spans="1:18" ht="18" customHeight="1">
      <c r="A24" s="43" t="s">
        <v>10</v>
      </c>
      <c r="B24" s="43">
        <f>C6</f>
        <v>11</v>
      </c>
      <c r="C24" s="43">
        <f>J6</f>
        <v>20</v>
      </c>
      <c r="D24" s="43">
        <f>SUM(B24:C24)</f>
        <v>31</v>
      </c>
      <c r="E24" s="40"/>
      <c r="F24" s="27">
        <f>B25*D24/D25</f>
        <v>15.918918918918919</v>
      </c>
      <c r="G24" s="27">
        <f>C25*D24/D25</f>
        <v>15.081081081081081</v>
      </c>
      <c r="H24" s="42" t="s">
        <v>32</v>
      </c>
      <c r="I24" s="40"/>
      <c r="J24" s="10"/>
      <c r="K24" s="43" t="s">
        <v>10</v>
      </c>
      <c r="L24" s="43">
        <f>C8</f>
        <v>11</v>
      </c>
      <c r="M24" s="43">
        <f>J8</f>
        <v>13</v>
      </c>
      <c r="N24" s="43">
        <f>SUM(L24:M24)</f>
        <v>24</v>
      </c>
      <c r="O24" s="40"/>
      <c r="P24" s="27">
        <f>L25*N24/N25</f>
        <v>14.037735849056604</v>
      </c>
      <c r="Q24" s="27">
        <f>M25*N24/N25</f>
        <v>9.9622641509433958</v>
      </c>
      <c r="R24" s="42" t="s">
        <v>32</v>
      </c>
    </row>
    <row r="25" spans="1:18" ht="15.75">
      <c r="A25" s="32" t="s">
        <v>6</v>
      </c>
      <c r="B25" s="32">
        <f>SUM(B23:B24)</f>
        <v>38</v>
      </c>
      <c r="C25" s="32">
        <f>SUM(C23:C24)</f>
        <v>36</v>
      </c>
      <c r="D25" s="32">
        <f>SUM(D23:D24)</f>
        <v>74</v>
      </c>
      <c r="E25" s="40"/>
      <c r="F25" s="42"/>
      <c r="G25" s="42"/>
      <c r="H25" s="28">
        <f>SUM(G28:H29)</f>
        <v>5.3767301474491429</v>
      </c>
      <c r="I25" s="40"/>
      <c r="J25" s="10"/>
      <c r="K25" s="32" t="s">
        <v>6</v>
      </c>
      <c r="L25" s="32">
        <f>SUM(L23:L24)</f>
        <v>31</v>
      </c>
      <c r="M25" s="32">
        <f>SUM(M23:M24)</f>
        <v>22</v>
      </c>
      <c r="N25" s="32">
        <f>SUM(N23:N24)</f>
        <v>53</v>
      </c>
      <c r="O25" s="40"/>
      <c r="P25" s="42"/>
      <c r="Q25" s="42"/>
      <c r="R25" s="28">
        <f>SUM(Q28:R29)</f>
        <v>2.8942364411635824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4.9189189189189193</v>
      </c>
      <c r="C28" s="27">
        <f>C23-G23</f>
        <v>-4.9189189189189193</v>
      </c>
      <c r="D28" s="42"/>
      <c r="E28" s="27">
        <f>B28*B28</f>
        <v>24.195763330898469</v>
      </c>
      <c r="F28" s="27">
        <f>C28*C28</f>
        <v>24.195763330898469</v>
      </c>
      <c r="G28" s="30">
        <f>E28/F23</f>
        <v>1.0957689635780212</v>
      </c>
      <c r="H28" s="30">
        <f>F28/G23</f>
        <v>1.1566450171101335</v>
      </c>
      <c r="I28" s="40"/>
      <c r="J28" s="10"/>
      <c r="K28" s="29" t="s">
        <v>33</v>
      </c>
      <c r="L28" s="27">
        <f>L23-P23</f>
        <v>3.0377358490566024</v>
      </c>
      <c r="M28" s="27">
        <f>M23-Q23</f>
        <v>-3.0377358490566042</v>
      </c>
      <c r="N28" s="40"/>
      <c r="O28" s="27">
        <f>L28*L28</f>
        <v>9.2278390886436377</v>
      </c>
      <c r="P28" s="27">
        <f>M28*M28</f>
        <v>9.2278390886436483</v>
      </c>
      <c r="Q28" s="30">
        <f>O28/P23</f>
        <v>0.54402165928599866</v>
      </c>
      <c r="R28" s="30">
        <f>P28/Q23</f>
        <v>0.76657597444845349</v>
      </c>
    </row>
    <row r="29" spans="1:18" ht="15.75">
      <c r="A29" s="29"/>
      <c r="B29" s="27">
        <f>B24-F24</f>
        <v>-4.9189189189189193</v>
      </c>
      <c r="C29" s="27">
        <f>C24-G24</f>
        <v>4.9189189189189193</v>
      </c>
      <c r="D29" s="42"/>
      <c r="E29" s="27">
        <f>B29*B29</f>
        <v>24.195763330898469</v>
      </c>
      <c r="F29" s="27">
        <f>C29*C29</f>
        <v>24.195763330898469</v>
      </c>
      <c r="G29" s="30">
        <f>E29/F24</f>
        <v>1.5199375946404809</v>
      </c>
      <c r="H29" s="30">
        <f>F29/G24</f>
        <v>1.6043785721205079</v>
      </c>
      <c r="I29" s="40"/>
      <c r="J29" s="10"/>
      <c r="K29" s="29"/>
      <c r="L29" s="27">
        <f>L24-P24</f>
        <v>-3.0377358490566042</v>
      </c>
      <c r="M29" s="27">
        <f>M24-Q24</f>
        <v>3.0377358490566042</v>
      </c>
      <c r="N29" s="40"/>
      <c r="O29" s="27">
        <f>L29*L29</f>
        <v>9.2278390886436483</v>
      </c>
      <c r="P29" s="27">
        <f>M29*M29</f>
        <v>9.2278390886436483</v>
      </c>
      <c r="Q29" s="30">
        <f>O29/P24</f>
        <v>0.65735950497058249</v>
      </c>
      <c r="R29" s="30">
        <f>P29/Q24</f>
        <v>0.92627930245854806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35</v>
      </c>
      <c r="C33" s="53">
        <f>C13</f>
        <v>8</v>
      </c>
      <c r="D33" s="53">
        <f>SUM(B33:C33)</f>
        <v>43</v>
      </c>
      <c r="E33" s="49">
        <f>B33*100/D35</f>
        <v>39.772727272727273</v>
      </c>
      <c r="F33" s="49">
        <f>C33*100/D35</f>
        <v>9.0909090909090917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2.7948514324100464E-5</v>
      </c>
    </row>
    <row r="34" spans="1:16" ht="15.75">
      <c r="A34" s="53" t="s">
        <v>10</v>
      </c>
      <c r="B34" s="53">
        <f>B14</f>
        <v>22</v>
      </c>
      <c r="C34" s="53">
        <f>C14</f>
        <v>23</v>
      </c>
      <c r="D34" s="53">
        <f>SUM(B34:C34)</f>
        <v>45</v>
      </c>
      <c r="E34" s="50">
        <f>B34*100/D33</f>
        <v>51.162790697674417</v>
      </c>
      <c r="F34" s="49">
        <f>C34*100/D35</f>
        <v>26.136363636363637</v>
      </c>
      <c r="I34" s="56" t="s">
        <v>9</v>
      </c>
      <c r="J34" s="54">
        <f>B9</f>
        <v>96</v>
      </c>
      <c r="K34" s="54">
        <f>I9</f>
        <v>42</v>
      </c>
      <c r="L34" s="54">
        <f>SUM(J34:K34)</f>
        <v>138</v>
      </c>
      <c r="M34" s="57"/>
      <c r="N34" s="27">
        <f>J36*L34/L36</f>
        <v>79.078651685393254</v>
      </c>
      <c r="O34" s="27">
        <f>K36*L34/L36</f>
        <v>58.921348314606739</v>
      </c>
      <c r="P34" s="54"/>
    </row>
    <row r="35" spans="1:16" ht="15.75">
      <c r="A35" s="53" t="s">
        <v>6</v>
      </c>
      <c r="B35" s="53">
        <f>SUM(B33:B34)</f>
        <v>57</v>
      </c>
      <c r="C35" s="53">
        <f>SUM(C33:C34)</f>
        <v>31</v>
      </c>
      <c r="D35" s="53">
        <f>SUM(D33:D34)</f>
        <v>88</v>
      </c>
      <c r="E35" s="51"/>
      <c r="F35" s="51"/>
      <c r="I35" s="56" t="s">
        <v>10</v>
      </c>
      <c r="J35" s="66">
        <f>C9</f>
        <v>57</v>
      </c>
      <c r="K35" s="54">
        <f>J9</f>
        <v>72</v>
      </c>
      <c r="L35" s="54">
        <f>SUM(J35:K35)</f>
        <v>129</v>
      </c>
      <c r="M35" s="57"/>
      <c r="N35" s="27">
        <f>J36*L35/L36</f>
        <v>73.921348314606746</v>
      </c>
      <c r="O35" s="27">
        <f>K36*L35/L36</f>
        <v>55.078651685393261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153</v>
      </c>
      <c r="K36" s="34">
        <f>SUM(K34:K35)</f>
        <v>114</v>
      </c>
      <c r="L36" s="34">
        <f>SUM(L34:L35)</f>
        <v>267</v>
      </c>
      <c r="M36" s="57"/>
      <c r="N36" s="57"/>
      <c r="O36" s="57"/>
      <c r="P36" s="28">
        <f>SUM(O39:P40)</f>
        <v>17.552486014894487</v>
      </c>
    </row>
    <row r="37" spans="1:16" ht="15.75">
      <c r="A37" s="95" t="str">
        <f>A21</f>
        <v>Observed Value Quatarly April-Jun 2017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27</v>
      </c>
      <c r="C39" s="53">
        <f>C23</f>
        <v>16</v>
      </c>
      <c r="D39" s="53">
        <f>SUM(B39:C39)</f>
        <v>43</v>
      </c>
      <c r="E39" s="49">
        <f>B39*100/D41</f>
        <v>36.486486486486484</v>
      </c>
      <c r="F39" s="49">
        <f>C39*100/D41</f>
        <v>21.621621621621621</v>
      </c>
      <c r="I39" s="29" t="s">
        <v>33</v>
      </c>
      <c r="J39" s="27">
        <f>J34-N34</f>
        <v>16.921348314606746</v>
      </c>
      <c r="K39" s="27">
        <f>K34-O34</f>
        <v>-16.921348314606739</v>
      </c>
      <c r="L39" s="54"/>
      <c r="M39" s="27">
        <f>J39*J39</f>
        <v>286.33202878424459</v>
      </c>
      <c r="N39" s="27">
        <f>K39*K39</f>
        <v>286.3320287842443</v>
      </c>
      <c r="O39" s="30">
        <f>M39/N34</f>
        <v>3.6208511738843092</v>
      </c>
      <c r="P39" s="30">
        <f>N39/O34</f>
        <v>4.8595634175815681</v>
      </c>
    </row>
    <row r="40" spans="1:16" ht="15.75">
      <c r="A40" s="53" t="s">
        <v>10</v>
      </c>
      <c r="B40" s="53">
        <f>B24</f>
        <v>11</v>
      </c>
      <c r="C40" s="53">
        <f>C24</f>
        <v>20</v>
      </c>
      <c r="D40" s="53">
        <f>SUM(B40:C40)</f>
        <v>31</v>
      </c>
      <c r="E40" s="50">
        <f>B40*100/D39</f>
        <v>25.581395348837209</v>
      </c>
      <c r="F40" s="49">
        <f>C40*100/D41</f>
        <v>27.027027027027028</v>
      </c>
      <c r="I40" s="29"/>
      <c r="J40" s="27">
        <f>J35-N35</f>
        <v>-16.921348314606746</v>
      </c>
      <c r="K40" s="27">
        <f>K35-O35</f>
        <v>16.921348314606739</v>
      </c>
      <c r="L40" s="54"/>
      <c r="M40" s="27">
        <f>J40*J40</f>
        <v>286.33202878424459</v>
      </c>
      <c r="N40" s="27">
        <f>K40*K40</f>
        <v>286.3320287842443</v>
      </c>
      <c r="O40" s="30">
        <f>M40/N35</f>
        <v>3.8734686976436792</v>
      </c>
      <c r="P40" s="30">
        <f>N40/O35</f>
        <v>5.1986027257849328</v>
      </c>
    </row>
    <row r="41" spans="1:16">
      <c r="A41" s="53" t="s">
        <v>6</v>
      </c>
      <c r="B41" s="53">
        <f>SUM(B39:B40)</f>
        <v>38</v>
      </c>
      <c r="C41" s="53">
        <f>SUM(C39:C40)</f>
        <v>36</v>
      </c>
      <c r="D41" s="53">
        <f>SUM(D39:D40)</f>
        <v>74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31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14</v>
      </c>
      <c r="C45" s="53">
        <f t="shared" si="9"/>
        <v>9</v>
      </c>
      <c r="D45" s="53">
        <f>SUM(B45:C45)</f>
        <v>23</v>
      </c>
      <c r="E45" s="49">
        <f>B45*100/D47</f>
        <v>26.923076923076923</v>
      </c>
      <c r="F45" s="49">
        <f>C45*100/D47</f>
        <v>17.307692307692307</v>
      </c>
    </row>
    <row r="46" spans="1:16">
      <c r="A46" s="53" t="s">
        <v>10</v>
      </c>
      <c r="B46" s="53">
        <f t="shared" si="9"/>
        <v>13</v>
      </c>
      <c r="C46" s="53">
        <f t="shared" si="9"/>
        <v>16</v>
      </c>
      <c r="D46" s="53">
        <f>SUM(B46:C46)</f>
        <v>29</v>
      </c>
      <c r="E46" s="50">
        <f>B46*100/D45</f>
        <v>56.521739130434781</v>
      </c>
      <c r="F46" s="49">
        <f>C46*100/D47</f>
        <v>30.76923076923077</v>
      </c>
    </row>
    <row r="47" spans="1:16">
      <c r="A47" s="53" t="s">
        <v>6</v>
      </c>
      <c r="B47" s="53">
        <f>SUM(B45:B46)</f>
        <v>27</v>
      </c>
      <c r="C47" s="53">
        <f>SUM(C45:C46)</f>
        <v>25</v>
      </c>
      <c r="D47" s="53">
        <f>SUM(D45:D46)</f>
        <v>52</v>
      </c>
      <c r="E47" s="51"/>
      <c r="F47" s="51"/>
    </row>
    <row r="48" spans="1:16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20</v>
      </c>
      <c r="C50" s="53">
        <f>M23</f>
        <v>9</v>
      </c>
      <c r="D50" s="53">
        <f>SUM(B50:C50)</f>
        <v>29</v>
      </c>
      <c r="E50" s="49">
        <f>B50*100/D52</f>
        <v>37.735849056603776</v>
      </c>
      <c r="F50" s="49">
        <f>C50*100/D52</f>
        <v>16.981132075471699</v>
      </c>
    </row>
    <row r="51" spans="1:6">
      <c r="A51" s="53" t="s">
        <v>10</v>
      </c>
      <c r="B51" s="53">
        <f>L24</f>
        <v>11</v>
      </c>
      <c r="C51" s="53">
        <f>M24</f>
        <v>13</v>
      </c>
      <c r="D51" s="53">
        <f>SUM(B51:C51)</f>
        <v>24</v>
      </c>
      <c r="E51" s="49">
        <f>B51*100/D50</f>
        <v>37.931034482758619</v>
      </c>
      <c r="F51" s="49">
        <f>C51*100/D52</f>
        <v>24.528301886792452</v>
      </c>
    </row>
    <row r="52" spans="1:6">
      <c r="A52" s="53" t="s">
        <v>6</v>
      </c>
      <c r="B52" s="53">
        <f>SUM(B50:B51)</f>
        <v>31</v>
      </c>
      <c r="C52" s="53">
        <f>SUM(C50:C51)</f>
        <v>22</v>
      </c>
      <c r="D52" s="53">
        <f>SUM(D50:D51)</f>
        <v>53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2"/>
  <sheetViews>
    <sheetView topLeftCell="A4" workbookViewId="0">
      <selection activeCell="J37" sqref="J37"/>
    </sheetView>
  </sheetViews>
  <sheetFormatPr defaultRowHeight="15"/>
  <cols>
    <col min="1" max="1" width="10.42578125" customWidth="1"/>
    <col min="5" max="5" width="13" customWidth="1"/>
    <col min="6" max="6" width="13.42578125" customWidth="1"/>
    <col min="8" max="8" width="10.85546875" customWidth="1"/>
    <col min="16" max="16" width="10.7109375" customWidth="1"/>
    <col min="18" max="18" width="11" customWidth="1"/>
  </cols>
  <sheetData>
    <row r="1" spans="1:18" ht="15.75">
      <c r="A1" s="1" t="s">
        <v>0</v>
      </c>
    </row>
    <row r="2" spans="1:18" ht="16.5" thickBot="1">
      <c r="A2" s="1" t="s">
        <v>75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9.5" customHeight="1" thickBot="1">
      <c r="A5" s="2" t="s">
        <v>11</v>
      </c>
      <c r="B5" s="4">
        <v>16</v>
      </c>
      <c r="C5" s="4">
        <v>15</v>
      </c>
      <c r="D5" s="4">
        <f>SUM(B5:C5)</f>
        <v>31</v>
      </c>
      <c r="E5" s="4">
        <v>14</v>
      </c>
      <c r="F5" s="4">
        <v>6</v>
      </c>
      <c r="G5" s="4">
        <v>4</v>
      </c>
      <c r="H5" s="4">
        <v>11</v>
      </c>
      <c r="I5" s="4">
        <f>E5+G5</f>
        <v>18</v>
      </c>
      <c r="J5" s="6">
        <f>F5+H5</f>
        <v>17</v>
      </c>
      <c r="K5" s="7">
        <f>I5+J5</f>
        <v>35</v>
      </c>
      <c r="L5" s="3">
        <f>D5+K5</f>
        <v>66</v>
      </c>
      <c r="M5" s="21">
        <f>B5*100/L5</f>
        <v>24.242424242424242</v>
      </c>
      <c r="N5" s="21">
        <f>C5*100/L5</f>
        <v>22.727272727272727</v>
      </c>
      <c r="O5" s="21">
        <f>E5+G5*100/L5</f>
        <v>20.060606060606062</v>
      </c>
      <c r="P5" s="21">
        <f>F5+H5*100/L5</f>
        <v>22.666666666666668</v>
      </c>
    </row>
    <row r="6" spans="1:18" ht="16.5" thickBot="1">
      <c r="A6" s="2" t="s">
        <v>12</v>
      </c>
      <c r="B6" s="4">
        <v>12</v>
      </c>
      <c r="C6" s="4">
        <v>10</v>
      </c>
      <c r="D6" s="4">
        <f t="shared" ref="D6:D8" si="0">SUM(B6:C6)</f>
        <v>22</v>
      </c>
      <c r="E6" s="4">
        <v>5</v>
      </c>
      <c r="F6" s="4">
        <v>5</v>
      </c>
      <c r="G6" s="4">
        <v>10</v>
      </c>
      <c r="H6" s="4">
        <v>20</v>
      </c>
      <c r="I6" s="4">
        <f t="shared" ref="I6:J8" si="1">E6+G6</f>
        <v>15</v>
      </c>
      <c r="J6" s="6">
        <f t="shared" si="1"/>
        <v>25</v>
      </c>
      <c r="K6" s="7">
        <f t="shared" ref="K6:K8" si="2">I6+J6</f>
        <v>40</v>
      </c>
      <c r="L6" s="3">
        <f t="shared" ref="L6:L8" si="3">D6+K6</f>
        <v>62</v>
      </c>
      <c r="M6" s="21">
        <f t="shared" ref="M6:M9" si="4">B6*100/L6</f>
        <v>19.35483870967742</v>
      </c>
      <c r="N6" s="21">
        <f t="shared" ref="N6:N9" si="5">C6*100/L6</f>
        <v>16.129032258064516</v>
      </c>
      <c r="O6" s="21">
        <f t="shared" ref="O6:O9" si="6">E6+G6*100/L6</f>
        <v>21.129032258064516</v>
      </c>
      <c r="P6" s="21">
        <f t="shared" ref="P6:P9" si="7">F6+H6*100/L6</f>
        <v>37.258064516129032</v>
      </c>
    </row>
    <row r="7" spans="1:18" ht="16.5" thickBot="1">
      <c r="A7" s="2" t="s">
        <v>13</v>
      </c>
      <c r="B7" s="4">
        <v>23</v>
      </c>
      <c r="C7" s="4">
        <v>10</v>
      </c>
      <c r="D7" s="4">
        <f t="shared" si="0"/>
        <v>33</v>
      </c>
      <c r="E7" s="4">
        <v>5</v>
      </c>
      <c r="F7" s="4">
        <v>3</v>
      </c>
      <c r="G7" s="4">
        <v>14</v>
      </c>
      <c r="H7" s="4">
        <v>13</v>
      </c>
      <c r="I7" s="4">
        <f t="shared" si="1"/>
        <v>19</v>
      </c>
      <c r="J7" s="6">
        <f t="shared" si="1"/>
        <v>16</v>
      </c>
      <c r="K7" s="7">
        <f t="shared" si="2"/>
        <v>35</v>
      </c>
      <c r="L7" s="3">
        <f t="shared" si="3"/>
        <v>68</v>
      </c>
      <c r="M7" s="21">
        <f t="shared" si="4"/>
        <v>33.823529411764703</v>
      </c>
      <c r="N7" s="21">
        <f t="shared" si="5"/>
        <v>14.705882352941176</v>
      </c>
      <c r="O7" s="21">
        <f t="shared" si="6"/>
        <v>25.588235294117649</v>
      </c>
      <c r="P7" s="21">
        <f t="shared" si="7"/>
        <v>22.117647058823529</v>
      </c>
    </row>
    <row r="8" spans="1:18" ht="16.5" thickBot="1">
      <c r="A8" s="2" t="s">
        <v>14</v>
      </c>
      <c r="B8" s="4">
        <v>18</v>
      </c>
      <c r="C8" s="4">
        <v>9</v>
      </c>
      <c r="D8" s="4">
        <f t="shared" si="0"/>
        <v>27</v>
      </c>
      <c r="E8" s="4">
        <v>6</v>
      </c>
      <c r="F8" s="4">
        <v>8</v>
      </c>
      <c r="G8" s="4">
        <v>10</v>
      </c>
      <c r="H8" s="4">
        <v>11</v>
      </c>
      <c r="I8" s="4">
        <f t="shared" si="1"/>
        <v>16</v>
      </c>
      <c r="J8" s="6">
        <f t="shared" si="1"/>
        <v>19</v>
      </c>
      <c r="K8" s="7">
        <f t="shared" si="2"/>
        <v>35</v>
      </c>
      <c r="L8" s="3">
        <f t="shared" si="3"/>
        <v>62</v>
      </c>
      <c r="M8" s="21">
        <f t="shared" si="4"/>
        <v>29.032258064516128</v>
      </c>
      <c r="N8" s="21">
        <f t="shared" si="5"/>
        <v>14.516129032258064</v>
      </c>
      <c r="O8" s="21">
        <f t="shared" si="6"/>
        <v>22.129032258064516</v>
      </c>
      <c r="P8" s="21">
        <f t="shared" si="7"/>
        <v>25.741935483870968</v>
      </c>
    </row>
    <row r="9" spans="1:18" ht="16.5" thickBot="1">
      <c r="A9" s="2" t="s">
        <v>15</v>
      </c>
      <c r="B9" s="4">
        <f>SUM(B5:B8)</f>
        <v>69</v>
      </c>
      <c r="C9" s="4">
        <f t="shared" ref="C9:L9" si="8">SUM(C5:C8)</f>
        <v>44</v>
      </c>
      <c r="D9" s="4">
        <f t="shared" si="8"/>
        <v>113</v>
      </c>
      <c r="E9" s="4">
        <f t="shared" si="8"/>
        <v>30</v>
      </c>
      <c r="F9" s="4">
        <f t="shared" si="8"/>
        <v>22</v>
      </c>
      <c r="G9" s="4">
        <f t="shared" si="8"/>
        <v>38</v>
      </c>
      <c r="H9" s="4">
        <f t="shared" si="8"/>
        <v>55</v>
      </c>
      <c r="I9" s="4">
        <f t="shared" si="8"/>
        <v>68</v>
      </c>
      <c r="J9" s="4">
        <f t="shared" si="8"/>
        <v>77</v>
      </c>
      <c r="K9" s="4">
        <f t="shared" si="8"/>
        <v>145</v>
      </c>
      <c r="L9" s="4">
        <f t="shared" si="8"/>
        <v>258</v>
      </c>
      <c r="M9" s="21">
        <f t="shared" si="4"/>
        <v>26.744186046511629</v>
      </c>
      <c r="N9" s="21">
        <f t="shared" si="5"/>
        <v>17.054263565891471</v>
      </c>
      <c r="O9" s="21">
        <f t="shared" si="6"/>
        <v>44.728682170542633</v>
      </c>
      <c r="P9" s="21">
        <f t="shared" si="7"/>
        <v>43.31782945736434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61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62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0.9880684594676562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0.19121632210307254</v>
      </c>
    </row>
    <row r="13" spans="1:18" ht="15.75">
      <c r="A13" s="43" t="s">
        <v>9</v>
      </c>
      <c r="B13" s="42">
        <f>B5</f>
        <v>16</v>
      </c>
      <c r="C13" s="42">
        <f>I5</f>
        <v>18</v>
      </c>
      <c r="D13" s="42">
        <f>SUM(B13:C13)</f>
        <v>34</v>
      </c>
      <c r="E13" s="40"/>
      <c r="F13" s="27">
        <f>B15*D13/D15</f>
        <v>15.969696969696969</v>
      </c>
      <c r="G13" s="27">
        <f>C15*D13/D15</f>
        <v>18.030303030303031</v>
      </c>
      <c r="H13" s="42"/>
      <c r="I13" s="40"/>
      <c r="J13" s="10"/>
      <c r="K13" s="43" t="s">
        <v>9</v>
      </c>
      <c r="L13" s="42">
        <f>B7</f>
        <v>23</v>
      </c>
      <c r="M13" s="42">
        <f>I7</f>
        <v>19</v>
      </c>
      <c r="N13" s="42">
        <f>SUM(L13:M13)</f>
        <v>42</v>
      </c>
      <c r="O13" s="40"/>
      <c r="P13" s="27">
        <f>L15*N13/N15</f>
        <v>20.382352941176471</v>
      </c>
      <c r="Q13" s="27">
        <f>M15*N13/N15</f>
        <v>21.617647058823529</v>
      </c>
      <c r="R13" s="42"/>
    </row>
    <row r="14" spans="1:18" ht="15.75" customHeight="1">
      <c r="A14" s="43" t="s">
        <v>10</v>
      </c>
      <c r="B14" s="42">
        <f>C5</f>
        <v>15</v>
      </c>
      <c r="C14" s="42">
        <f>J5</f>
        <v>17</v>
      </c>
      <c r="D14" s="42">
        <f>SUM(B14:C14)</f>
        <v>32</v>
      </c>
      <c r="E14" s="40"/>
      <c r="F14" s="27">
        <f>B15*D14/D15</f>
        <v>15.030303030303031</v>
      </c>
      <c r="G14" s="27">
        <f>C15*D14/D15</f>
        <v>16.969696969696969</v>
      </c>
      <c r="H14" s="42" t="s">
        <v>32</v>
      </c>
      <c r="I14" s="40"/>
      <c r="J14" s="10"/>
      <c r="K14" s="43" t="s">
        <v>10</v>
      </c>
      <c r="L14" s="42">
        <f>C7</f>
        <v>10</v>
      </c>
      <c r="M14" s="42">
        <f>J7</f>
        <v>16</v>
      </c>
      <c r="N14" s="42">
        <f>SUM(L14:M14)</f>
        <v>26</v>
      </c>
      <c r="O14" s="40"/>
      <c r="P14" s="27">
        <f>L15*N14/N15</f>
        <v>12.617647058823529</v>
      </c>
      <c r="Q14" s="27">
        <f>M15*N14/N15</f>
        <v>13.382352941176471</v>
      </c>
      <c r="R14" s="42" t="s">
        <v>32</v>
      </c>
    </row>
    <row r="15" spans="1:18" ht="15.75">
      <c r="A15" s="33" t="s">
        <v>6</v>
      </c>
      <c r="B15" s="34">
        <f>SUM(B13:B14)</f>
        <v>31</v>
      </c>
      <c r="C15" s="34">
        <f>SUM(C13:C14)</f>
        <v>35</v>
      </c>
      <c r="D15" s="34">
        <f>SUM(D13:D14)</f>
        <v>66</v>
      </c>
      <c r="E15" s="40"/>
      <c r="F15" s="40"/>
      <c r="G15" s="40"/>
      <c r="H15" s="28">
        <f>SUM(G18:H19)</f>
        <v>2.236378422336804E-4</v>
      </c>
      <c r="I15" s="40"/>
      <c r="J15" s="10"/>
      <c r="K15" s="33" t="s">
        <v>6</v>
      </c>
      <c r="L15" s="34">
        <f>SUM(L13:L14)</f>
        <v>33</v>
      </c>
      <c r="M15" s="34">
        <f>SUM(M13:M14)</f>
        <v>35</v>
      </c>
      <c r="N15" s="34">
        <f>SUM(N13:N14)</f>
        <v>68</v>
      </c>
      <c r="O15" s="40"/>
      <c r="P15" s="42"/>
      <c r="Q15" s="42"/>
      <c r="R15" s="28">
        <f>SUM(Q18:R19)</f>
        <v>1.7082219367933651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3.0303030303031164E-2</v>
      </c>
      <c r="C18" s="27">
        <f>C13-G13</f>
        <v>-3.0303030303031164E-2</v>
      </c>
      <c r="D18" s="42"/>
      <c r="E18" s="27">
        <f>B18*B18</f>
        <v>9.1827364554642507E-4</v>
      </c>
      <c r="F18" s="27">
        <f>C18*C18</f>
        <v>9.1827364554642507E-4</v>
      </c>
      <c r="G18" s="30">
        <f>E18/F13</f>
        <v>5.7501006267612958E-5</v>
      </c>
      <c r="H18" s="30">
        <f>F18/G13</f>
        <v>5.092946269417147E-5</v>
      </c>
      <c r="I18" s="40"/>
      <c r="J18" s="10"/>
      <c r="K18" s="29" t="s">
        <v>33</v>
      </c>
      <c r="L18" s="27">
        <f>L13-P13</f>
        <v>2.617647058823529</v>
      </c>
      <c r="M18" s="27">
        <f>M13-Q13</f>
        <v>-2.617647058823529</v>
      </c>
      <c r="N18" s="40"/>
      <c r="O18" s="27">
        <f>L18*L18</f>
        <v>6.8520761245674722</v>
      </c>
      <c r="P18" s="27">
        <f>M18*M18</f>
        <v>6.8520761245674722</v>
      </c>
      <c r="Q18" s="30">
        <f>O18/P13</f>
        <v>0.3361768950004243</v>
      </c>
      <c r="R18" s="30">
        <f>P18/Q13</f>
        <v>0.31696678671468581</v>
      </c>
    </row>
    <row r="19" spans="1:18" ht="15.75">
      <c r="A19" s="29"/>
      <c r="B19" s="27">
        <f>B14-F14</f>
        <v>-3.0303030303031164E-2</v>
      </c>
      <c r="C19" s="27">
        <f>C14-G14</f>
        <v>3.0303030303031164E-2</v>
      </c>
      <c r="D19" s="42"/>
      <c r="E19" s="27">
        <f>B19*B19</f>
        <v>9.1827364554642507E-4</v>
      </c>
      <c r="F19" s="27">
        <f>C19*C19</f>
        <v>9.1827364554642507E-4</v>
      </c>
      <c r="G19" s="30">
        <f>E19/F14</f>
        <v>6.1094819159338758E-5</v>
      </c>
      <c r="H19" s="30">
        <f>F19/G14</f>
        <v>5.4112554112557196E-5</v>
      </c>
      <c r="I19" s="40"/>
      <c r="J19" s="10"/>
      <c r="K19" s="29"/>
      <c r="L19" s="27">
        <f>L14-P14</f>
        <v>-2.617647058823529</v>
      </c>
      <c r="M19" s="27">
        <f>M14-Q14</f>
        <v>2.617647058823529</v>
      </c>
      <c r="N19" s="40"/>
      <c r="O19" s="27">
        <f>L19*L19</f>
        <v>6.8520761245674722</v>
      </c>
      <c r="P19" s="27">
        <f>M19*M19</f>
        <v>6.8520761245674722</v>
      </c>
      <c r="Q19" s="30">
        <f>O19/P14</f>
        <v>0.54305498423145471</v>
      </c>
      <c r="R19" s="30">
        <f>P19/Q14</f>
        <v>0.5120232708468001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63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64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0.19525852608394204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59">
        <f>CHITEST(L23:M24,P23:Q24)</f>
        <v>0.10023501084120294</v>
      </c>
    </row>
    <row r="23" spans="1:18" ht="15.75">
      <c r="A23" s="43" t="s">
        <v>9</v>
      </c>
      <c r="B23" s="43">
        <f>B6</f>
        <v>12</v>
      </c>
      <c r="C23" s="43">
        <f>I6</f>
        <v>15</v>
      </c>
      <c r="D23" s="43">
        <f>SUM(B23:C23)</f>
        <v>27</v>
      </c>
      <c r="E23" s="40"/>
      <c r="F23" s="27">
        <f>B25*D23/D25</f>
        <v>9.5806451612903221</v>
      </c>
      <c r="G23" s="27">
        <f>C25*D23/D25</f>
        <v>17.419354838709676</v>
      </c>
      <c r="H23" s="42"/>
      <c r="I23" s="40"/>
      <c r="J23" s="10"/>
      <c r="K23" s="43" t="s">
        <v>9</v>
      </c>
      <c r="L23" s="43">
        <f>B8</f>
        <v>18</v>
      </c>
      <c r="M23" s="43">
        <f>I8</f>
        <v>16</v>
      </c>
      <c r="N23" s="43">
        <f>SUM(L23:M23)</f>
        <v>34</v>
      </c>
      <c r="O23" s="40"/>
      <c r="P23" s="27">
        <f>L25*N23/N25</f>
        <v>14.806451612903226</v>
      </c>
      <c r="Q23" s="27">
        <f>M25*N23/N25</f>
        <v>19.193548387096776</v>
      </c>
      <c r="R23" s="42"/>
    </row>
    <row r="24" spans="1:18" ht="17.25" customHeight="1">
      <c r="A24" s="43" t="s">
        <v>10</v>
      </c>
      <c r="B24" s="43">
        <f>C6</f>
        <v>10</v>
      </c>
      <c r="C24" s="43">
        <f>J6</f>
        <v>25</v>
      </c>
      <c r="D24" s="43">
        <f>SUM(B24:C24)</f>
        <v>35</v>
      </c>
      <c r="E24" s="40"/>
      <c r="F24" s="27">
        <f>B25*D24/D25</f>
        <v>12.419354838709678</v>
      </c>
      <c r="G24" s="27">
        <f>C25*D24/D25</f>
        <v>22.580645161290324</v>
      </c>
      <c r="H24" s="42" t="s">
        <v>32</v>
      </c>
      <c r="I24" s="40"/>
      <c r="J24" s="10"/>
      <c r="K24" s="43" t="s">
        <v>10</v>
      </c>
      <c r="L24" s="43">
        <f>C8</f>
        <v>9</v>
      </c>
      <c r="M24" s="43">
        <f>J8</f>
        <v>19</v>
      </c>
      <c r="N24" s="43">
        <f>SUM(L24:M24)</f>
        <v>28</v>
      </c>
      <c r="O24" s="40"/>
      <c r="P24" s="27">
        <f>L25*N24/N25</f>
        <v>12.193548387096774</v>
      </c>
      <c r="Q24" s="27">
        <f>M25*N24/N25</f>
        <v>15.806451612903226</v>
      </c>
      <c r="R24" s="42" t="s">
        <v>32</v>
      </c>
    </row>
    <row r="25" spans="1:18" ht="15.75">
      <c r="A25" s="32" t="s">
        <v>6</v>
      </c>
      <c r="B25" s="32">
        <f>SUM(B23:B24)</f>
        <v>22</v>
      </c>
      <c r="C25" s="32">
        <f>SUM(C23:C24)</f>
        <v>40</v>
      </c>
      <c r="D25" s="32">
        <f>SUM(D23:D24)</f>
        <v>62</v>
      </c>
      <c r="E25" s="40"/>
      <c r="F25" s="42"/>
      <c r="G25" s="42"/>
      <c r="H25" s="28">
        <f>SUM(G28:H29)</f>
        <v>1.6774891774891774</v>
      </c>
      <c r="I25" s="40"/>
      <c r="J25" s="10"/>
      <c r="K25" s="32" t="s">
        <v>6</v>
      </c>
      <c r="L25" s="32">
        <f>SUM(L23:L24)</f>
        <v>27</v>
      </c>
      <c r="M25" s="32">
        <f>SUM(M23:M24)</f>
        <v>35</v>
      </c>
      <c r="N25" s="32">
        <f>SUM(N23:N24)</f>
        <v>62</v>
      </c>
      <c r="O25" s="40"/>
      <c r="P25" s="42"/>
      <c r="Q25" s="42"/>
      <c r="R25" s="28">
        <f>SUM(Q28:R29)</f>
        <v>2.7018007202881154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2.4193548387096779</v>
      </c>
      <c r="C28" s="27">
        <f>C23-G23</f>
        <v>-2.4193548387096762</v>
      </c>
      <c r="D28" s="42"/>
      <c r="E28" s="27">
        <f>B28*B28</f>
        <v>5.8532778355879316</v>
      </c>
      <c r="F28" s="27">
        <f>C28*C28</f>
        <v>5.8532778355879236</v>
      </c>
      <c r="G28" s="30">
        <f>E28/F23</f>
        <v>0.61094819159335312</v>
      </c>
      <c r="H28" s="30">
        <f>F28/G23</f>
        <v>0.33602150537634379</v>
      </c>
      <c r="I28" s="40"/>
      <c r="J28" s="10"/>
      <c r="K28" s="29" t="s">
        <v>33</v>
      </c>
      <c r="L28" s="27">
        <f>L23-P23</f>
        <v>3.193548387096774</v>
      </c>
      <c r="M28" s="27">
        <f>M23-Q23</f>
        <v>-3.1935483870967758</v>
      </c>
      <c r="N28" s="40"/>
      <c r="O28" s="27">
        <f>L28*L28</f>
        <v>10.198751300728407</v>
      </c>
      <c r="P28" s="27">
        <f>M28*M28</f>
        <v>10.198751300728418</v>
      </c>
      <c r="Q28" s="30">
        <f>O28/P23</f>
        <v>0.68880455407969632</v>
      </c>
      <c r="R28" s="30">
        <f>P28/Q23</f>
        <v>0.53136351314719488</v>
      </c>
    </row>
    <row r="29" spans="1:18" ht="15.75">
      <c r="A29" s="29"/>
      <c r="B29" s="27">
        <f>B24-F24</f>
        <v>-2.4193548387096779</v>
      </c>
      <c r="C29" s="27">
        <f>C24-G24</f>
        <v>2.4193548387096762</v>
      </c>
      <c r="D29" s="42"/>
      <c r="E29" s="27">
        <f>B29*B29</f>
        <v>5.8532778355879316</v>
      </c>
      <c r="F29" s="27">
        <f>C29*C29</f>
        <v>5.8532778355879236</v>
      </c>
      <c r="G29" s="30">
        <f>E29/F24</f>
        <v>0.47130289065772951</v>
      </c>
      <c r="H29" s="30">
        <f>F29/G24</f>
        <v>0.25921658986175089</v>
      </c>
      <c r="I29" s="40"/>
      <c r="J29" s="10"/>
      <c r="K29" s="29"/>
      <c r="L29" s="27">
        <f>L24-P24</f>
        <v>-3.193548387096774</v>
      </c>
      <c r="M29" s="27">
        <f>M24-Q24</f>
        <v>3.193548387096774</v>
      </c>
      <c r="N29" s="40"/>
      <c r="O29" s="27">
        <f>L29*L29</f>
        <v>10.198751300728407</v>
      </c>
      <c r="P29" s="27">
        <f>M29*M29</f>
        <v>10.198751300728407</v>
      </c>
      <c r="Q29" s="30">
        <f>O29/P24</f>
        <v>0.83640552995391704</v>
      </c>
      <c r="R29" s="30">
        <f>P29/Q24</f>
        <v>0.64522712310730734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</row>
    <row r="33" spans="1:16" ht="15.75" customHeight="1">
      <c r="A33" s="53" t="s">
        <v>9</v>
      </c>
      <c r="B33" s="53">
        <f>B13</f>
        <v>16</v>
      </c>
      <c r="C33" s="53">
        <f>C13</f>
        <v>18</v>
      </c>
      <c r="D33" s="53">
        <f>SUM(B33:C33)</f>
        <v>34</v>
      </c>
      <c r="E33" s="49">
        <f>B33*100/D35</f>
        <v>24.242424242424242</v>
      </c>
      <c r="F33" s="49">
        <f>C33*100/D35</f>
        <v>27.272727272727273</v>
      </c>
      <c r="I33" s="93" t="s">
        <v>83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53" t="s">
        <v>10</v>
      </c>
      <c r="B34" s="53">
        <f>B14</f>
        <v>15</v>
      </c>
      <c r="C34" s="53">
        <f>C14</f>
        <v>17</v>
      </c>
      <c r="D34" s="53">
        <f>SUM(B34:C34)</f>
        <v>32</v>
      </c>
      <c r="E34" s="50">
        <f>B34*100/D33</f>
        <v>44.117647058823529</v>
      </c>
      <c r="F34" s="49">
        <f>C34*100/D35</f>
        <v>25.757575757575758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60">
        <f>CHITEST(J35:K36,N35:O36)</f>
        <v>2.3692193550103994E-2</v>
      </c>
    </row>
    <row r="35" spans="1:16" ht="15.75">
      <c r="A35" s="53" t="s">
        <v>6</v>
      </c>
      <c r="B35" s="53">
        <f>SUM(B33:B34)</f>
        <v>31</v>
      </c>
      <c r="C35" s="53">
        <f>SUM(C33:C34)</f>
        <v>35</v>
      </c>
      <c r="D35" s="53">
        <f>SUM(D33:D34)</f>
        <v>66</v>
      </c>
      <c r="E35" s="51"/>
      <c r="F35" s="51"/>
      <c r="I35" s="56" t="s">
        <v>9</v>
      </c>
      <c r="J35" s="54">
        <f>B9</f>
        <v>69</v>
      </c>
      <c r="K35" s="54">
        <f>I9</f>
        <v>68</v>
      </c>
      <c r="L35" s="54">
        <f>SUM(J35:K35)</f>
        <v>137</v>
      </c>
      <c r="M35" s="57"/>
      <c r="N35" s="27">
        <f>J37*L35/L37</f>
        <v>60.003875968992247</v>
      </c>
      <c r="O35" s="27">
        <f>K37*L35/L37</f>
        <v>76.996124031007753</v>
      </c>
      <c r="P35" s="54"/>
    </row>
    <row r="36" spans="1:16" ht="15.75">
      <c r="A36" s="52"/>
      <c r="B36" s="52"/>
      <c r="C36" s="52"/>
      <c r="D36" s="52"/>
      <c r="E36" s="52"/>
      <c r="F36" s="52"/>
      <c r="I36" s="56" t="s">
        <v>10</v>
      </c>
      <c r="J36" s="54">
        <f>C9</f>
        <v>44</v>
      </c>
      <c r="K36" s="54">
        <f>J9</f>
        <v>77</v>
      </c>
      <c r="L36" s="54">
        <f>SUM(J36:K36)</f>
        <v>121</v>
      </c>
      <c r="M36" s="57"/>
      <c r="N36" s="27">
        <f>J37*L36/L37</f>
        <v>52.996124031007753</v>
      </c>
      <c r="O36" s="27">
        <f>K37*L36/L37</f>
        <v>68.003875968992247</v>
      </c>
      <c r="P36" s="54" t="s">
        <v>32</v>
      </c>
    </row>
    <row r="37" spans="1:16" ht="15.75">
      <c r="A37" s="95" t="str">
        <f>A21</f>
        <v>Observed Value Quatarly April-Jun 2019</v>
      </c>
      <c r="B37" s="95"/>
      <c r="C37" s="95"/>
      <c r="D37" s="95"/>
      <c r="E37" s="95"/>
      <c r="F37" s="95"/>
      <c r="I37" s="33" t="s">
        <v>6</v>
      </c>
      <c r="J37" s="34">
        <f>SUM(J35:J36)</f>
        <v>113</v>
      </c>
      <c r="K37" s="34">
        <f>SUM(K35:K36)</f>
        <v>145</v>
      </c>
      <c r="L37" s="34">
        <f>SUM(L35:L36)</f>
        <v>258</v>
      </c>
      <c r="M37" s="57"/>
      <c r="N37" s="57"/>
      <c r="O37" s="57"/>
      <c r="P37" s="28">
        <f>SUM(O40:P41)</f>
        <v>5.1170257646191448</v>
      </c>
    </row>
    <row r="38" spans="1:16" ht="15.75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 customHeight="1">
      <c r="A39" s="53" t="s">
        <v>9</v>
      </c>
      <c r="B39" s="53">
        <f>B23</f>
        <v>12</v>
      </c>
      <c r="C39" s="53">
        <f>C23</f>
        <v>15</v>
      </c>
      <c r="D39" s="53">
        <f>SUM(B39:C39)</f>
        <v>27</v>
      </c>
      <c r="E39" s="49">
        <f>B39*100/D41</f>
        <v>19.35483870967742</v>
      </c>
      <c r="F39" s="49">
        <f>C39*100/D41</f>
        <v>24.193548387096776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53" t="s">
        <v>10</v>
      </c>
      <c r="B40" s="53">
        <f>B24</f>
        <v>10</v>
      </c>
      <c r="C40" s="53">
        <f>C24</f>
        <v>25</v>
      </c>
      <c r="D40" s="53">
        <f>SUM(B40:C40)</f>
        <v>35</v>
      </c>
      <c r="E40" s="50">
        <f>B40*100/D39</f>
        <v>37.037037037037038</v>
      </c>
      <c r="F40" s="49">
        <f>C40*100/D41</f>
        <v>40.322580645161288</v>
      </c>
      <c r="I40" s="29" t="s">
        <v>33</v>
      </c>
      <c r="J40" s="27">
        <f>J35-N35</f>
        <v>8.9961240310077528</v>
      </c>
      <c r="K40" s="27">
        <f>K35-O35</f>
        <v>-8.9961240310077528</v>
      </c>
      <c r="L40" s="54"/>
      <c r="M40" s="27">
        <f>J40*J40</f>
        <v>80.930247581275182</v>
      </c>
      <c r="N40" s="27">
        <f>K40*K40</f>
        <v>80.930247581275182</v>
      </c>
      <c r="O40" s="30">
        <f>M40/N35</f>
        <v>1.3487503311135585</v>
      </c>
      <c r="P40" s="30">
        <f>N40/O35</f>
        <v>1.0510950856264283</v>
      </c>
    </row>
    <row r="41" spans="1:16" ht="15.75">
      <c r="A41" s="53" t="s">
        <v>6</v>
      </c>
      <c r="B41" s="53">
        <f>SUM(B39:B40)</f>
        <v>22</v>
      </c>
      <c r="C41" s="53">
        <f>SUM(C39:C40)</f>
        <v>40</v>
      </c>
      <c r="D41" s="53">
        <f>SUM(D39:D40)</f>
        <v>62</v>
      </c>
      <c r="E41" s="51"/>
      <c r="F41" s="51"/>
      <c r="I41" s="29"/>
      <c r="J41" s="27">
        <f>J36-N36</f>
        <v>-8.9961240310077528</v>
      </c>
      <c r="K41" s="27">
        <f>K36-O36</f>
        <v>8.9961240310077528</v>
      </c>
      <c r="L41" s="54"/>
      <c r="M41" s="27">
        <f>J41*J41</f>
        <v>80.930247581275182</v>
      </c>
      <c r="N41" s="27">
        <f>K41*K41</f>
        <v>80.930247581275182</v>
      </c>
      <c r="O41" s="30">
        <f>M41/N36</f>
        <v>1.5270974823351859</v>
      </c>
      <c r="P41" s="30">
        <f>N41/O36</f>
        <v>1.1900828655439726</v>
      </c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35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23</v>
      </c>
      <c r="C45" s="53">
        <f t="shared" si="9"/>
        <v>19</v>
      </c>
      <c r="D45" s="53">
        <f>SUM(B45:C45)</f>
        <v>42</v>
      </c>
      <c r="E45" s="49">
        <f>B45*100/D47</f>
        <v>33.823529411764703</v>
      </c>
      <c r="F45" s="49">
        <f>C45*100/D47</f>
        <v>27.941176470588236</v>
      </c>
    </row>
    <row r="46" spans="1:16">
      <c r="A46" s="53" t="s">
        <v>10</v>
      </c>
      <c r="B46" s="53">
        <f t="shared" si="9"/>
        <v>10</v>
      </c>
      <c r="C46" s="53">
        <f t="shared" si="9"/>
        <v>16</v>
      </c>
      <c r="D46" s="53">
        <f>SUM(B46:C46)</f>
        <v>26</v>
      </c>
      <c r="E46" s="50">
        <f>B46*100/D45</f>
        <v>23.80952380952381</v>
      </c>
      <c r="F46" s="49">
        <f>C46*100/D47</f>
        <v>23.529411764705884</v>
      </c>
    </row>
    <row r="47" spans="1:16">
      <c r="A47" s="53" t="s">
        <v>6</v>
      </c>
      <c r="B47" s="53">
        <f>SUM(B45:B46)</f>
        <v>33</v>
      </c>
      <c r="C47" s="53">
        <f>SUM(C45:C46)</f>
        <v>35</v>
      </c>
      <c r="D47" s="53">
        <f>SUM(D45:D46)</f>
        <v>68</v>
      </c>
      <c r="E47" s="51"/>
      <c r="F47" s="51"/>
    </row>
    <row r="48" spans="1:16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18</v>
      </c>
      <c r="C50" s="53">
        <f>M23</f>
        <v>16</v>
      </c>
      <c r="D50" s="53">
        <f>SUM(B50:C50)</f>
        <v>34</v>
      </c>
      <c r="E50" s="49">
        <f>B50*100/D52</f>
        <v>29.032258064516128</v>
      </c>
      <c r="F50" s="49">
        <f>C50*100/D52</f>
        <v>25.806451612903224</v>
      </c>
    </row>
    <row r="51" spans="1:6">
      <c r="A51" s="53" t="s">
        <v>10</v>
      </c>
      <c r="B51" s="53">
        <f>L24</f>
        <v>9</v>
      </c>
      <c r="C51" s="53">
        <f>M24</f>
        <v>19</v>
      </c>
      <c r="D51" s="53">
        <f>SUM(B51:C51)</f>
        <v>28</v>
      </c>
      <c r="E51" s="49">
        <f>B51*100/D50</f>
        <v>26.470588235294116</v>
      </c>
      <c r="F51" s="49">
        <f>C51*100/D52</f>
        <v>30.64516129032258</v>
      </c>
    </row>
    <row r="52" spans="1:6">
      <c r="A52" s="53" t="s">
        <v>6</v>
      </c>
      <c r="B52" s="53">
        <f>SUM(B50:B51)</f>
        <v>27</v>
      </c>
      <c r="C52" s="53">
        <f>SUM(C50:C51)</f>
        <v>35</v>
      </c>
      <c r="D52" s="53">
        <f>SUM(D50:D51)</f>
        <v>62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52"/>
  <sheetViews>
    <sheetView topLeftCell="A4" workbookViewId="0">
      <selection activeCell="M44" sqref="M44"/>
    </sheetView>
  </sheetViews>
  <sheetFormatPr defaultRowHeight="15"/>
  <cols>
    <col min="1" max="1" width="11.5703125" customWidth="1"/>
    <col min="5" max="5" width="13.140625" customWidth="1"/>
    <col min="6" max="6" width="14.28515625" customWidth="1"/>
    <col min="8" max="8" width="11.140625" customWidth="1"/>
    <col min="16" max="16" width="10.140625" customWidth="1"/>
    <col min="18" max="18" width="11.140625" customWidth="1"/>
  </cols>
  <sheetData>
    <row r="1" spans="1:18" ht="15.75">
      <c r="A1" s="1" t="s">
        <v>0</v>
      </c>
    </row>
    <row r="2" spans="1:18" ht="16.5" thickBot="1">
      <c r="A2" s="1" t="s">
        <v>20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21.75" customHeight="1" thickBot="1">
      <c r="A5" s="2" t="s">
        <v>11</v>
      </c>
      <c r="B5" s="4">
        <v>20</v>
      </c>
      <c r="C5" s="4">
        <v>12</v>
      </c>
      <c r="D5" s="4">
        <f>SUM(B5:C5)</f>
        <v>32</v>
      </c>
      <c r="E5" s="4">
        <v>5</v>
      </c>
      <c r="F5" s="4">
        <v>6</v>
      </c>
      <c r="G5" s="4">
        <v>16</v>
      </c>
      <c r="H5" s="4">
        <v>19</v>
      </c>
      <c r="I5" s="4">
        <f>E5+G5</f>
        <v>21</v>
      </c>
      <c r="J5" s="6">
        <f>F5+H5</f>
        <v>25</v>
      </c>
      <c r="K5" s="7">
        <f>I5+J5</f>
        <v>46</v>
      </c>
      <c r="L5" s="3">
        <f>D5+K5</f>
        <v>78</v>
      </c>
      <c r="M5" s="21">
        <f>B5*100/L5</f>
        <v>25.641025641025642</v>
      </c>
      <c r="N5" s="21">
        <f>C5*100/L5</f>
        <v>15.384615384615385</v>
      </c>
      <c r="O5" s="21">
        <f>E5+G5*100/L5</f>
        <v>25.512820512820515</v>
      </c>
      <c r="P5" s="21">
        <f>F5+H5*100/L5</f>
        <v>30.358974358974358</v>
      </c>
    </row>
    <row r="6" spans="1:18" ht="16.5" thickBot="1">
      <c r="A6" s="2" t="s">
        <v>12</v>
      </c>
      <c r="B6" s="4">
        <v>41</v>
      </c>
      <c r="C6" s="4">
        <v>9</v>
      </c>
      <c r="D6" s="4">
        <f t="shared" ref="D6:D8" si="0">SUM(B6:C6)</f>
        <v>50</v>
      </c>
      <c r="E6" s="4">
        <v>10</v>
      </c>
      <c r="F6" s="4">
        <v>5</v>
      </c>
      <c r="G6" s="4">
        <v>26</v>
      </c>
      <c r="H6" s="4">
        <v>16</v>
      </c>
      <c r="I6" s="4">
        <f t="shared" ref="I6:J8" si="1">E6+G6</f>
        <v>36</v>
      </c>
      <c r="J6" s="6">
        <f t="shared" si="1"/>
        <v>21</v>
      </c>
      <c r="K6" s="7">
        <f t="shared" ref="K6:K8" si="2">I6+J6</f>
        <v>57</v>
      </c>
      <c r="L6" s="3">
        <f t="shared" ref="L6:L8" si="3">D6+K6</f>
        <v>107</v>
      </c>
      <c r="M6" s="21">
        <f t="shared" ref="M6:M9" si="4">B6*100/L6</f>
        <v>38.317757009345797</v>
      </c>
      <c r="N6" s="21">
        <f t="shared" ref="N6:N9" si="5">C6*100/L6</f>
        <v>8.4112149532710276</v>
      </c>
      <c r="O6" s="21">
        <f t="shared" ref="O6:O9" si="6">E6+G6*100/L6</f>
        <v>34.299065420560751</v>
      </c>
      <c r="P6" s="21">
        <f t="shared" ref="P6:P9" si="7">F6+H6*100/L6</f>
        <v>19.953271028037385</v>
      </c>
    </row>
    <row r="7" spans="1:18" ht="16.5" thickBot="1">
      <c r="A7" s="2" t="s">
        <v>13</v>
      </c>
      <c r="B7" s="4">
        <v>16</v>
      </c>
      <c r="C7" s="4">
        <v>20</v>
      </c>
      <c r="D7" s="4">
        <f t="shared" si="0"/>
        <v>36</v>
      </c>
      <c r="E7" s="4">
        <v>8</v>
      </c>
      <c r="F7" s="4">
        <v>7</v>
      </c>
      <c r="G7" s="4">
        <v>17</v>
      </c>
      <c r="H7" s="4">
        <v>27</v>
      </c>
      <c r="I7" s="4">
        <f t="shared" si="1"/>
        <v>25</v>
      </c>
      <c r="J7" s="6">
        <f t="shared" si="1"/>
        <v>34</v>
      </c>
      <c r="K7" s="7">
        <f t="shared" si="2"/>
        <v>59</v>
      </c>
      <c r="L7" s="3">
        <f t="shared" si="3"/>
        <v>95</v>
      </c>
      <c r="M7" s="21">
        <f t="shared" si="4"/>
        <v>16.842105263157894</v>
      </c>
      <c r="N7" s="21">
        <f t="shared" si="5"/>
        <v>21.05263157894737</v>
      </c>
      <c r="O7" s="21">
        <f t="shared" si="6"/>
        <v>25.894736842105264</v>
      </c>
      <c r="P7" s="21">
        <f t="shared" si="7"/>
        <v>35.421052631578945</v>
      </c>
    </row>
    <row r="8" spans="1:18" ht="16.5" thickBot="1">
      <c r="A8" s="2" t="s">
        <v>14</v>
      </c>
      <c r="B8" s="4">
        <v>30</v>
      </c>
      <c r="C8" s="4">
        <v>10</v>
      </c>
      <c r="D8" s="4">
        <f t="shared" si="0"/>
        <v>40</v>
      </c>
      <c r="E8" s="4">
        <v>11</v>
      </c>
      <c r="F8" s="4">
        <v>8</v>
      </c>
      <c r="G8" s="4">
        <v>8</v>
      </c>
      <c r="H8" s="4">
        <v>24</v>
      </c>
      <c r="I8" s="4">
        <f t="shared" si="1"/>
        <v>19</v>
      </c>
      <c r="J8" s="6">
        <f t="shared" si="1"/>
        <v>32</v>
      </c>
      <c r="K8" s="7">
        <f t="shared" si="2"/>
        <v>51</v>
      </c>
      <c r="L8" s="3">
        <f t="shared" si="3"/>
        <v>91</v>
      </c>
      <c r="M8" s="21">
        <f t="shared" si="4"/>
        <v>32.967032967032964</v>
      </c>
      <c r="N8" s="21">
        <f t="shared" si="5"/>
        <v>10.989010989010989</v>
      </c>
      <c r="O8" s="21">
        <f t="shared" si="6"/>
        <v>19.791208791208792</v>
      </c>
      <c r="P8" s="21">
        <f t="shared" si="7"/>
        <v>34.373626373626372</v>
      </c>
    </row>
    <row r="9" spans="1:18" ht="16.5" thickBot="1">
      <c r="A9" s="2" t="s">
        <v>15</v>
      </c>
      <c r="B9" s="4">
        <f>SUM(B5:B8)</f>
        <v>107</v>
      </c>
      <c r="C9" s="4">
        <f t="shared" ref="C9:L9" si="8">SUM(C5:C8)</f>
        <v>51</v>
      </c>
      <c r="D9" s="4">
        <f t="shared" si="8"/>
        <v>158</v>
      </c>
      <c r="E9" s="4">
        <f t="shared" si="8"/>
        <v>34</v>
      </c>
      <c r="F9" s="4">
        <f t="shared" si="8"/>
        <v>26</v>
      </c>
      <c r="G9" s="4">
        <f t="shared" si="8"/>
        <v>67</v>
      </c>
      <c r="H9" s="4">
        <f t="shared" si="8"/>
        <v>86</v>
      </c>
      <c r="I9" s="4">
        <f t="shared" si="8"/>
        <v>101</v>
      </c>
      <c r="J9" s="4">
        <f t="shared" si="8"/>
        <v>112</v>
      </c>
      <c r="K9" s="4">
        <f t="shared" si="8"/>
        <v>213</v>
      </c>
      <c r="L9" s="4">
        <f t="shared" si="8"/>
        <v>371</v>
      </c>
      <c r="M9" s="21">
        <f t="shared" si="4"/>
        <v>28.840970350404312</v>
      </c>
      <c r="N9" s="21">
        <f t="shared" si="5"/>
        <v>13.746630727762803</v>
      </c>
      <c r="O9" s="21">
        <f t="shared" si="6"/>
        <v>52.059299191374663</v>
      </c>
      <c r="P9" s="21">
        <f t="shared" si="7"/>
        <v>49.180592991913748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61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62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0.14272346210398087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0.84322929429828242</v>
      </c>
    </row>
    <row r="13" spans="1:18" ht="15.75">
      <c r="A13" s="43" t="s">
        <v>9</v>
      </c>
      <c r="B13" s="42">
        <f>B5</f>
        <v>20</v>
      </c>
      <c r="C13" s="42">
        <f>I5</f>
        <v>21</v>
      </c>
      <c r="D13" s="42">
        <f>SUM(B13:C13)</f>
        <v>41</v>
      </c>
      <c r="E13" s="40"/>
      <c r="F13" s="27">
        <f>B15*D13/D15</f>
        <v>16.820512820512821</v>
      </c>
      <c r="G13" s="27">
        <f>C15*D13/D15</f>
        <v>24.179487179487179</v>
      </c>
      <c r="H13" s="42"/>
      <c r="I13" s="40"/>
      <c r="J13" s="10"/>
      <c r="K13" s="43" t="s">
        <v>9</v>
      </c>
      <c r="L13" s="42">
        <f>B7</f>
        <v>16</v>
      </c>
      <c r="M13" s="42">
        <f>I7</f>
        <v>25</v>
      </c>
      <c r="N13" s="42">
        <f>SUM(L13:M13)</f>
        <v>41</v>
      </c>
      <c r="O13" s="40"/>
      <c r="P13" s="27">
        <f>L15*N13/N15</f>
        <v>15.536842105263158</v>
      </c>
      <c r="Q13" s="27">
        <f>M15*N13/N15</f>
        <v>25.463157894736842</v>
      </c>
      <c r="R13" s="42"/>
    </row>
    <row r="14" spans="1:18" ht="17.25" customHeight="1">
      <c r="A14" s="43" t="s">
        <v>10</v>
      </c>
      <c r="B14" s="42">
        <f>C5</f>
        <v>12</v>
      </c>
      <c r="C14" s="42">
        <f>J5</f>
        <v>25</v>
      </c>
      <c r="D14" s="42">
        <f>SUM(B14:C14)</f>
        <v>37</v>
      </c>
      <c r="E14" s="40"/>
      <c r="F14" s="27">
        <f>B15*D14/D15</f>
        <v>15.179487179487179</v>
      </c>
      <c r="G14" s="27">
        <f>C15*D14/D15</f>
        <v>21.820512820512821</v>
      </c>
      <c r="H14" s="42" t="s">
        <v>32</v>
      </c>
      <c r="I14" s="40"/>
      <c r="J14" s="10"/>
      <c r="K14" s="43" t="s">
        <v>10</v>
      </c>
      <c r="L14" s="42">
        <f>C7</f>
        <v>20</v>
      </c>
      <c r="M14" s="42">
        <f>J7</f>
        <v>34</v>
      </c>
      <c r="N14" s="42">
        <f>SUM(L14:M14)</f>
        <v>54</v>
      </c>
      <c r="O14" s="40"/>
      <c r="P14" s="27">
        <f>L15*N14/N15</f>
        <v>20.463157894736842</v>
      </c>
      <c r="Q14" s="27">
        <f>M15*N14/N15</f>
        <v>33.536842105263155</v>
      </c>
      <c r="R14" s="42" t="s">
        <v>32</v>
      </c>
    </row>
    <row r="15" spans="1:18" ht="15.75">
      <c r="A15" s="33" t="s">
        <v>6</v>
      </c>
      <c r="B15" s="34">
        <f>SUM(B13:B14)</f>
        <v>32</v>
      </c>
      <c r="C15" s="34">
        <f>SUM(C13:C14)</f>
        <v>46</v>
      </c>
      <c r="D15" s="34">
        <f>SUM(D13:D14)</f>
        <v>78</v>
      </c>
      <c r="E15" s="40"/>
      <c r="F15" s="40"/>
      <c r="G15" s="40"/>
      <c r="H15" s="28">
        <f>SUM(G18:H19)</f>
        <v>2.1483477114442109</v>
      </c>
      <c r="I15" s="40"/>
      <c r="J15" s="10"/>
      <c r="K15" s="33" t="s">
        <v>6</v>
      </c>
      <c r="L15" s="34">
        <f>SUM(L13:L14)</f>
        <v>36</v>
      </c>
      <c r="M15" s="34">
        <f>SUM(M13:M14)</f>
        <v>59</v>
      </c>
      <c r="N15" s="34">
        <f>SUM(N13:N14)</f>
        <v>95</v>
      </c>
      <c r="O15" s="40"/>
      <c r="P15" s="42"/>
      <c r="Q15" s="42"/>
      <c r="R15" s="28">
        <f>SUM(Q18:R19)</f>
        <v>3.9110811698198633E-2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3.1794871794871788</v>
      </c>
      <c r="C18" s="27">
        <f>C13-G13</f>
        <v>-3.1794871794871788</v>
      </c>
      <c r="D18" s="42"/>
      <c r="E18" s="27">
        <f>B18*B18</f>
        <v>10.109138724523335</v>
      </c>
      <c r="F18" s="27">
        <f>C18*C18</f>
        <v>10.109138724523335</v>
      </c>
      <c r="G18" s="30">
        <f>E18/F13</f>
        <v>0.60100062539086896</v>
      </c>
      <c r="H18" s="30">
        <f>F18/G13</f>
        <v>0.41808739157625674</v>
      </c>
      <c r="I18" s="40"/>
      <c r="J18" s="10"/>
      <c r="K18" s="29" t="s">
        <v>33</v>
      </c>
      <c r="L18" s="27">
        <f>L13-P13</f>
        <v>0.46315789473684177</v>
      </c>
      <c r="M18" s="27">
        <f>M13-Q13</f>
        <v>-0.46315789473684177</v>
      </c>
      <c r="N18" s="40"/>
      <c r="O18" s="27">
        <f>L18*L18</f>
        <v>0.21451523545706341</v>
      </c>
      <c r="P18" s="27">
        <f>M18*M18</f>
        <v>0.21451523545706341</v>
      </c>
      <c r="Q18" s="30">
        <f>O18/P13</f>
        <v>1.3806874910854352E-2</v>
      </c>
      <c r="R18" s="30">
        <f>P18/Q13</f>
        <v>8.4245338439111299E-3</v>
      </c>
    </row>
    <row r="19" spans="1:18" ht="15.75">
      <c r="A19" s="29"/>
      <c r="B19" s="27">
        <f>B14-F14</f>
        <v>-3.1794871794871788</v>
      </c>
      <c r="C19" s="27">
        <f>C14-G14</f>
        <v>3.1794871794871788</v>
      </c>
      <c r="D19" s="42"/>
      <c r="E19" s="27">
        <f>B19*B19</f>
        <v>10.109138724523335</v>
      </c>
      <c r="F19" s="27">
        <f>C19*C19</f>
        <v>10.109138724523335</v>
      </c>
      <c r="G19" s="30">
        <f>E19/F14</f>
        <v>0.6659736659736657</v>
      </c>
      <c r="H19" s="30">
        <f>F19/G14</f>
        <v>0.4632860285034196</v>
      </c>
      <c r="I19" s="40"/>
      <c r="J19" s="10"/>
      <c r="K19" s="29"/>
      <c r="L19" s="27">
        <f>L14-P14</f>
        <v>-0.46315789473684177</v>
      </c>
      <c r="M19" s="27">
        <f>M14-Q14</f>
        <v>0.46315789473684532</v>
      </c>
      <c r="N19" s="40"/>
      <c r="O19" s="27">
        <f>L19*L19</f>
        <v>0.21451523545706341</v>
      </c>
      <c r="P19" s="27">
        <f>M19*M19</f>
        <v>0.21451523545706669</v>
      </c>
      <c r="Q19" s="30">
        <f>O19/P14</f>
        <v>1.0482997617500527E-2</v>
      </c>
      <c r="R19" s="30">
        <f>P19/Q14</f>
        <v>6.3964053259326229E-3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63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64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54" t="s">
        <v>44</v>
      </c>
      <c r="H22" s="61">
        <f>CHITEST(B23:C24,F23:G24)</f>
        <v>3.0395380173974758E-2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60">
        <f>CHITEST(L23:M24,P23:Q24)</f>
        <v>3.3724357757585762E-4</v>
      </c>
    </row>
    <row r="23" spans="1:18" ht="15.75">
      <c r="A23" s="43" t="s">
        <v>9</v>
      </c>
      <c r="B23" s="43">
        <f>B6</f>
        <v>41</v>
      </c>
      <c r="C23" s="43">
        <f>I6</f>
        <v>36</v>
      </c>
      <c r="D23" s="43">
        <f>SUM(B23:C23)</f>
        <v>77</v>
      </c>
      <c r="E23" s="40"/>
      <c r="F23" s="27">
        <f>B25*D23/D25</f>
        <v>35.981308411214954</v>
      </c>
      <c r="G23" s="27">
        <f>C25*D23/D25</f>
        <v>41.018691588785046</v>
      </c>
      <c r="H23" s="42"/>
      <c r="I23" s="40"/>
      <c r="J23" s="10"/>
      <c r="K23" s="43" t="s">
        <v>9</v>
      </c>
      <c r="L23" s="43">
        <f>B8</f>
        <v>30</v>
      </c>
      <c r="M23" s="43">
        <f>I8</f>
        <v>19</v>
      </c>
      <c r="N23" s="43">
        <f>SUM(L23:M23)</f>
        <v>49</v>
      </c>
      <c r="O23" s="40"/>
      <c r="P23" s="27">
        <f>L25*N23/N25</f>
        <v>21.53846153846154</v>
      </c>
      <c r="Q23" s="27">
        <f>M25*N23/N25</f>
        <v>27.46153846153846</v>
      </c>
      <c r="R23" s="42"/>
    </row>
    <row r="24" spans="1:18" ht="21.75" customHeight="1">
      <c r="A24" s="43" t="s">
        <v>10</v>
      </c>
      <c r="B24" s="43">
        <f>C6</f>
        <v>9</v>
      </c>
      <c r="C24" s="43">
        <f>J6</f>
        <v>21</v>
      </c>
      <c r="D24" s="43">
        <f>SUM(B24:C24)</f>
        <v>30</v>
      </c>
      <c r="E24" s="40"/>
      <c r="F24" s="27">
        <f>B25*D24/D25</f>
        <v>14.018691588785046</v>
      </c>
      <c r="G24" s="27">
        <f>C25*D24/D25</f>
        <v>15.981308411214954</v>
      </c>
      <c r="H24" s="42" t="s">
        <v>32</v>
      </c>
      <c r="I24" s="40"/>
      <c r="J24" s="10"/>
      <c r="K24" s="43" t="s">
        <v>10</v>
      </c>
      <c r="L24" s="43">
        <f>C8</f>
        <v>10</v>
      </c>
      <c r="M24" s="43">
        <f>J8</f>
        <v>32</v>
      </c>
      <c r="N24" s="43">
        <f>SUM(L24:M24)</f>
        <v>42</v>
      </c>
      <c r="O24" s="40"/>
      <c r="P24" s="27">
        <f>L25*N24/N25</f>
        <v>18.46153846153846</v>
      </c>
      <c r="Q24" s="27">
        <f>M25*N24/N25</f>
        <v>23.53846153846154</v>
      </c>
      <c r="R24" s="42" t="s">
        <v>32</v>
      </c>
    </row>
    <row r="25" spans="1:18" ht="15.75">
      <c r="A25" s="32" t="s">
        <v>6</v>
      </c>
      <c r="B25" s="32">
        <f>SUM(B23:B24)</f>
        <v>50</v>
      </c>
      <c r="C25" s="32">
        <f>SUM(C23:C24)</f>
        <v>57</v>
      </c>
      <c r="D25" s="32">
        <f>SUM(D23:D24)</f>
        <v>107</v>
      </c>
      <c r="E25" s="40"/>
      <c r="F25" s="42"/>
      <c r="G25" s="42"/>
      <c r="H25" s="28">
        <f>SUM(G28:H29)</f>
        <v>4.6867901572112087</v>
      </c>
      <c r="I25" s="40"/>
      <c r="J25" s="10"/>
      <c r="K25" s="32" t="s">
        <v>6</v>
      </c>
      <c r="L25" s="32">
        <f>SUM(L23:L24)</f>
        <v>40</v>
      </c>
      <c r="M25" s="32">
        <f>SUM(M23:M24)</f>
        <v>51</v>
      </c>
      <c r="N25" s="32">
        <f>SUM(N23:N24)</f>
        <v>91</v>
      </c>
      <c r="O25" s="40"/>
      <c r="P25" s="42"/>
      <c r="Q25" s="42"/>
      <c r="R25" s="28">
        <f>SUM(Q28:R29)</f>
        <v>12.851307189542478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65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5.0186915887850461</v>
      </c>
      <c r="C28" s="27">
        <f>C23-G23</f>
        <v>-5.0186915887850461</v>
      </c>
      <c r="D28" s="42"/>
      <c r="E28" s="27">
        <f>B28*B28</f>
        <v>25.187265263341772</v>
      </c>
      <c r="F28" s="27">
        <f>C28*C28</f>
        <v>25.187265263341772</v>
      </c>
      <c r="G28" s="30">
        <f>E28/F23</f>
        <v>0.70000970991625178</v>
      </c>
      <c r="H28" s="30">
        <f>F28/G23</f>
        <v>0.61404360518969459</v>
      </c>
      <c r="I28" s="40"/>
      <c r="J28" s="10"/>
      <c r="K28" s="29" t="s">
        <v>33</v>
      </c>
      <c r="L28" s="27">
        <f>L23-P23</f>
        <v>8.4615384615384599</v>
      </c>
      <c r="M28" s="27">
        <f>M23-Q23</f>
        <v>-8.4615384615384599</v>
      </c>
      <c r="N28" s="40"/>
      <c r="O28" s="27">
        <f>L28*L28</f>
        <v>71.597633136094643</v>
      </c>
      <c r="P28" s="27">
        <f>M28*M28</f>
        <v>71.597633136094643</v>
      </c>
      <c r="Q28" s="30">
        <f>O28/P23</f>
        <v>3.3241758241758226</v>
      </c>
      <c r="R28" s="30">
        <f>P28/Q23</f>
        <v>2.6071967248437828</v>
      </c>
    </row>
    <row r="29" spans="1:18" ht="15.75">
      <c r="A29" s="29"/>
      <c r="B29" s="27">
        <f>B24-F24</f>
        <v>-5.0186915887850461</v>
      </c>
      <c r="C29" s="27">
        <f>C24-G24</f>
        <v>5.0186915887850461</v>
      </c>
      <c r="D29" s="42"/>
      <c r="E29" s="27">
        <f>B29*B29</f>
        <v>25.187265263341772</v>
      </c>
      <c r="F29" s="27">
        <f>C29*C29</f>
        <v>25.187265263341772</v>
      </c>
      <c r="G29" s="30">
        <f>E29/F24</f>
        <v>1.7966915887850465</v>
      </c>
      <c r="H29" s="30">
        <f>F29/G24</f>
        <v>1.5760452533202161</v>
      </c>
      <c r="I29" s="40"/>
      <c r="J29" s="10"/>
      <c r="K29" s="29"/>
      <c r="L29" s="27">
        <f>L24-P24</f>
        <v>-8.4615384615384599</v>
      </c>
      <c r="M29" s="27">
        <f>M24-Q24</f>
        <v>8.4615384615384599</v>
      </c>
      <c r="N29" s="40"/>
      <c r="O29" s="27">
        <f>L29*L29</f>
        <v>71.597633136094643</v>
      </c>
      <c r="P29" s="27">
        <f>M29*M29</f>
        <v>71.597633136094643</v>
      </c>
      <c r="Q29" s="30">
        <f>O29/P24</f>
        <v>3.8782051282051269</v>
      </c>
      <c r="R29" s="30">
        <f>P29/Q24</f>
        <v>3.0417295123177461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20</v>
      </c>
      <c r="C33" s="53">
        <f>C13</f>
        <v>21</v>
      </c>
      <c r="D33" s="53">
        <f>SUM(B33:C33)</f>
        <v>41</v>
      </c>
      <c r="E33" s="49">
        <f>B33*100/D35</f>
        <v>25.641025641025642</v>
      </c>
      <c r="F33" s="49">
        <f>C33*100/D35</f>
        <v>26.923076923076923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60">
        <f>CHITEST(J34:K35,N34:O35)</f>
        <v>9.7665539507977566E-5</v>
      </c>
    </row>
    <row r="34" spans="1:16" ht="15.75">
      <c r="A34" s="53" t="s">
        <v>10</v>
      </c>
      <c r="B34" s="53">
        <f>B14</f>
        <v>12</v>
      </c>
      <c r="C34" s="53">
        <f>C14</f>
        <v>25</v>
      </c>
      <c r="D34" s="53">
        <f>SUM(B34:C34)</f>
        <v>37</v>
      </c>
      <c r="E34" s="50">
        <f>B34*100/D33</f>
        <v>29.26829268292683</v>
      </c>
      <c r="F34" s="49">
        <f>C34*100/D35</f>
        <v>32.051282051282051</v>
      </c>
      <c r="I34" s="56" t="s">
        <v>9</v>
      </c>
      <c r="J34" s="54">
        <f>B9</f>
        <v>107</v>
      </c>
      <c r="K34" s="54">
        <f>I9</f>
        <v>101</v>
      </c>
      <c r="L34" s="54">
        <f>SUM(J34:K34)</f>
        <v>208</v>
      </c>
      <c r="M34" s="57"/>
      <c r="N34" s="27">
        <f>J36*L34/L36</f>
        <v>88.582210242587607</v>
      </c>
      <c r="O34" s="27">
        <f>K36*L34/L36</f>
        <v>119.41778975741239</v>
      </c>
      <c r="P34" s="54"/>
    </row>
    <row r="35" spans="1:16" ht="15.75">
      <c r="A35" s="53" t="s">
        <v>6</v>
      </c>
      <c r="B35" s="53">
        <f>SUM(B33:B34)</f>
        <v>32</v>
      </c>
      <c r="C35" s="53">
        <f>SUM(C33:C34)</f>
        <v>46</v>
      </c>
      <c r="D35" s="53">
        <f>SUM(D33:D34)</f>
        <v>78</v>
      </c>
      <c r="E35" s="51"/>
      <c r="F35" s="51"/>
      <c r="I35" s="56" t="s">
        <v>10</v>
      </c>
      <c r="J35" s="54">
        <f>C9</f>
        <v>51</v>
      </c>
      <c r="K35" s="54">
        <f>J9</f>
        <v>112</v>
      </c>
      <c r="L35" s="54">
        <f>SUM(J35:K35)</f>
        <v>163</v>
      </c>
      <c r="M35" s="57"/>
      <c r="N35" s="27">
        <f>J36*L35/L36</f>
        <v>69.417789757412393</v>
      </c>
      <c r="O35" s="27">
        <f>K36*L35/L36</f>
        <v>93.582210242587607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158</v>
      </c>
      <c r="K36" s="34">
        <f>SUM(K34:K35)</f>
        <v>213</v>
      </c>
      <c r="L36" s="34">
        <f>SUM(L34:L35)</f>
        <v>371</v>
      </c>
      <c r="M36" s="57"/>
      <c r="N36" s="57"/>
      <c r="O36" s="57"/>
      <c r="P36" s="28">
        <f>SUM(O39:P40)</f>
        <v>15.181305550666291</v>
      </c>
    </row>
    <row r="37" spans="1:16" ht="15.75">
      <c r="A37" s="95" t="str">
        <f>A21</f>
        <v>Observed Value Quatarly April-Jun 2019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41</v>
      </c>
      <c r="C39" s="53">
        <f>C23</f>
        <v>36</v>
      </c>
      <c r="D39" s="53">
        <f>SUM(B39:C39)</f>
        <v>77</v>
      </c>
      <c r="E39" s="49">
        <f>B39*100/D41</f>
        <v>38.317757009345797</v>
      </c>
      <c r="F39" s="49">
        <f>C39*100/D41</f>
        <v>33.644859813084111</v>
      </c>
      <c r="I39" s="29" t="s">
        <v>33</v>
      </c>
      <c r="J39" s="27">
        <f>J34-N34</f>
        <v>18.417789757412393</v>
      </c>
      <c r="K39" s="27">
        <f>K34-O34</f>
        <v>-18.417789757412393</v>
      </c>
      <c r="L39" s="54"/>
      <c r="M39" s="27">
        <f>J39*J39</f>
        <v>339.21497954824486</v>
      </c>
      <c r="N39" s="27">
        <f>K39*K39</f>
        <v>339.21497954824486</v>
      </c>
      <c r="O39" s="30">
        <f>M39/N34</f>
        <v>3.8293803983811721</v>
      </c>
      <c r="P39" s="30">
        <f>N39/O34</f>
        <v>2.8405732532592736</v>
      </c>
    </row>
    <row r="40" spans="1:16" ht="15.75">
      <c r="A40" s="53" t="s">
        <v>10</v>
      </c>
      <c r="B40" s="53">
        <f>B24</f>
        <v>9</v>
      </c>
      <c r="C40" s="53">
        <f>C24</f>
        <v>21</v>
      </c>
      <c r="D40" s="53">
        <f>SUM(B40:C40)</f>
        <v>30</v>
      </c>
      <c r="E40" s="50">
        <f>B40*100/D39</f>
        <v>11.688311688311689</v>
      </c>
      <c r="F40" s="49">
        <f>C40*100/D41</f>
        <v>19.626168224299064</v>
      </c>
      <c r="I40" s="29"/>
      <c r="J40" s="27">
        <f>J35-N35</f>
        <v>-18.417789757412393</v>
      </c>
      <c r="K40" s="27">
        <f>K35-O35</f>
        <v>18.417789757412393</v>
      </c>
      <c r="L40" s="54"/>
      <c r="M40" s="27">
        <f>J40*J40</f>
        <v>339.21497954824486</v>
      </c>
      <c r="N40" s="27">
        <f>K40*K40</f>
        <v>339.21497954824486</v>
      </c>
      <c r="O40" s="30">
        <f>M40/N35</f>
        <v>4.8865713059097171</v>
      </c>
      <c r="P40" s="30">
        <f>N40/O35</f>
        <v>3.6247805931161277</v>
      </c>
    </row>
    <row r="41" spans="1:16">
      <c r="A41" s="53" t="s">
        <v>6</v>
      </c>
      <c r="B41" s="53">
        <f>SUM(B39:B40)</f>
        <v>50</v>
      </c>
      <c r="C41" s="53">
        <f>SUM(C39:C40)</f>
        <v>57</v>
      </c>
      <c r="D41" s="53">
        <f>SUM(D39:D40)</f>
        <v>107</v>
      </c>
      <c r="E41" s="51"/>
      <c r="F41" s="51"/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30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16</v>
      </c>
      <c r="C45" s="53">
        <f t="shared" si="9"/>
        <v>25</v>
      </c>
      <c r="D45" s="53">
        <f>SUM(B45:C45)</f>
        <v>41</v>
      </c>
      <c r="E45" s="49">
        <f>B45*100/D47</f>
        <v>16.842105263157894</v>
      </c>
      <c r="F45" s="49">
        <f>C45*100/D47</f>
        <v>26.315789473684209</v>
      </c>
    </row>
    <row r="46" spans="1:16">
      <c r="A46" s="53" t="s">
        <v>10</v>
      </c>
      <c r="B46" s="53">
        <f t="shared" si="9"/>
        <v>20</v>
      </c>
      <c r="C46" s="53">
        <f t="shared" si="9"/>
        <v>34</v>
      </c>
      <c r="D46" s="53">
        <f>SUM(B46:C46)</f>
        <v>54</v>
      </c>
      <c r="E46" s="50">
        <f>B46*100/D45</f>
        <v>48.780487804878049</v>
      </c>
      <c r="F46" s="49">
        <f>C46*100/D47</f>
        <v>35.789473684210527</v>
      </c>
    </row>
    <row r="47" spans="1:16">
      <c r="A47" s="53" t="s">
        <v>6</v>
      </c>
      <c r="B47" s="53">
        <f>SUM(B45:B46)</f>
        <v>36</v>
      </c>
      <c r="C47" s="53">
        <f>SUM(C45:C46)</f>
        <v>59</v>
      </c>
      <c r="D47" s="53">
        <f>SUM(D45:D46)</f>
        <v>95</v>
      </c>
      <c r="E47" s="51"/>
      <c r="F47" s="51"/>
    </row>
    <row r="48" spans="1:16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30</v>
      </c>
      <c r="C50" s="53">
        <f>M23</f>
        <v>19</v>
      </c>
      <c r="D50" s="53">
        <f>SUM(B50:C50)</f>
        <v>49</v>
      </c>
      <c r="E50" s="49">
        <f>B50*100/D52</f>
        <v>32.967032967032964</v>
      </c>
      <c r="F50" s="49">
        <f>C50*100/D52</f>
        <v>20.87912087912088</v>
      </c>
    </row>
    <row r="51" spans="1:6">
      <c r="A51" s="53" t="s">
        <v>10</v>
      </c>
      <c r="B51" s="53">
        <f>L24</f>
        <v>10</v>
      </c>
      <c r="C51" s="53">
        <f>M24</f>
        <v>32</v>
      </c>
      <c r="D51" s="53">
        <f>SUM(B51:C51)</f>
        <v>42</v>
      </c>
      <c r="E51" s="49">
        <f>B51*100/D50</f>
        <v>20.408163265306122</v>
      </c>
      <c r="F51" s="49">
        <f>C51*100/D52</f>
        <v>35.164835164835168</v>
      </c>
    </row>
    <row r="52" spans="1:6">
      <c r="A52" s="53" t="s">
        <v>6</v>
      </c>
      <c r="B52" s="53">
        <f>SUM(B50:B51)</f>
        <v>40</v>
      </c>
      <c r="C52" s="53">
        <f>SUM(C50:C51)</f>
        <v>51</v>
      </c>
      <c r="D52" s="53">
        <f>SUM(D50:D51)</f>
        <v>91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topLeftCell="A52" zoomScale="115" zoomScaleNormal="115" workbookViewId="0">
      <selection activeCell="A55" sqref="A55:M55"/>
    </sheetView>
  </sheetViews>
  <sheetFormatPr defaultRowHeight="15"/>
  <cols>
    <col min="1" max="1" width="11" customWidth="1"/>
    <col min="2" max="2" width="9.5703125" customWidth="1"/>
    <col min="5" max="5" width="13.85546875" customWidth="1"/>
    <col min="6" max="6" width="12.42578125" customWidth="1"/>
    <col min="8" max="8" width="10.140625" customWidth="1"/>
    <col min="9" max="9" width="9.85546875" customWidth="1"/>
    <col min="10" max="10" width="10.85546875" customWidth="1"/>
    <col min="11" max="11" width="10.28515625" customWidth="1"/>
    <col min="12" max="12" width="12.28515625" customWidth="1"/>
    <col min="13" max="13" width="9.85546875" customWidth="1"/>
    <col min="14" max="14" width="11.5703125" customWidth="1"/>
    <col min="16" max="16" width="11" customWidth="1"/>
  </cols>
  <sheetData>
    <row r="1" spans="1:18" ht="15.75">
      <c r="A1" s="1" t="s">
        <v>0</v>
      </c>
    </row>
    <row r="2" spans="1:18" ht="16.5" thickBot="1">
      <c r="A2" s="1" t="s">
        <v>1</v>
      </c>
    </row>
    <row r="3" spans="1:18" ht="16.5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36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thickBot="1">
      <c r="A5" s="2" t="s">
        <v>11</v>
      </c>
      <c r="B5" s="4">
        <v>30</v>
      </c>
      <c r="C5" s="4">
        <v>17</v>
      </c>
      <c r="D5" s="4">
        <f>SUM(B5:C5)</f>
        <v>47</v>
      </c>
      <c r="E5" s="4">
        <v>4</v>
      </c>
      <c r="F5" s="4">
        <v>4</v>
      </c>
      <c r="G5" s="4">
        <v>4</v>
      </c>
      <c r="H5" s="4">
        <v>11</v>
      </c>
      <c r="I5" s="4">
        <f>E5+G5</f>
        <v>8</v>
      </c>
      <c r="J5" s="6">
        <f>F5+H5</f>
        <v>15</v>
      </c>
      <c r="K5" s="7">
        <f>I5+J5</f>
        <v>23</v>
      </c>
      <c r="L5" s="3">
        <f>D5+K5</f>
        <v>70</v>
      </c>
      <c r="M5" s="21">
        <f>B5*100/L5</f>
        <v>42.857142857142854</v>
      </c>
      <c r="N5" s="21">
        <f>C5*100/L5</f>
        <v>24.285714285714285</v>
      </c>
      <c r="O5" s="21">
        <f>E5+G5*100/L5</f>
        <v>9.7142857142857153</v>
      </c>
      <c r="P5" s="21">
        <f>F5+H5*100/L5</f>
        <v>19.714285714285715</v>
      </c>
    </row>
    <row r="6" spans="1:18" ht="16.5" thickBot="1">
      <c r="A6" s="2" t="s">
        <v>12</v>
      </c>
      <c r="B6" s="4">
        <v>28</v>
      </c>
      <c r="C6" s="4">
        <v>32</v>
      </c>
      <c r="D6" s="4">
        <f t="shared" ref="D6:D8" si="0">SUM(B6:C6)</f>
        <v>60</v>
      </c>
      <c r="E6" s="4">
        <v>10</v>
      </c>
      <c r="F6" s="4">
        <v>8</v>
      </c>
      <c r="G6" s="4">
        <v>11</v>
      </c>
      <c r="H6" s="4">
        <v>12</v>
      </c>
      <c r="I6" s="4">
        <f t="shared" ref="I6:J9" si="1">E6+G6</f>
        <v>21</v>
      </c>
      <c r="J6" s="6">
        <f t="shared" si="1"/>
        <v>20</v>
      </c>
      <c r="K6" s="7">
        <f t="shared" ref="K6:K9" si="2">I6+J6</f>
        <v>41</v>
      </c>
      <c r="L6" s="3">
        <f t="shared" ref="L6:L9" si="3">D6+K6</f>
        <v>101</v>
      </c>
      <c r="M6" s="21">
        <f t="shared" ref="M6:M9" si="4">B6*100/L6</f>
        <v>27.722772277227723</v>
      </c>
      <c r="N6" s="21">
        <f t="shared" ref="N6:N9" si="5">C6*100/L6</f>
        <v>31.683168316831683</v>
      </c>
      <c r="O6" s="21">
        <f t="shared" ref="O6:O9" si="6">E6+G6*100/L6</f>
        <v>20.89108910891089</v>
      </c>
      <c r="P6" s="21">
        <f t="shared" ref="P6:P9" si="7">F6+H6*100/L6</f>
        <v>19.881188118811881</v>
      </c>
    </row>
    <row r="7" spans="1:18" ht="16.5" thickBot="1">
      <c r="A7" s="2" t="s">
        <v>13</v>
      </c>
      <c r="B7" s="4">
        <v>39</v>
      </c>
      <c r="C7" s="4">
        <v>13</v>
      </c>
      <c r="D7" s="4">
        <f t="shared" si="0"/>
        <v>52</v>
      </c>
      <c r="E7" s="4">
        <v>4</v>
      </c>
      <c r="F7" s="4">
        <v>1</v>
      </c>
      <c r="G7" s="4">
        <v>6</v>
      </c>
      <c r="H7" s="4">
        <v>10</v>
      </c>
      <c r="I7" s="4">
        <f t="shared" si="1"/>
        <v>10</v>
      </c>
      <c r="J7" s="6">
        <f t="shared" si="1"/>
        <v>11</v>
      </c>
      <c r="K7" s="7">
        <f t="shared" si="2"/>
        <v>21</v>
      </c>
      <c r="L7" s="3">
        <f t="shared" si="3"/>
        <v>73</v>
      </c>
      <c r="M7" s="21">
        <f t="shared" si="4"/>
        <v>53.424657534246577</v>
      </c>
      <c r="N7" s="21">
        <f t="shared" si="5"/>
        <v>17.80821917808219</v>
      </c>
      <c r="O7" s="21">
        <f t="shared" si="6"/>
        <v>12.219178082191782</v>
      </c>
      <c r="P7" s="21">
        <f t="shared" si="7"/>
        <v>14.698630136986301</v>
      </c>
    </row>
    <row r="8" spans="1:18" ht="16.5" thickBot="1">
      <c r="A8" s="2" t="s">
        <v>14</v>
      </c>
      <c r="B8" s="4">
        <v>32</v>
      </c>
      <c r="C8" s="4">
        <v>14</v>
      </c>
      <c r="D8" s="4">
        <f t="shared" si="0"/>
        <v>46</v>
      </c>
      <c r="E8" s="4">
        <v>4</v>
      </c>
      <c r="F8" s="4">
        <v>4</v>
      </c>
      <c r="G8" s="4">
        <v>9</v>
      </c>
      <c r="H8" s="4">
        <v>10</v>
      </c>
      <c r="I8" s="4">
        <f t="shared" si="1"/>
        <v>13</v>
      </c>
      <c r="J8" s="6">
        <f t="shared" si="1"/>
        <v>14</v>
      </c>
      <c r="K8" s="7">
        <f t="shared" si="2"/>
        <v>27</v>
      </c>
      <c r="L8" s="3">
        <f t="shared" si="3"/>
        <v>73</v>
      </c>
      <c r="M8" s="21">
        <f t="shared" si="4"/>
        <v>43.835616438356162</v>
      </c>
      <c r="N8" s="21">
        <f t="shared" si="5"/>
        <v>19.17808219178082</v>
      </c>
      <c r="O8" s="21">
        <f t="shared" si="6"/>
        <v>16.328767123287669</v>
      </c>
      <c r="P8" s="21">
        <f t="shared" si="7"/>
        <v>17.698630136986303</v>
      </c>
    </row>
    <row r="9" spans="1:18" ht="16.5" thickBot="1">
      <c r="A9" s="2" t="s">
        <v>15</v>
      </c>
      <c r="B9" s="4">
        <f>SUM(B5:B8)</f>
        <v>129</v>
      </c>
      <c r="C9" s="4">
        <v>76</v>
      </c>
      <c r="D9" s="4">
        <f>SUM(D5:D8)</f>
        <v>205</v>
      </c>
      <c r="E9" s="4">
        <v>22</v>
      </c>
      <c r="F9" s="4">
        <v>17</v>
      </c>
      <c r="G9" s="4">
        <v>30</v>
      </c>
      <c r="H9" s="4">
        <v>43</v>
      </c>
      <c r="I9" s="4">
        <f t="shared" si="1"/>
        <v>52</v>
      </c>
      <c r="J9" s="6">
        <f t="shared" si="1"/>
        <v>60</v>
      </c>
      <c r="K9" s="7">
        <f t="shared" si="2"/>
        <v>112</v>
      </c>
      <c r="L9" s="3">
        <f t="shared" si="3"/>
        <v>317</v>
      </c>
      <c r="M9" s="21">
        <f t="shared" si="4"/>
        <v>40.694006309148264</v>
      </c>
      <c r="N9" s="21">
        <f t="shared" si="5"/>
        <v>23.974763406940063</v>
      </c>
      <c r="O9" s="21">
        <f t="shared" si="6"/>
        <v>31.463722397476339</v>
      </c>
      <c r="P9" s="21">
        <f t="shared" si="7"/>
        <v>30.564668769716086</v>
      </c>
    </row>
    <row r="10" spans="1:18" ht="15.75">
      <c r="A10" s="8"/>
      <c r="B10" s="38"/>
      <c r="C10" s="38"/>
      <c r="D10" s="38"/>
      <c r="E10" s="38"/>
      <c r="F10" s="38"/>
      <c r="G10" s="38"/>
      <c r="H10" s="38"/>
      <c r="I10" s="38"/>
      <c r="J10" s="10"/>
      <c r="K10" s="10"/>
      <c r="L10" s="10"/>
      <c r="M10" s="38"/>
      <c r="N10" s="38"/>
      <c r="O10" s="38"/>
      <c r="P10" s="38"/>
    </row>
    <row r="11" spans="1:18" ht="15.75">
      <c r="A11" s="93" t="s">
        <v>30</v>
      </c>
      <c r="B11" s="93"/>
      <c r="C11" s="93"/>
      <c r="D11" s="93"/>
      <c r="E11" s="38"/>
      <c r="F11" s="93" t="s">
        <v>26</v>
      </c>
      <c r="G11" s="93"/>
      <c r="H11" s="35" t="s">
        <v>31</v>
      </c>
      <c r="I11" s="38"/>
      <c r="J11" s="10"/>
      <c r="K11" s="93" t="s">
        <v>37</v>
      </c>
      <c r="L11" s="93"/>
      <c r="M11" s="93"/>
      <c r="N11" s="93"/>
      <c r="O11" s="38"/>
      <c r="P11" s="93" t="s">
        <v>26</v>
      </c>
      <c r="Q11" s="93"/>
      <c r="R11" s="35" t="s">
        <v>31</v>
      </c>
    </row>
    <row r="12" spans="1:18" ht="15.75">
      <c r="A12" s="37" t="s">
        <v>29</v>
      </c>
      <c r="B12" s="35" t="s">
        <v>24</v>
      </c>
      <c r="C12" s="35" t="s">
        <v>44</v>
      </c>
      <c r="D12" s="35" t="s">
        <v>28</v>
      </c>
      <c r="E12" s="38"/>
      <c r="F12" s="35" t="s">
        <v>24</v>
      </c>
      <c r="G12" s="35" t="s">
        <v>25</v>
      </c>
      <c r="H12" s="35">
        <f>CHITEST(B13:C14,F13:G14)</f>
        <v>2.1940861264629293E-2</v>
      </c>
      <c r="I12" s="38"/>
      <c r="J12" s="10"/>
      <c r="K12" s="37" t="s">
        <v>29</v>
      </c>
      <c r="L12" s="35" t="s">
        <v>24</v>
      </c>
      <c r="M12" s="35" t="s">
        <v>44</v>
      </c>
      <c r="N12" s="35" t="s">
        <v>28</v>
      </c>
      <c r="O12" s="38"/>
      <c r="P12" s="35" t="s">
        <v>24</v>
      </c>
      <c r="Q12" s="35" t="s">
        <v>25</v>
      </c>
      <c r="R12" s="35">
        <f>CHITEST(L13:M14,P13:Q14)</f>
        <v>2.4175367153735361E-2</v>
      </c>
    </row>
    <row r="13" spans="1:18" ht="15.75">
      <c r="A13" s="37" t="s">
        <v>9</v>
      </c>
      <c r="B13" s="35">
        <f>B5</f>
        <v>30</v>
      </c>
      <c r="C13" s="35">
        <f>I5</f>
        <v>8</v>
      </c>
      <c r="D13" s="35">
        <f>SUM(B13:C13)</f>
        <v>38</v>
      </c>
      <c r="E13" s="38"/>
      <c r="F13" s="27">
        <f>B15*D13/D15</f>
        <v>25.514285714285716</v>
      </c>
      <c r="G13" s="27">
        <f>C15*D13/D15</f>
        <v>12.485714285714286</v>
      </c>
      <c r="H13" s="35"/>
      <c r="I13" s="38"/>
      <c r="J13" s="10"/>
      <c r="K13" s="37" t="s">
        <v>9</v>
      </c>
      <c r="L13" s="35">
        <v>39</v>
      </c>
      <c r="M13" s="35">
        <v>10</v>
      </c>
      <c r="N13" s="35">
        <f>SUM(L13:M13)</f>
        <v>49</v>
      </c>
      <c r="O13" s="38"/>
      <c r="P13" s="27">
        <f>L15*N13/N15</f>
        <v>34.904109589041099</v>
      </c>
      <c r="Q13" s="27">
        <f>M15*N13/N15</f>
        <v>14.095890410958905</v>
      </c>
      <c r="R13" s="35"/>
    </row>
    <row r="14" spans="1:18" ht="31.5">
      <c r="A14" s="37" t="s">
        <v>10</v>
      </c>
      <c r="B14" s="35">
        <f>C5</f>
        <v>17</v>
      </c>
      <c r="C14" s="35">
        <f>J5</f>
        <v>15</v>
      </c>
      <c r="D14" s="35">
        <f>SUM(B14:C14)</f>
        <v>32</v>
      </c>
      <c r="E14" s="38"/>
      <c r="F14" s="27">
        <f>B15*D14/D15</f>
        <v>21.485714285714284</v>
      </c>
      <c r="G14" s="27">
        <f>C15*D14/D15</f>
        <v>10.514285714285714</v>
      </c>
      <c r="H14" s="35" t="s">
        <v>32</v>
      </c>
      <c r="I14" s="38"/>
      <c r="J14" s="10"/>
      <c r="K14" s="37" t="s">
        <v>10</v>
      </c>
      <c r="L14" s="35">
        <v>13</v>
      </c>
      <c r="M14" s="35">
        <v>11</v>
      </c>
      <c r="N14" s="35">
        <f>SUM(L14:M14)</f>
        <v>24</v>
      </c>
      <c r="O14" s="38"/>
      <c r="P14" s="27">
        <f>L15*N14/N15</f>
        <v>17.095890410958905</v>
      </c>
      <c r="Q14" s="27">
        <f>M15*N14/N15</f>
        <v>6.904109589041096</v>
      </c>
      <c r="R14" s="35" t="s">
        <v>32</v>
      </c>
    </row>
    <row r="15" spans="1:18" ht="15.75">
      <c r="A15" s="33" t="s">
        <v>6</v>
      </c>
      <c r="B15" s="34">
        <f>SUM(B13:B14)</f>
        <v>47</v>
      </c>
      <c r="C15" s="34">
        <f>SUM(C13:C14)</f>
        <v>23</v>
      </c>
      <c r="D15" s="34">
        <f>SUM(D13:D14)</f>
        <v>70</v>
      </c>
      <c r="E15" s="38"/>
      <c r="F15" s="38"/>
      <c r="G15" s="38"/>
      <c r="H15" s="28">
        <f>SUM(G18:H19)</f>
        <v>5.2504686206728657</v>
      </c>
      <c r="I15" s="38"/>
      <c r="J15" s="10"/>
      <c r="K15" s="33" t="s">
        <v>6</v>
      </c>
      <c r="L15" s="34">
        <f>SUM(L13:L14)</f>
        <v>52</v>
      </c>
      <c r="M15" s="34">
        <f>SUM(M13:M14)</f>
        <v>21</v>
      </c>
      <c r="N15" s="34">
        <f>SUM(N13:N14)</f>
        <v>73</v>
      </c>
      <c r="O15" s="38"/>
      <c r="P15" s="35"/>
      <c r="Q15" s="35"/>
      <c r="R15" s="28">
        <f>SUM(Q18:R19)</f>
        <v>5.0820072076449634</v>
      </c>
    </row>
    <row r="16" spans="1:18" ht="15.75">
      <c r="A16" s="12"/>
      <c r="B16" s="38"/>
      <c r="C16" s="38"/>
      <c r="D16" s="38"/>
      <c r="E16" s="38"/>
      <c r="F16" s="38"/>
      <c r="G16" s="38"/>
      <c r="H16" s="13"/>
      <c r="I16" s="38"/>
      <c r="J16" s="10"/>
      <c r="K16" s="12"/>
      <c r="L16" s="38"/>
      <c r="M16" s="38"/>
      <c r="N16" s="38"/>
      <c r="O16" s="38"/>
      <c r="P16" s="38"/>
      <c r="Q16" s="38"/>
      <c r="R16" s="13"/>
    </row>
    <row r="17" spans="1:18" ht="15.75">
      <c r="A17" s="29"/>
      <c r="B17" s="35"/>
      <c r="C17" s="35"/>
      <c r="D17" s="35"/>
      <c r="E17" s="35"/>
      <c r="F17" s="35"/>
      <c r="G17" s="93" t="s">
        <v>35</v>
      </c>
      <c r="H17" s="93"/>
      <c r="I17" s="38"/>
      <c r="J17" s="10"/>
      <c r="K17" s="8"/>
      <c r="L17" s="38"/>
      <c r="M17" s="38"/>
      <c r="N17" s="38"/>
      <c r="O17" s="35"/>
      <c r="P17" s="35"/>
      <c r="Q17" s="93" t="s">
        <v>35</v>
      </c>
      <c r="R17" s="93"/>
    </row>
    <row r="18" spans="1:18" ht="15.75">
      <c r="A18" s="29" t="s">
        <v>33</v>
      </c>
      <c r="B18" s="27">
        <f>B13-F13</f>
        <v>4.485714285714284</v>
      </c>
      <c r="C18" s="27">
        <f>C13-G13</f>
        <v>-4.4857142857142858</v>
      </c>
      <c r="D18" s="35"/>
      <c r="E18" s="27">
        <f>B18*B18</f>
        <v>20.121632653061209</v>
      </c>
      <c r="F18" s="27">
        <f>C18*C18</f>
        <v>20.121632653061226</v>
      </c>
      <c r="G18" s="30">
        <f>E18/F13</f>
        <v>0.78864181730922989</v>
      </c>
      <c r="H18" s="30">
        <f>F18/G13</f>
        <v>1.61157240928408</v>
      </c>
      <c r="I18" s="38"/>
      <c r="J18" s="10"/>
      <c r="K18" s="29" t="s">
        <v>33</v>
      </c>
      <c r="L18" s="27">
        <f>L13-P13</f>
        <v>4.0958904109589014</v>
      </c>
      <c r="M18" s="27">
        <f>M13-Q13</f>
        <v>-4.0958904109589049</v>
      </c>
      <c r="N18" s="38"/>
      <c r="O18" s="27">
        <f>L18*L18</f>
        <v>16.776318258585079</v>
      </c>
      <c r="P18" s="27">
        <f>M18*M18</f>
        <v>16.776318258585107</v>
      </c>
      <c r="Q18" s="30">
        <f>O18/P13</f>
        <v>0.48064020128599316</v>
      </c>
      <c r="R18" s="30">
        <f>P18/Q13</f>
        <v>1.1901566888986519</v>
      </c>
    </row>
    <row r="19" spans="1:18" ht="15.75">
      <c r="A19" s="29"/>
      <c r="B19" s="27">
        <f>B14-F14</f>
        <v>-4.485714285714284</v>
      </c>
      <c r="C19" s="27">
        <f>C14-G14</f>
        <v>4.4857142857142858</v>
      </c>
      <c r="D19" s="35"/>
      <c r="E19" s="27">
        <f>B19*B19</f>
        <v>20.121632653061209</v>
      </c>
      <c r="F19" s="27">
        <f>C19*C19</f>
        <v>20.121632653061226</v>
      </c>
      <c r="G19" s="30">
        <f>E19/F14</f>
        <v>0.93651215805471055</v>
      </c>
      <c r="H19" s="30">
        <f>F19/G14</f>
        <v>1.9137422360248448</v>
      </c>
      <c r="I19" s="38"/>
      <c r="J19" s="10"/>
      <c r="K19" s="29"/>
      <c r="L19" s="27">
        <f>L14-P14</f>
        <v>-4.0958904109589049</v>
      </c>
      <c r="M19" s="27">
        <f>M14-Q14</f>
        <v>4.095890410958904</v>
      </c>
      <c r="N19" s="38"/>
      <c r="O19" s="27">
        <f>L19*L19</f>
        <v>16.776318258585107</v>
      </c>
      <c r="P19" s="27">
        <f>M19*M19</f>
        <v>16.7763182585851</v>
      </c>
      <c r="Q19" s="30">
        <f>O19/P14</f>
        <v>0.98130707762557112</v>
      </c>
      <c r="R19" s="30">
        <f>P19/Q14</f>
        <v>2.4299032398347467</v>
      </c>
    </row>
    <row r="20" spans="1:18" ht="15.75">
      <c r="A20" s="8"/>
      <c r="B20" s="15"/>
      <c r="C20" s="15"/>
      <c r="D20" s="38"/>
      <c r="E20" s="15"/>
      <c r="F20" s="15"/>
      <c r="G20" s="14"/>
      <c r="H20" s="14"/>
      <c r="I20" s="38"/>
      <c r="J20" s="10"/>
      <c r="K20" s="10"/>
      <c r="L20" s="10"/>
      <c r="M20" s="38"/>
      <c r="N20" s="38"/>
      <c r="O20" s="38"/>
      <c r="P20" s="38"/>
    </row>
    <row r="21" spans="1:18" ht="15.75">
      <c r="A21" s="94" t="s">
        <v>34</v>
      </c>
      <c r="B21" s="94"/>
      <c r="C21" s="94"/>
      <c r="D21" s="94"/>
      <c r="E21" s="38"/>
      <c r="F21" s="93" t="s">
        <v>26</v>
      </c>
      <c r="G21" s="93"/>
      <c r="H21" s="35" t="s">
        <v>31</v>
      </c>
      <c r="I21" s="38"/>
      <c r="J21" s="10"/>
      <c r="K21" s="94" t="s">
        <v>38</v>
      </c>
      <c r="L21" s="94"/>
      <c r="M21" s="94"/>
      <c r="N21" s="94"/>
      <c r="O21" s="38"/>
      <c r="P21" s="93" t="s">
        <v>26</v>
      </c>
      <c r="Q21" s="93"/>
      <c r="R21" s="35" t="s">
        <v>31</v>
      </c>
    </row>
    <row r="22" spans="1:18" ht="15.75">
      <c r="A22" s="37" t="s">
        <v>29</v>
      </c>
      <c r="B22" s="37" t="s">
        <v>24</v>
      </c>
      <c r="C22" s="37" t="s">
        <v>44</v>
      </c>
      <c r="D22" s="37" t="s">
        <v>28</v>
      </c>
      <c r="E22" s="38"/>
      <c r="F22" s="35" t="s">
        <v>24</v>
      </c>
      <c r="G22" s="35" t="s">
        <v>25</v>
      </c>
      <c r="H22" s="35">
        <f>CHITEST(B23:C24,F23:G24)</f>
        <v>0.65300998121201204</v>
      </c>
      <c r="I22" s="38"/>
      <c r="J22" s="10"/>
      <c r="K22" s="37" t="s">
        <v>29</v>
      </c>
      <c r="L22" s="37" t="s">
        <v>24</v>
      </c>
      <c r="M22" s="37" t="s">
        <v>44</v>
      </c>
      <c r="N22" s="37" t="s">
        <v>28</v>
      </c>
      <c r="O22" s="38"/>
      <c r="P22" s="35" t="s">
        <v>24</v>
      </c>
      <c r="Q22" s="35" t="s">
        <v>25</v>
      </c>
      <c r="R22" s="35">
        <f>CHITEST(L23:M24,P23:Q24)</f>
        <v>6.9254230942611669E-2</v>
      </c>
    </row>
    <row r="23" spans="1:18" ht="15.75">
      <c r="A23" s="37" t="s">
        <v>9</v>
      </c>
      <c r="B23" s="37">
        <v>28</v>
      </c>
      <c r="C23" s="37">
        <v>21</v>
      </c>
      <c r="D23" s="37">
        <f>SUM(B23:C23)</f>
        <v>49</v>
      </c>
      <c r="E23" s="38"/>
      <c r="F23" s="27">
        <f>B25*D23/D25</f>
        <v>29.10891089108911</v>
      </c>
      <c r="G23" s="27">
        <f>C25*D23/D25</f>
        <v>19.89108910891089</v>
      </c>
      <c r="H23" s="35"/>
      <c r="I23" s="38"/>
      <c r="J23" s="10"/>
      <c r="K23" s="37" t="s">
        <v>9</v>
      </c>
      <c r="L23" s="37">
        <v>32</v>
      </c>
      <c r="M23" s="37">
        <v>13</v>
      </c>
      <c r="N23" s="37">
        <f>SUM(L23:M23)</f>
        <v>45</v>
      </c>
      <c r="O23" s="38"/>
      <c r="P23" s="27">
        <f>L25*N23/N25</f>
        <v>28.356164383561644</v>
      </c>
      <c r="Q23" s="27">
        <f>M25*N23/N25</f>
        <v>16.643835616438356</v>
      </c>
      <c r="R23" s="35"/>
    </row>
    <row r="24" spans="1:18" ht="31.5">
      <c r="A24" s="37" t="s">
        <v>10</v>
      </c>
      <c r="B24" s="37">
        <v>32</v>
      </c>
      <c r="C24" s="37">
        <v>20</v>
      </c>
      <c r="D24" s="37">
        <f>SUM(B24:C24)</f>
        <v>52</v>
      </c>
      <c r="E24" s="38"/>
      <c r="F24" s="27">
        <f>B25*D24/D25</f>
        <v>30.89108910891089</v>
      </c>
      <c r="G24" s="27">
        <f>C25*D24/D25</f>
        <v>21.10891089108911</v>
      </c>
      <c r="H24" s="35" t="s">
        <v>32</v>
      </c>
      <c r="I24" s="38"/>
      <c r="J24" s="10"/>
      <c r="K24" s="37" t="s">
        <v>10</v>
      </c>
      <c r="L24" s="37">
        <v>14</v>
      </c>
      <c r="M24" s="37">
        <v>14</v>
      </c>
      <c r="N24" s="37">
        <f>SUM(L24:M24)</f>
        <v>28</v>
      </c>
      <c r="O24" s="38"/>
      <c r="P24" s="27">
        <f>L25*N24/N25</f>
        <v>17.643835616438356</v>
      </c>
      <c r="Q24" s="27">
        <f>M25*N24/N25</f>
        <v>10.356164383561644</v>
      </c>
      <c r="R24" s="35" t="s">
        <v>32</v>
      </c>
    </row>
    <row r="25" spans="1:18" ht="15.75">
      <c r="A25" s="32" t="s">
        <v>6</v>
      </c>
      <c r="B25" s="32">
        <f>SUM(B23:B24)</f>
        <v>60</v>
      </c>
      <c r="C25" s="32">
        <f>SUM(C23:C24)</f>
        <v>41</v>
      </c>
      <c r="D25" s="32">
        <f>SUM(D23:D24)</f>
        <v>101</v>
      </c>
      <c r="E25" s="38"/>
      <c r="F25" s="35"/>
      <c r="G25" s="35"/>
      <c r="H25" s="28">
        <f>SUM(G28:H29)</f>
        <v>0.20212632895559762</v>
      </c>
      <c r="I25" s="38"/>
      <c r="J25" s="10"/>
      <c r="K25" s="32" t="s">
        <v>6</v>
      </c>
      <c r="L25" s="32">
        <f>SUM(L23:L24)</f>
        <v>46</v>
      </c>
      <c r="M25" s="32">
        <f>SUM(M23:M24)</f>
        <v>27</v>
      </c>
      <c r="N25" s="32">
        <f>SUM(N23:N24)</f>
        <v>73</v>
      </c>
      <c r="O25" s="38"/>
      <c r="P25" s="35"/>
      <c r="Q25" s="35"/>
      <c r="R25" s="28">
        <f>SUM(Q28:R29)</f>
        <v>3.3006083378064046</v>
      </c>
    </row>
    <row r="26" spans="1:18" ht="15.75">
      <c r="A26" s="12"/>
      <c r="B26" s="38"/>
      <c r="C26" s="38"/>
      <c r="D26" s="38"/>
      <c r="E26" s="38"/>
      <c r="F26" s="38"/>
      <c r="G26" s="38"/>
      <c r="H26" s="13"/>
      <c r="I26" s="38"/>
      <c r="J26" s="10"/>
      <c r="K26" s="12"/>
      <c r="L26" s="38"/>
      <c r="M26" s="38"/>
      <c r="N26" s="38"/>
      <c r="O26" s="38"/>
      <c r="P26" s="38"/>
      <c r="Q26" s="38"/>
      <c r="R26" s="13"/>
    </row>
    <row r="27" spans="1:18" ht="15.75">
      <c r="A27" s="29"/>
      <c r="B27" s="35"/>
      <c r="C27" s="35"/>
      <c r="D27" s="35"/>
      <c r="E27" s="35"/>
      <c r="F27" s="35"/>
      <c r="G27" s="93" t="s">
        <v>36</v>
      </c>
      <c r="H27" s="93"/>
      <c r="I27" s="38"/>
      <c r="J27" s="10"/>
      <c r="K27" s="8"/>
      <c r="L27" s="38"/>
      <c r="M27" s="38"/>
      <c r="N27" s="38"/>
      <c r="O27" s="35"/>
      <c r="P27" s="35"/>
      <c r="Q27" s="93" t="s">
        <v>36</v>
      </c>
      <c r="R27" s="93"/>
    </row>
    <row r="28" spans="1:18" ht="15.75">
      <c r="A28" s="29" t="s">
        <v>33</v>
      </c>
      <c r="B28" s="27">
        <f>B23-F23</f>
        <v>-1.1089108910891099</v>
      </c>
      <c r="C28" s="27">
        <f>C23-G23</f>
        <v>1.1089108910891099</v>
      </c>
      <c r="D28" s="35"/>
      <c r="E28" s="27">
        <f>B28*B28</f>
        <v>1.2296833643760436</v>
      </c>
      <c r="F28" s="27">
        <f>C28*C28</f>
        <v>1.2296833643760436</v>
      </c>
      <c r="G28" s="30">
        <f>E28/F23</f>
        <v>4.2244224422442314E-2</v>
      </c>
      <c r="H28" s="30">
        <f>F28/G23</f>
        <v>6.182081622796437E-2</v>
      </c>
      <c r="I28" s="38"/>
      <c r="J28" s="10"/>
      <c r="K28" s="29" t="s">
        <v>33</v>
      </c>
      <c r="L28" s="27">
        <f>L23-P23</f>
        <v>3.6438356164383556</v>
      </c>
      <c r="M28" s="27">
        <f>M23-Q23</f>
        <v>-3.6438356164383556</v>
      </c>
      <c r="N28" s="38"/>
      <c r="O28" s="27">
        <f>L28*L28</f>
        <v>13.277537999624691</v>
      </c>
      <c r="P28" s="27">
        <f>M28*M28</f>
        <v>13.277537999624691</v>
      </c>
      <c r="Q28" s="30">
        <f>O28/P23</f>
        <v>0.46824167824763402</v>
      </c>
      <c r="R28" s="30">
        <f>P28/Q23</f>
        <v>0.79774508145893208</v>
      </c>
    </row>
    <row r="29" spans="1:18" ht="15.75">
      <c r="A29" s="29"/>
      <c r="B29" s="27">
        <f>B24-F24</f>
        <v>1.1089108910891099</v>
      </c>
      <c r="C29" s="27">
        <f>C24-G24</f>
        <v>-1.1089108910891099</v>
      </c>
      <c r="D29" s="35"/>
      <c r="E29" s="27">
        <f>B29*B29</f>
        <v>1.2296833643760436</v>
      </c>
      <c r="F29" s="27">
        <f>C29*C29</f>
        <v>1.2296833643760436</v>
      </c>
      <c r="G29" s="30">
        <f>E29/F24</f>
        <v>3.9807057628839876E-2</v>
      </c>
      <c r="H29" s="30">
        <f>F29/G24</f>
        <v>5.8254230676351035E-2</v>
      </c>
      <c r="I29" s="38"/>
      <c r="J29" s="10"/>
      <c r="K29" s="29"/>
      <c r="L29" s="27">
        <f>L24-P24</f>
        <v>-3.6438356164383556</v>
      </c>
      <c r="M29" s="27">
        <f>M24-Q24</f>
        <v>3.6438356164383556</v>
      </c>
      <c r="N29" s="38"/>
      <c r="O29" s="27">
        <f>L29*L29</f>
        <v>13.277537999624691</v>
      </c>
      <c r="P29" s="27">
        <f>M29*M29</f>
        <v>13.277537999624691</v>
      </c>
      <c r="Q29" s="30">
        <f>O29/P24</f>
        <v>0.75253126861226904</v>
      </c>
      <c r="R29" s="30">
        <f>P29/Q24</f>
        <v>1.2820903094875693</v>
      </c>
    </row>
    <row r="30" spans="1:18" ht="15.75">
      <c r="A30" s="8"/>
      <c r="B30" s="15"/>
      <c r="C30" s="15"/>
      <c r="D30" s="38"/>
      <c r="E30" s="15"/>
      <c r="F30" s="15"/>
      <c r="G30" s="14"/>
      <c r="H30" s="14"/>
      <c r="I30" s="38"/>
      <c r="J30" s="10"/>
      <c r="K30" s="10"/>
      <c r="L30" s="10"/>
      <c r="M30" s="38"/>
      <c r="N30" s="38"/>
      <c r="O30" s="38"/>
      <c r="P30" s="38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>
      <c r="A32" s="45" t="s">
        <v>43</v>
      </c>
      <c r="B32" s="45" t="str">
        <f>B12</f>
        <v>Sv+</v>
      </c>
      <c r="C32" s="45" t="str">
        <f>C12</f>
        <v>Sv-</v>
      </c>
      <c r="D32" s="45" t="str">
        <f>D12</f>
        <v>Tatal</v>
      </c>
      <c r="E32" s="45" t="s">
        <v>45</v>
      </c>
      <c r="F32" s="45" t="s">
        <v>46</v>
      </c>
      <c r="I32" s="93" t="s">
        <v>80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45" t="s">
        <v>9</v>
      </c>
      <c r="B33" s="45">
        <f>B13</f>
        <v>30</v>
      </c>
      <c r="C33" s="45">
        <f>C13</f>
        <v>8</v>
      </c>
      <c r="D33" s="45">
        <f>SUM(B33:C33)</f>
        <v>38</v>
      </c>
      <c r="E33" s="46">
        <f>B33*100/D35</f>
        <v>42.857142857142854</v>
      </c>
      <c r="F33" s="46">
        <f>C33*100/D35</f>
        <v>11.428571428571429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4.5553049581803992E-3</v>
      </c>
    </row>
    <row r="34" spans="1:16" ht="15.75">
      <c r="A34" s="45" t="s">
        <v>10</v>
      </c>
      <c r="B34" s="45">
        <f>B14</f>
        <v>17</v>
      </c>
      <c r="C34" s="45">
        <f>C14</f>
        <v>15</v>
      </c>
      <c r="D34" s="45">
        <f>SUM(B34:C34)</f>
        <v>32</v>
      </c>
      <c r="E34" s="47">
        <f>B34*100/D33</f>
        <v>44.736842105263158</v>
      </c>
      <c r="F34" s="46">
        <f>C34*100/D35</f>
        <v>21.428571428571427</v>
      </c>
      <c r="I34" s="56" t="s">
        <v>9</v>
      </c>
      <c r="J34" s="54">
        <f>B9</f>
        <v>129</v>
      </c>
      <c r="K34" s="54">
        <f>I9</f>
        <v>52</v>
      </c>
      <c r="L34" s="54">
        <f>SUM(J34:K34)</f>
        <v>181</v>
      </c>
      <c r="M34" s="57"/>
      <c r="N34" s="27">
        <f>J36*L34/L36</f>
        <v>117.05047318611987</v>
      </c>
      <c r="O34" s="27">
        <f>K36*L34/L36</f>
        <v>63.949526813880126</v>
      </c>
      <c r="P34" s="54"/>
    </row>
    <row r="35" spans="1:16" ht="18.75" customHeight="1">
      <c r="A35" s="45" t="s">
        <v>6</v>
      </c>
      <c r="B35" s="45">
        <f>SUM(B33:B34)</f>
        <v>47</v>
      </c>
      <c r="C35" s="45">
        <f>SUM(C33:C34)</f>
        <v>23</v>
      </c>
      <c r="D35" s="45">
        <f>SUM(D33:D34)</f>
        <v>70</v>
      </c>
      <c r="E35" s="44"/>
      <c r="F35" s="44"/>
      <c r="I35" s="56" t="s">
        <v>10</v>
      </c>
      <c r="J35" s="54">
        <f>C9</f>
        <v>76</v>
      </c>
      <c r="K35" s="54">
        <f>J9</f>
        <v>60</v>
      </c>
      <c r="L35" s="54">
        <f>SUM(J35:K35)</f>
        <v>136</v>
      </c>
      <c r="M35" s="57"/>
      <c r="N35" s="27">
        <f>J36*L35/L36</f>
        <v>87.949526813880126</v>
      </c>
      <c r="O35" s="27">
        <f>K36*L35/L36</f>
        <v>48.050473186119874</v>
      </c>
      <c r="P35" s="54" t="s">
        <v>32</v>
      </c>
    </row>
    <row r="36" spans="1:16" ht="15.75">
      <c r="I36" s="33" t="s">
        <v>6</v>
      </c>
      <c r="J36" s="34">
        <f>SUM(J34:J35)</f>
        <v>205</v>
      </c>
      <c r="K36" s="34">
        <f>SUM(K34:K35)</f>
        <v>112</v>
      </c>
      <c r="L36" s="34">
        <f>SUM(L34:L35)</f>
        <v>317</v>
      </c>
      <c r="M36" s="57"/>
      <c r="N36" s="57"/>
      <c r="O36" s="57"/>
      <c r="P36" s="28">
        <f>SUM(O39:P40)</f>
        <v>8.0480346201275275</v>
      </c>
    </row>
    <row r="37" spans="1:16" ht="15.75">
      <c r="A37" s="99" t="str">
        <f>A21</f>
        <v>Observed Value Quatarly April-Jun 2015</v>
      </c>
      <c r="B37" s="99"/>
      <c r="C37" s="99"/>
      <c r="D37" s="99"/>
      <c r="E37" s="99"/>
      <c r="F37" s="99"/>
      <c r="I37" s="12"/>
      <c r="J37" s="57"/>
      <c r="K37" s="57"/>
      <c r="L37" s="57"/>
      <c r="M37" s="57"/>
      <c r="N37" s="57"/>
      <c r="O37" s="57"/>
      <c r="P37" s="13"/>
    </row>
    <row r="38" spans="1:16" ht="15.75">
      <c r="A38" s="45" t="s">
        <v>43</v>
      </c>
      <c r="B38" s="45" t="str">
        <f>B32</f>
        <v>Sv+</v>
      </c>
      <c r="C38" s="45" t="str">
        <f>C22</f>
        <v>Sv-</v>
      </c>
      <c r="D38" s="45" t="str">
        <f>D22</f>
        <v>Tatal</v>
      </c>
      <c r="E38" s="45" t="s">
        <v>45</v>
      </c>
      <c r="F38" s="45" t="s">
        <v>46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45" t="s">
        <v>9</v>
      </c>
      <c r="B39" s="45">
        <f>B23</f>
        <v>28</v>
      </c>
      <c r="C39" s="45">
        <f>C23</f>
        <v>21</v>
      </c>
      <c r="D39" s="45">
        <f>SUM(B39:C39)</f>
        <v>49</v>
      </c>
      <c r="E39" s="46">
        <f>B39*100/D41</f>
        <v>27.722772277227723</v>
      </c>
      <c r="F39" s="46">
        <f>C39*100/D41</f>
        <v>20.792079207920793</v>
      </c>
      <c r="I39" s="29" t="s">
        <v>33</v>
      </c>
      <c r="J39" s="27">
        <f>J34-N34</f>
        <v>11.949526813880126</v>
      </c>
      <c r="K39" s="27">
        <f>K34-O34</f>
        <v>-11.949526813880126</v>
      </c>
      <c r="L39" s="54"/>
      <c r="M39" s="27">
        <f>J39*J39</f>
        <v>142.79119107564011</v>
      </c>
      <c r="N39" s="27">
        <f>K39*K39</f>
        <v>142.79119107564011</v>
      </c>
      <c r="O39" s="30">
        <f>M39/N34</f>
        <v>1.2199112672410164</v>
      </c>
      <c r="P39" s="30">
        <f>N39/O34</f>
        <v>2.2328733016465034</v>
      </c>
    </row>
    <row r="40" spans="1:16" ht="15.75">
      <c r="A40" s="45" t="s">
        <v>10</v>
      </c>
      <c r="B40" s="45">
        <f>B24</f>
        <v>32</v>
      </c>
      <c r="C40" s="45">
        <f>C24</f>
        <v>20</v>
      </c>
      <c r="D40" s="45">
        <f>SUM(B40:C40)</f>
        <v>52</v>
      </c>
      <c r="E40" s="47">
        <f>B40*100/D39</f>
        <v>65.306122448979593</v>
      </c>
      <c r="F40" s="46">
        <f>C40*100/D41</f>
        <v>19.801980198019802</v>
      </c>
      <c r="I40" s="29"/>
      <c r="J40" s="27">
        <f>J35-N35</f>
        <v>-11.949526813880126</v>
      </c>
      <c r="K40" s="27">
        <f>K35-O35</f>
        <v>11.949526813880126</v>
      </c>
      <c r="L40" s="54"/>
      <c r="M40" s="27">
        <f>J40*J40</f>
        <v>142.79119107564011</v>
      </c>
      <c r="N40" s="27">
        <f>K40*K40</f>
        <v>142.79119107564011</v>
      </c>
      <c r="O40" s="30">
        <f>M40/N35</f>
        <v>1.6235583777251763</v>
      </c>
      <c r="P40" s="30">
        <f>N40/O35</f>
        <v>2.9716916735148318</v>
      </c>
    </row>
    <row r="41" spans="1:16">
      <c r="A41" s="45" t="s">
        <v>6</v>
      </c>
      <c r="B41" s="45">
        <f>SUM(B39:B40)</f>
        <v>60</v>
      </c>
      <c r="C41" s="45">
        <f>SUM(C39:C40)</f>
        <v>41</v>
      </c>
      <c r="D41" s="45">
        <f>SUM(D39:D40)</f>
        <v>101</v>
      </c>
      <c r="E41" s="44"/>
      <c r="F41" s="44"/>
    </row>
    <row r="43" spans="1:16">
      <c r="A43" s="99" t="str">
        <f>K11</f>
        <v>Observed Value Quatarly July-Sep 2015</v>
      </c>
      <c r="B43" s="99"/>
      <c r="C43" s="99"/>
      <c r="D43" s="99"/>
      <c r="E43" s="99"/>
      <c r="F43" s="99"/>
    </row>
    <row r="44" spans="1:16">
      <c r="A44" s="45" t="s">
        <v>43</v>
      </c>
      <c r="B44" s="45" t="str">
        <f t="shared" ref="B44:C46" si="8">L12</f>
        <v>Sv+</v>
      </c>
      <c r="C44" s="45" t="str">
        <f t="shared" si="8"/>
        <v>Sv-</v>
      </c>
      <c r="D44" s="45">
        <f>D24</f>
        <v>52</v>
      </c>
      <c r="E44" s="45" t="s">
        <v>45</v>
      </c>
      <c r="F44" s="45" t="s">
        <v>46</v>
      </c>
    </row>
    <row r="45" spans="1:16">
      <c r="A45" s="45" t="s">
        <v>9</v>
      </c>
      <c r="B45" s="45">
        <f t="shared" si="8"/>
        <v>39</v>
      </c>
      <c r="C45" s="45">
        <f t="shared" si="8"/>
        <v>10</v>
      </c>
      <c r="D45" s="45">
        <f>SUM(B45:C45)</f>
        <v>49</v>
      </c>
      <c r="E45" s="46">
        <f>B45*100/D47</f>
        <v>53.424657534246577</v>
      </c>
      <c r="F45" s="46">
        <f>C45*100/D47</f>
        <v>13.698630136986301</v>
      </c>
    </row>
    <row r="46" spans="1:16">
      <c r="A46" s="45" t="s">
        <v>10</v>
      </c>
      <c r="B46" s="45">
        <f t="shared" si="8"/>
        <v>13</v>
      </c>
      <c r="C46" s="45">
        <f t="shared" si="8"/>
        <v>11</v>
      </c>
      <c r="D46" s="45">
        <f>SUM(B46:C46)</f>
        <v>24</v>
      </c>
      <c r="E46" s="47">
        <f>B46*100/D45</f>
        <v>26.530612244897959</v>
      </c>
      <c r="F46" s="46">
        <f>C46*100/D47</f>
        <v>15.068493150684931</v>
      </c>
    </row>
    <row r="47" spans="1:16">
      <c r="A47" s="45" t="s">
        <v>6</v>
      </c>
      <c r="B47" s="45">
        <f>SUM(B45:B46)</f>
        <v>52</v>
      </c>
      <c r="C47" s="45">
        <f>SUM(C45:C46)</f>
        <v>21</v>
      </c>
      <c r="D47" s="45">
        <f>SUM(D45:D46)</f>
        <v>73</v>
      </c>
      <c r="E47" s="44"/>
      <c r="F47" s="44"/>
    </row>
    <row r="48" spans="1:16">
      <c r="A48" s="99" t="str">
        <f>K21</f>
        <v>Observed Value Quatarly Oct-Dec 2015</v>
      </c>
      <c r="B48" s="99"/>
      <c r="C48" s="99"/>
      <c r="D48" s="99"/>
      <c r="E48" s="99"/>
      <c r="F48" s="99"/>
    </row>
    <row r="49" spans="1:13">
      <c r="A49" s="45" t="s">
        <v>43</v>
      </c>
      <c r="B49" s="45" t="str">
        <f>L22</f>
        <v>Sv+</v>
      </c>
      <c r="C49" s="45" t="str">
        <f>M22</f>
        <v>Sv-</v>
      </c>
      <c r="D49" s="45" t="str">
        <f>N22</f>
        <v>Tatal</v>
      </c>
      <c r="E49" s="45" t="s">
        <v>45</v>
      </c>
      <c r="F49" s="45" t="s">
        <v>46</v>
      </c>
    </row>
    <row r="50" spans="1:13">
      <c r="A50" s="45" t="s">
        <v>9</v>
      </c>
      <c r="B50" s="45">
        <f>L23</f>
        <v>32</v>
      </c>
      <c r="C50" s="45">
        <f>M23</f>
        <v>13</v>
      </c>
      <c r="D50" s="45">
        <f>SUM(B50:C50)</f>
        <v>45</v>
      </c>
      <c r="E50" s="46">
        <f>B50*100/D52</f>
        <v>43.835616438356162</v>
      </c>
      <c r="F50" s="46">
        <f>C50*100/D52</f>
        <v>17.80821917808219</v>
      </c>
    </row>
    <row r="51" spans="1:13">
      <c r="A51" s="45" t="s">
        <v>10</v>
      </c>
      <c r="B51" s="45">
        <f>L24</f>
        <v>14</v>
      </c>
      <c r="C51" s="45">
        <f>M24</f>
        <v>14</v>
      </c>
      <c r="D51" s="45">
        <f>SUM(B51:C51)</f>
        <v>28</v>
      </c>
      <c r="E51" s="46">
        <f>B51*100/D50</f>
        <v>31.111111111111111</v>
      </c>
      <c r="F51" s="46">
        <f>C51*100/D52</f>
        <v>19.17808219178082</v>
      </c>
    </row>
    <row r="52" spans="1:13">
      <c r="A52" s="45" t="s">
        <v>6</v>
      </c>
      <c r="B52" s="45">
        <f>SUM(B50:B51)</f>
        <v>46</v>
      </c>
      <c r="C52" s="45">
        <f>SUM(C50:C51)</f>
        <v>27</v>
      </c>
      <c r="D52" s="45">
        <f>SUM(D50:D51)</f>
        <v>73</v>
      </c>
      <c r="E52" s="46"/>
      <c r="F52" s="46"/>
    </row>
    <row r="55" spans="1:13" ht="18.75">
      <c r="A55" s="96" t="s">
        <v>126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8"/>
    </row>
    <row r="56" spans="1:13" ht="60">
      <c r="A56" s="73" t="s">
        <v>127</v>
      </c>
      <c r="B56" s="73" t="s">
        <v>128</v>
      </c>
      <c r="C56" s="73" t="s">
        <v>129</v>
      </c>
      <c r="D56" s="73" t="s">
        <v>142</v>
      </c>
      <c r="E56" s="73" t="s">
        <v>130</v>
      </c>
      <c r="F56" s="73" t="s">
        <v>131</v>
      </c>
      <c r="G56" s="73" t="s">
        <v>132</v>
      </c>
      <c r="H56" s="73" t="s">
        <v>134</v>
      </c>
      <c r="I56" s="73" t="s">
        <v>133</v>
      </c>
      <c r="J56" s="73" t="s">
        <v>135</v>
      </c>
      <c r="K56" s="73" t="s">
        <v>136</v>
      </c>
      <c r="L56" s="73" t="s">
        <v>137</v>
      </c>
      <c r="M56" s="73" t="s">
        <v>138</v>
      </c>
    </row>
    <row r="57" spans="1:13" ht="21.75" customHeight="1">
      <c r="A57" s="95" t="s">
        <v>139</v>
      </c>
      <c r="B57" s="95" t="s">
        <v>11</v>
      </c>
      <c r="C57" s="95">
        <v>2014</v>
      </c>
      <c r="D57" s="45" t="s">
        <v>140</v>
      </c>
      <c r="E57" s="45"/>
      <c r="F57" s="45"/>
      <c r="G57" s="45"/>
      <c r="H57" s="45"/>
      <c r="I57" s="45"/>
      <c r="J57" s="45"/>
      <c r="K57" s="45"/>
      <c r="L57" s="45"/>
      <c r="M57" s="45"/>
    </row>
    <row r="58" spans="1:13" ht="21.75" customHeight="1">
      <c r="A58" s="95"/>
      <c r="B58" s="95"/>
      <c r="C58" s="95"/>
      <c r="D58" s="45" t="s">
        <v>141</v>
      </c>
      <c r="E58" s="45"/>
      <c r="F58" s="45"/>
      <c r="G58" s="45"/>
      <c r="H58" s="45"/>
      <c r="I58" s="45"/>
      <c r="J58" s="45"/>
      <c r="K58" s="45"/>
      <c r="L58" s="45"/>
      <c r="M58" s="45"/>
    </row>
    <row r="59" spans="1:13" ht="21.75" customHeight="1">
      <c r="A59" s="95"/>
      <c r="B59" s="95" t="s">
        <v>12</v>
      </c>
      <c r="C59" s="95"/>
      <c r="D59" s="45" t="s">
        <v>140</v>
      </c>
      <c r="E59" s="45"/>
      <c r="F59" s="45"/>
      <c r="G59" s="45"/>
      <c r="H59" s="45"/>
      <c r="I59" s="45"/>
      <c r="J59" s="45"/>
      <c r="K59" s="45"/>
      <c r="L59" s="45"/>
      <c r="M59" s="45"/>
    </row>
    <row r="60" spans="1:13" ht="21.75" customHeight="1">
      <c r="A60" s="95"/>
      <c r="B60" s="95"/>
      <c r="C60" s="95"/>
      <c r="D60" s="45" t="s">
        <v>141</v>
      </c>
      <c r="E60" s="45"/>
      <c r="F60" s="45"/>
      <c r="G60" s="45"/>
      <c r="H60" s="45"/>
      <c r="I60" s="45"/>
      <c r="J60" s="45"/>
      <c r="K60" s="45"/>
      <c r="L60" s="45"/>
      <c r="M60" s="45"/>
    </row>
    <row r="61" spans="1:13" ht="21.75" customHeight="1">
      <c r="A61" s="95"/>
      <c r="B61" s="95" t="s">
        <v>13</v>
      </c>
      <c r="C61" s="95"/>
      <c r="D61" s="45" t="s">
        <v>140</v>
      </c>
      <c r="E61" s="45"/>
      <c r="F61" s="45"/>
      <c r="G61" s="45"/>
      <c r="H61" s="45"/>
      <c r="I61" s="45"/>
      <c r="J61" s="45"/>
      <c r="K61" s="45"/>
      <c r="L61" s="45"/>
      <c r="M61" s="45"/>
    </row>
    <row r="62" spans="1:13" ht="21.75" customHeight="1">
      <c r="A62" s="95"/>
      <c r="B62" s="95"/>
      <c r="C62" s="95"/>
      <c r="D62" s="45" t="s">
        <v>141</v>
      </c>
      <c r="E62" s="45"/>
      <c r="F62" s="45"/>
      <c r="G62" s="45"/>
      <c r="H62" s="45"/>
      <c r="I62" s="45"/>
      <c r="J62" s="45"/>
      <c r="K62" s="45"/>
      <c r="L62" s="45"/>
      <c r="M62" s="45"/>
    </row>
    <row r="63" spans="1:13" ht="21.75" customHeight="1">
      <c r="A63" s="95"/>
      <c r="B63" s="95" t="s">
        <v>14</v>
      </c>
      <c r="C63" s="95"/>
      <c r="D63" s="45" t="s">
        <v>140</v>
      </c>
      <c r="E63" s="45"/>
      <c r="F63" s="45"/>
      <c r="G63" s="45"/>
      <c r="H63" s="45"/>
      <c r="I63" s="45"/>
      <c r="J63" s="45"/>
      <c r="K63" s="45"/>
      <c r="L63" s="45"/>
      <c r="M63" s="45"/>
    </row>
    <row r="64" spans="1:13" ht="23.25" customHeight="1">
      <c r="A64" s="95"/>
      <c r="B64" s="95"/>
      <c r="C64" s="95"/>
      <c r="D64" s="45" t="s">
        <v>141</v>
      </c>
      <c r="E64" s="45"/>
      <c r="F64" s="45"/>
      <c r="G64" s="45"/>
      <c r="H64" s="45"/>
      <c r="I64" s="45"/>
      <c r="J64" s="45"/>
      <c r="K64" s="45"/>
      <c r="L64" s="45"/>
      <c r="M64" s="45"/>
    </row>
    <row r="65" spans="1:13" ht="23.25" customHeight="1">
      <c r="A65" s="7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>
      <c r="A66" s="72"/>
    </row>
    <row r="67" spans="1:13">
      <c r="A67" s="72"/>
    </row>
    <row r="68" spans="1:13">
      <c r="A68" s="72"/>
    </row>
    <row r="69" spans="1:13">
      <c r="A69" s="72"/>
    </row>
  </sheetData>
  <dataConsolidate link="1"/>
  <mergeCells count="36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  <mergeCell ref="C57:C64"/>
    <mergeCell ref="A57:A64"/>
    <mergeCell ref="A55:M55"/>
    <mergeCell ref="B57:B58"/>
    <mergeCell ref="B59:B60"/>
    <mergeCell ref="B61:B62"/>
    <mergeCell ref="B63:B64"/>
  </mergeCells>
  <pageMargins left="0.70866141732283505" right="0.70866141732283505" top="0.74803149606299202" bottom="0.74803149606299202" header="0.31496062992126" footer="0.31496062992126"/>
  <pageSetup scale="6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52"/>
  <sheetViews>
    <sheetView topLeftCell="A4" workbookViewId="0">
      <selection activeCell="I55" sqref="I55"/>
    </sheetView>
  </sheetViews>
  <sheetFormatPr defaultRowHeight="15"/>
  <cols>
    <col min="1" max="1" width="10.85546875" customWidth="1"/>
    <col min="5" max="5" width="15" customWidth="1"/>
    <col min="6" max="6" width="12.5703125" customWidth="1"/>
    <col min="7" max="7" width="8.5703125" customWidth="1"/>
    <col min="8" max="8" width="12.7109375" customWidth="1"/>
    <col min="16" max="16" width="12.85546875" customWidth="1"/>
    <col min="18" max="18" width="11.5703125" customWidth="1"/>
  </cols>
  <sheetData>
    <row r="1" spans="1:18" ht="15.75">
      <c r="A1" s="1" t="s">
        <v>0</v>
      </c>
    </row>
    <row r="2" spans="1:18" ht="16.5" thickBot="1">
      <c r="A2" s="1" t="s">
        <v>77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100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101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9.5" customHeight="1" thickBot="1">
      <c r="A5" s="2" t="s">
        <v>11</v>
      </c>
      <c r="B5" s="4">
        <v>33</v>
      </c>
      <c r="C5" s="4">
        <v>17</v>
      </c>
      <c r="D5" s="4">
        <f>SUM(B5:C5)</f>
        <v>50</v>
      </c>
      <c r="E5" s="4">
        <v>7</v>
      </c>
      <c r="F5" s="4">
        <v>8</v>
      </c>
      <c r="G5" s="4">
        <v>27</v>
      </c>
      <c r="H5" s="4">
        <v>35</v>
      </c>
      <c r="I5" s="4">
        <f>E5+G5</f>
        <v>34</v>
      </c>
      <c r="J5" s="6">
        <f>F5+H5</f>
        <v>43</v>
      </c>
      <c r="K5" s="7">
        <f>I5+J5</f>
        <v>77</v>
      </c>
      <c r="L5" s="3">
        <f>D5+K5</f>
        <v>127</v>
      </c>
      <c r="M5" s="21">
        <f>B5*100/L5</f>
        <v>25.984251968503937</v>
      </c>
      <c r="N5" s="21">
        <f>C5*100/L5</f>
        <v>13.385826771653543</v>
      </c>
      <c r="O5" s="21">
        <f>E5+G5*100/L5</f>
        <v>28.259842519685041</v>
      </c>
      <c r="P5" s="21">
        <f>F5+H5*100/L5</f>
        <v>35.559055118110237</v>
      </c>
    </row>
    <row r="6" spans="1:18" ht="16.5" thickBot="1">
      <c r="A6" s="2" t="s">
        <v>12</v>
      </c>
      <c r="B6" s="4">
        <v>38</v>
      </c>
      <c r="C6" s="4">
        <v>30</v>
      </c>
      <c r="D6" s="4">
        <f t="shared" ref="D6:D8" si="0">SUM(B6:C6)</f>
        <v>68</v>
      </c>
      <c r="E6" s="4">
        <v>4</v>
      </c>
      <c r="F6" s="4">
        <v>9</v>
      </c>
      <c r="G6" s="4">
        <v>39</v>
      </c>
      <c r="H6" s="4">
        <v>58</v>
      </c>
      <c r="I6" s="4">
        <f t="shared" ref="I6:J8" si="1">E6+G6</f>
        <v>43</v>
      </c>
      <c r="J6" s="6">
        <f t="shared" si="1"/>
        <v>67</v>
      </c>
      <c r="K6" s="7">
        <f t="shared" ref="K6:K8" si="2">I6+J6</f>
        <v>110</v>
      </c>
      <c r="L6" s="3">
        <f t="shared" ref="L6:L8" si="3">D6+K6</f>
        <v>178</v>
      </c>
      <c r="M6" s="21">
        <f t="shared" ref="M6:M9" si="4">B6*100/L6</f>
        <v>21.348314606741575</v>
      </c>
      <c r="N6" s="21">
        <f t="shared" ref="N6:N9" si="5">C6*100/L6</f>
        <v>16.853932584269664</v>
      </c>
      <c r="O6" s="21">
        <f t="shared" ref="O6:O9" si="6">E6+G6*100/L6</f>
        <v>25.910112359550563</v>
      </c>
      <c r="P6" s="21">
        <f t="shared" ref="P6:P9" si="7">F6+H6*100/L6</f>
        <v>41.584269662921351</v>
      </c>
    </row>
    <row r="7" spans="1:18" ht="16.5" thickBot="1">
      <c r="A7" s="2" t="s">
        <v>13</v>
      </c>
      <c r="B7" s="4">
        <v>44</v>
      </c>
      <c r="C7" s="4">
        <v>33</v>
      </c>
      <c r="D7" s="4">
        <f t="shared" si="0"/>
        <v>77</v>
      </c>
      <c r="E7" s="4">
        <v>2</v>
      </c>
      <c r="F7" s="4">
        <v>3</v>
      </c>
      <c r="G7" s="4">
        <v>44</v>
      </c>
      <c r="H7" s="4">
        <v>70</v>
      </c>
      <c r="I7" s="4">
        <f t="shared" si="1"/>
        <v>46</v>
      </c>
      <c r="J7" s="6">
        <f t="shared" si="1"/>
        <v>73</v>
      </c>
      <c r="K7" s="7">
        <f t="shared" si="2"/>
        <v>119</v>
      </c>
      <c r="L7" s="3">
        <f t="shared" si="3"/>
        <v>196</v>
      </c>
      <c r="M7" s="21">
        <f t="shared" si="4"/>
        <v>22.448979591836736</v>
      </c>
      <c r="N7" s="21">
        <f t="shared" si="5"/>
        <v>16.836734693877553</v>
      </c>
      <c r="O7" s="21">
        <f t="shared" si="6"/>
        <v>24.448979591836736</v>
      </c>
      <c r="P7" s="21">
        <f t="shared" si="7"/>
        <v>38.714285714285715</v>
      </c>
    </row>
    <row r="8" spans="1:18" ht="16.5" thickBot="1">
      <c r="A8" s="2" t="s">
        <v>14</v>
      </c>
      <c r="B8" s="4">
        <v>34</v>
      </c>
      <c r="C8" s="4">
        <v>22</v>
      </c>
      <c r="D8" s="4">
        <f t="shared" si="0"/>
        <v>56</v>
      </c>
      <c r="E8" s="4">
        <v>0</v>
      </c>
      <c r="F8" s="4">
        <v>2</v>
      </c>
      <c r="G8" s="4">
        <v>24</v>
      </c>
      <c r="H8" s="4">
        <v>52</v>
      </c>
      <c r="I8" s="4">
        <f t="shared" si="1"/>
        <v>24</v>
      </c>
      <c r="J8" s="6">
        <f t="shared" si="1"/>
        <v>54</v>
      </c>
      <c r="K8" s="7">
        <f t="shared" si="2"/>
        <v>78</v>
      </c>
      <c r="L8" s="3">
        <f t="shared" si="3"/>
        <v>134</v>
      </c>
      <c r="M8" s="21">
        <f t="shared" si="4"/>
        <v>25.373134328358208</v>
      </c>
      <c r="N8" s="21">
        <f t="shared" si="5"/>
        <v>16.417910447761194</v>
      </c>
      <c r="O8" s="21">
        <f t="shared" si="6"/>
        <v>17.910447761194028</v>
      </c>
      <c r="P8" s="21">
        <f t="shared" si="7"/>
        <v>40.805970149253731</v>
      </c>
    </row>
    <row r="9" spans="1:18" ht="16.5" thickBot="1">
      <c r="A9" s="2" t="s">
        <v>15</v>
      </c>
      <c r="B9" s="4">
        <f>SUM(B5:B8)</f>
        <v>149</v>
      </c>
      <c r="C9" s="4">
        <f t="shared" ref="C9:L9" si="8">SUM(C5:C8)</f>
        <v>102</v>
      </c>
      <c r="D9" s="4">
        <f t="shared" si="8"/>
        <v>251</v>
      </c>
      <c r="E9" s="4">
        <f t="shared" si="8"/>
        <v>13</v>
      </c>
      <c r="F9" s="4">
        <f t="shared" si="8"/>
        <v>22</v>
      </c>
      <c r="G9" s="4">
        <f t="shared" si="8"/>
        <v>134</v>
      </c>
      <c r="H9" s="4">
        <f t="shared" si="8"/>
        <v>215</v>
      </c>
      <c r="I9" s="4">
        <f t="shared" si="8"/>
        <v>147</v>
      </c>
      <c r="J9" s="4">
        <f t="shared" si="8"/>
        <v>237</v>
      </c>
      <c r="K9" s="4">
        <f t="shared" si="8"/>
        <v>384</v>
      </c>
      <c r="L9" s="4">
        <f t="shared" si="8"/>
        <v>635</v>
      </c>
      <c r="M9" s="21">
        <f t="shared" si="4"/>
        <v>23.464566929133859</v>
      </c>
      <c r="N9" s="21">
        <f t="shared" si="5"/>
        <v>16.062992125984252</v>
      </c>
      <c r="O9" s="21">
        <f t="shared" si="6"/>
        <v>34.102362204724415</v>
      </c>
      <c r="P9" s="21">
        <f t="shared" si="7"/>
        <v>55.85826771653543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61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62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1.5992004516271981E-2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1.1194145711082536E-2</v>
      </c>
    </row>
    <row r="13" spans="1:18" ht="15.75">
      <c r="A13" s="43" t="s">
        <v>9</v>
      </c>
      <c r="B13" s="42">
        <f>B5</f>
        <v>33</v>
      </c>
      <c r="C13" s="42">
        <f>I5</f>
        <v>34</v>
      </c>
      <c r="D13" s="42">
        <f>SUM(B13:C13)</f>
        <v>67</v>
      </c>
      <c r="E13" s="40"/>
      <c r="F13" s="27">
        <f>B15*D13/D15</f>
        <v>26.377952755905511</v>
      </c>
      <c r="G13" s="27">
        <f>C15*D13/D15</f>
        <v>40.622047244094489</v>
      </c>
      <c r="H13" s="42"/>
      <c r="I13" s="40"/>
      <c r="J13" s="10"/>
      <c r="K13" s="43" t="s">
        <v>9</v>
      </c>
      <c r="L13" s="42">
        <f>B7</f>
        <v>44</v>
      </c>
      <c r="M13" s="42">
        <f>I7</f>
        <v>46</v>
      </c>
      <c r="N13" s="42">
        <f>SUM(L13:M13)</f>
        <v>90</v>
      </c>
      <c r="O13" s="40"/>
      <c r="P13" s="27">
        <f>L15*N13/N15</f>
        <v>35.357142857142854</v>
      </c>
      <c r="Q13" s="27">
        <f>M15*N13/N15</f>
        <v>54.642857142857146</v>
      </c>
      <c r="R13" s="42"/>
    </row>
    <row r="14" spans="1:18" ht="16.5" customHeight="1">
      <c r="A14" s="43" t="s">
        <v>10</v>
      </c>
      <c r="B14" s="42">
        <f>C5</f>
        <v>17</v>
      </c>
      <c r="C14" s="42">
        <f>J5</f>
        <v>43</v>
      </c>
      <c r="D14" s="42">
        <f>SUM(B14:C14)</f>
        <v>60</v>
      </c>
      <c r="E14" s="40"/>
      <c r="F14" s="27">
        <f>B15*D14/D15</f>
        <v>23.622047244094489</v>
      </c>
      <c r="G14" s="27">
        <f>C15*D14/D15</f>
        <v>36.377952755905511</v>
      </c>
      <c r="H14" s="42" t="s">
        <v>32</v>
      </c>
      <c r="I14" s="40"/>
      <c r="J14" s="10"/>
      <c r="K14" s="43" t="s">
        <v>10</v>
      </c>
      <c r="L14" s="42">
        <f>C7</f>
        <v>33</v>
      </c>
      <c r="M14" s="42">
        <f>J7</f>
        <v>73</v>
      </c>
      <c r="N14" s="42">
        <f>SUM(L14:M14)</f>
        <v>106</v>
      </c>
      <c r="O14" s="40"/>
      <c r="P14" s="27">
        <f>L15*N14/N15</f>
        <v>41.642857142857146</v>
      </c>
      <c r="Q14" s="27">
        <f>M15*N14/N15</f>
        <v>64.357142857142861</v>
      </c>
      <c r="R14" s="42" t="s">
        <v>32</v>
      </c>
    </row>
    <row r="15" spans="1:18" ht="15.75">
      <c r="A15" s="33" t="s">
        <v>6</v>
      </c>
      <c r="B15" s="34">
        <f>SUM(B13:B14)</f>
        <v>50</v>
      </c>
      <c r="C15" s="34">
        <f>SUM(C13:C14)</f>
        <v>77</v>
      </c>
      <c r="D15" s="34">
        <f>SUM(D13:D14)</f>
        <v>127</v>
      </c>
      <c r="E15" s="40"/>
      <c r="F15" s="40"/>
      <c r="G15" s="40"/>
      <c r="H15" s="28">
        <f>SUM(G18:H19)</f>
        <v>5.8037531175292383</v>
      </c>
      <c r="I15" s="40"/>
      <c r="J15" s="10"/>
      <c r="K15" s="33" t="s">
        <v>6</v>
      </c>
      <c r="L15" s="34">
        <f>SUM(L13:L14)</f>
        <v>77</v>
      </c>
      <c r="M15" s="34">
        <f>SUM(M13:M14)</f>
        <v>119</v>
      </c>
      <c r="N15" s="34">
        <f>SUM(N13:N14)</f>
        <v>196</v>
      </c>
      <c r="O15" s="40"/>
      <c r="P15" s="42"/>
      <c r="Q15" s="42"/>
      <c r="R15" s="28">
        <f>SUM(Q18:R19)</f>
        <v>6.434233567640895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6.6220472440944889</v>
      </c>
      <c r="C18" s="27">
        <f>C13-G13</f>
        <v>-6.6220472440944889</v>
      </c>
      <c r="D18" s="42"/>
      <c r="E18" s="27">
        <f>B18*B18</f>
        <v>43.851509703019417</v>
      </c>
      <c r="F18" s="27">
        <f>C18*C18</f>
        <v>43.851509703019417</v>
      </c>
      <c r="G18" s="30">
        <f>E18/F13</f>
        <v>1.6624303678458108</v>
      </c>
      <c r="H18" s="30">
        <f>F18/G13</f>
        <v>1.0795002388609161</v>
      </c>
      <c r="I18" s="40"/>
      <c r="J18" s="10"/>
      <c r="K18" s="29" t="s">
        <v>33</v>
      </c>
      <c r="L18" s="27">
        <f>L13-P13</f>
        <v>8.6428571428571459</v>
      </c>
      <c r="M18" s="27">
        <f>M13-Q13</f>
        <v>-8.6428571428571459</v>
      </c>
      <c r="N18" s="40"/>
      <c r="O18" s="27">
        <f>L18*L18</f>
        <v>74.698979591836789</v>
      </c>
      <c r="P18" s="27">
        <f>M18*M18</f>
        <v>74.698979591836789</v>
      </c>
      <c r="Q18" s="30">
        <f>O18/P13</f>
        <v>2.1126984126984145</v>
      </c>
      <c r="R18" s="30">
        <f>P18/Q13</f>
        <v>1.3670401493930915</v>
      </c>
    </row>
    <row r="19" spans="1:18" ht="15.75">
      <c r="A19" s="29"/>
      <c r="B19" s="27">
        <f>B14-F14</f>
        <v>-6.6220472440944889</v>
      </c>
      <c r="C19" s="27">
        <f>C14-G14</f>
        <v>6.6220472440944889</v>
      </c>
      <c r="D19" s="42"/>
      <c r="E19" s="27">
        <f>B19*B19</f>
        <v>43.851509703019417</v>
      </c>
      <c r="F19" s="27">
        <f>C19*C19</f>
        <v>43.851509703019417</v>
      </c>
      <c r="G19" s="30">
        <f>E19/F14</f>
        <v>1.8563805774278219</v>
      </c>
      <c r="H19" s="30">
        <f>F19/G14</f>
        <v>1.2054419333946895</v>
      </c>
      <c r="I19" s="40"/>
      <c r="J19" s="10"/>
      <c r="K19" s="29"/>
      <c r="L19" s="27">
        <f>L14-P14</f>
        <v>-8.6428571428571459</v>
      </c>
      <c r="M19" s="27">
        <f>M14-Q14</f>
        <v>8.6428571428571388</v>
      </c>
      <c r="N19" s="40"/>
      <c r="O19" s="27">
        <f>L19*L19</f>
        <v>74.698979591836789</v>
      </c>
      <c r="P19" s="27">
        <f>M19*M19</f>
        <v>74.698979591836661</v>
      </c>
      <c r="Q19" s="30">
        <f>O19/P14</f>
        <v>1.7938005390835592</v>
      </c>
      <c r="R19" s="30">
        <f>P19/Q14</f>
        <v>1.1606944664658303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63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64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54" t="s">
        <v>44</v>
      </c>
      <c r="H22" s="61">
        <f>CHITEST(B23:C24,F23:G24)</f>
        <v>2.8826543734805393E-2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59">
        <f>CHITEST(L23:M24,P23:Q24)</f>
        <v>5.5928564791589484E-4</v>
      </c>
    </row>
    <row r="23" spans="1:18" ht="15.75">
      <c r="A23" s="43" t="s">
        <v>9</v>
      </c>
      <c r="B23" s="43">
        <f>B6</f>
        <v>38</v>
      </c>
      <c r="C23" s="43">
        <f>I6</f>
        <v>43</v>
      </c>
      <c r="D23" s="43">
        <f>SUM(B23:C23)</f>
        <v>81</v>
      </c>
      <c r="E23" s="40"/>
      <c r="F23" s="27">
        <f>B25*D23/D25</f>
        <v>30.943820224719101</v>
      </c>
      <c r="G23" s="27">
        <f>C25*D23/D25</f>
        <v>50.056179775280896</v>
      </c>
      <c r="H23" s="42"/>
      <c r="I23" s="40"/>
      <c r="J23" s="10"/>
      <c r="K23" s="43" t="s">
        <v>9</v>
      </c>
      <c r="L23" s="43">
        <f>B8</f>
        <v>34</v>
      </c>
      <c r="M23" s="43">
        <f>I8</f>
        <v>24</v>
      </c>
      <c r="N23" s="43">
        <f>SUM(L23:M23)</f>
        <v>58</v>
      </c>
      <c r="O23" s="40"/>
      <c r="P23" s="27">
        <f>L25*N23/N25</f>
        <v>24.238805970149254</v>
      </c>
      <c r="Q23" s="27">
        <f>M25*N23/N25</f>
        <v>33.761194029850749</v>
      </c>
      <c r="R23" s="42"/>
    </row>
    <row r="24" spans="1:18" ht="18" customHeight="1">
      <c r="A24" s="43" t="s">
        <v>10</v>
      </c>
      <c r="B24" s="43">
        <f>C6</f>
        <v>30</v>
      </c>
      <c r="C24" s="43">
        <f>J6</f>
        <v>67</v>
      </c>
      <c r="D24" s="43">
        <f>SUM(B24:C24)</f>
        <v>97</v>
      </c>
      <c r="E24" s="40"/>
      <c r="F24" s="27">
        <f>B25*D24/D25</f>
        <v>37.056179775280896</v>
      </c>
      <c r="G24" s="27">
        <f>C25*D24/D25</f>
        <v>59.943820224719104</v>
      </c>
      <c r="H24" s="42" t="s">
        <v>32</v>
      </c>
      <c r="I24" s="40"/>
      <c r="J24" s="10"/>
      <c r="K24" s="43" t="s">
        <v>10</v>
      </c>
      <c r="L24" s="43">
        <f>C8</f>
        <v>22</v>
      </c>
      <c r="M24" s="43">
        <f>J8</f>
        <v>54</v>
      </c>
      <c r="N24" s="43">
        <f>SUM(L24:M24)</f>
        <v>76</v>
      </c>
      <c r="O24" s="40"/>
      <c r="P24" s="27">
        <f>L25*N24/N25</f>
        <v>31.761194029850746</v>
      </c>
      <c r="Q24" s="27">
        <f>M25*N24/N25</f>
        <v>44.238805970149251</v>
      </c>
      <c r="R24" s="42" t="s">
        <v>32</v>
      </c>
    </row>
    <row r="25" spans="1:18" ht="15.75">
      <c r="A25" s="32" t="s">
        <v>6</v>
      </c>
      <c r="B25" s="32">
        <f>SUM(B23:B24)</f>
        <v>68</v>
      </c>
      <c r="C25" s="32">
        <f>SUM(C23:C24)</f>
        <v>110</v>
      </c>
      <c r="D25" s="32">
        <f>SUM(D23:D24)</f>
        <v>178</v>
      </c>
      <c r="E25" s="40"/>
      <c r="F25" s="42"/>
      <c r="G25" s="42"/>
      <c r="H25" s="28">
        <f>SUM(G28:H29)</f>
        <v>4.7779426227778741</v>
      </c>
      <c r="I25" s="40"/>
      <c r="J25" s="10"/>
      <c r="K25" s="32" t="s">
        <v>6</v>
      </c>
      <c r="L25" s="32">
        <f>SUM(L23:L24)</f>
        <v>56</v>
      </c>
      <c r="M25" s="32">
        <f>SUM(M23:M24)</f>
        <v>78</v>
      </c>
      <c r="N25" s="32">
        <f>SUM(N23:N24)</f>
        <v>134</v>
      </c>
      <c r="O25" s="40"/>
      <c r="P25" s="42"/>
      <c r="Q25" s="42"/>
      <c r="R25" s="28">
        <f>SUM(Q28:R29)</f>
        <v>11.906827745756967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7.0561797752808992</v>
      </c>
      <c r="C28" s="27">
        <f>C23-G23</f>
        <v>-7.0561797752808957</v>
      </c>
      <c r="D28" s="42"/>
      <c r="E28" s="27">
        <f>B28*B28</f>
        <v>49.789673021083203</v>
      </c>
      <c r="F28" s="27">
        <f>C28*C28</f>
        <v>49.789673021083154</v>
      </c>
      <c r="G28" s="30">
        <f>E28/F23</f>
        <v>1.6090344585607861</v>
      </c>
      <c r="H28" s="30">
        <f>F28/G23</f>
        <v>0.99467584711030321</v>
      </c>
      <c r="I28" s="40"/>
      <c r="J28" s="10"/>
      <c r="K28" s="29" t="s">
        <v>33</v>
      </c>
      <c r="L28" s="27">
        <f>L23-P23</f>
        <v>9.7611940298507456</v>
      </c>
      <c r="M28" s="27">
        <f>M23-Q23</f>
        <v>-9.7611940298507491</v>
      </c>
      <c r="N28" s="40"/>
      <c r="O28" s="27">
        <f>L28*L28</f>
        <v>95.280908888393839</v>
      </c>
      <c r="P28" s="27">
        <f>M28*M28</f>
        <v>95.28090888839391</v>
      </c>
      <c r="Q28" s="30">
        <f>O28/P23</f>
        <v>3.9309241967502384</v>
      </c>
      <c r="R28" s="30">
        <f>P28/Q23</f>
        <v>2.8222019874104296</v>
      </c>
    </row>
    <row r="29" spans="1:18" ht="15.75">
      <c r="A29" s="29"/>
      <c r="B29" s="27">
        <f>B24-F24</f>
        <v>-7.0561797752808957</v>
      </c>
      <c r="C29" s="27">
        <f>C24-G24</f>
        <v>7.0561797752808957</v>
      </c>
      <c r="D29" s="42"/>
      <c r="E29" s="27">
        <f>B29*B29</f>
        <v>49.789673021083154</v>
      </c>
      <c r="F29" s="27">
        <f>C29*C29</f>
        <v>49.789673021083154</v>
      </c>
      <c r="G29" s="30">
        <f>E29/F24</f>
        <v>1.3436267128187995</v>
      </c>
      <c r="H29" s="30">
        <f>F29/G24</f>
        <v>0.83060560428798513</v>
      </c>
      <c r="I29" s="40"/>
      <c r="J29" s="10"/>
      <c r="K29" s="29"/>
      <c r="L29" s="27">
        <f>L24-P24</f>
        <v>-9.7611940298507456</v>
      </c>
      <c r="M29" s="27">
        <f>M24-Q24</f>
        <v>9.7611940298507491</v>
      </c>
      <c r="N29" s="40"/>
      <c r="O29" s="27">
        <f>L29*L29</f>
        <v>95.280908888393839</v>
      </c>
      <c r="P29" s="27">
        <f>M29*M29</f>
        <v>95.28090888839391</v>
      </c>
      <c r="Q29" s="30">
        <f>O29/P24</f>
        <v>2.999915834362024</v>
      </c>
      <c r="R29" s="30">
        <f>P29/Q24</f>
        <v>2.1537857272342755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</row>
    <row r="33" spans="1:16" ht="15.75" customHeight="1">
      <c r="A33" s="53" t="s">
        <v>9</v>
      </c>
      <c r="B33" s="53">
        <f>B13</f>
        <v>33</v>
      </c>
      <c r="C33" s="53">
        <f>C13</f>
        <v>34</v>
      </c>
      <c r="D33" s="53">
        <f>SUM(B33:C33)</f>
        <v>67</v>
      </c>
      <c r="E33" s="49">
        <f>B33*100/D35</f>
        <v>25.984251968503937</v>
      </c>
      <c r="F33" s="49">
        <f>C33*100/D35</f>
        <v>26.771653543307085</v>
      </c>
      <c r="I33" s="93" t="s">
        <v>83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53" t="s">
        <v>10</v>
      </c>
      <c r="B34" s="53">
        <f>B14</f>
        <v>17</v>
      </c>
      <c r="C34" s="53">
        <f>C14</f>
        <v>43</v>
      </c>
      <c r="D34" s="53">
        <f>SUM(B34:C34)</f>
        <v>60</v>
      </c>
      <c r="E34" s="50">
        <f>B34*100/D33</f>
        <v>25.373134328358208</v>
      </c>
      <c r="F34" s="49">
        <f>C34*100/D35</f>
        <v>33.85826771653543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60">
        <f>CHITEST(J35:K36,N35:O36)</f>
        <v>1.9249606360676233E-7</v>
      </c>
    </row>
    <row r="35" spans="1:16" ht="15.75">
      <c r="A35" s="53" t="s">
        <v>6</v>
      </c>
      <c r="B35" s="53">
        <f>SUM(B33:B34)</f>
        <v>50</v>
      </c>
      <c r="C35" s="53">
        <f>SUM(C33:C34)</f>
        <v>77</v>
      </c>
      <c r="D35" s="53">
        <f>SUM(D33:D34)</f>
        <v>127</v>
      </c>
      <c r="E35" s="51"/>
      <c r="F35" s="51"/>
      <c r="I35" s="56" t="s">
        <v>9</v>
      </c>
      <c r="J35" s="54">
        <f>B9</f>
        <v>149</v>
      </c>
      <c r="K35" s="54">
        <f>I9</f>
        <v>147</v>
      </c>
      <c r="L35" s="54">
        <f>SUM(J35:K35)</f>
        <v>296</v>
      </c>
      <c r="M35" s="57"/>
      <c r="N35" s="27">
        <f>J37*L35/L37</f>
        <v>117.00157480314961</v>
      </c>
      <c r="O35" s="27">
        <f>K37*L35/L37</f>
        <v>178.99842519685041</v>
      </c>
      <c r="P35" s="54"/>
    </row>
    <row r="36" spans="1:16" ht="15.75">
      <c r="A36" s="52"/>
      <c r="B36" s="52"/>
      <c r="C36" s="52"/>
      <c r="D36" s="52"/>
      <c r="E36" s="52"/>
      <c r="F36" s="52"/>
      <c r="I36" s="56" t="s">
        <v>10</v>
      </c>
      <c r="J36" s="54">
        <f>C9</f>
        <v>102</v>
      </c>
      <c r="K36" s="54">
        <f>J9</f>
        <v>237</v>
      </c>
      <c r="L36" s="54">
        <f>SUM(J36:K36)</f>
        <v>339</v>
      </c>
      <c r="M36" s="57"/>
      <c r="N36" s="27">
        <f>J37*L36/L37</f>
        <v>133.99842519685041</v>
      </c>
      <c r="O36" s="27">
        <f>K37*L36/L37</f>
        <v>205.00157480314959</v>
      </c>
      <c r="P36" s="54" t="s">
        <v>32</v>
      </c>
    </row>
    <row r="37" spans="1:16" ht="15.75">
      <c r="A37" s="95" t="str">
        <f>A21</f>
        <v>Observed Value Quatarly April-Jun 2019</v>
      </c>
      <c r="B37" s="95"/>
      <c r="C37" s="95"/>
      <c r="D37" s="95"/>
      <c r="E37" s="95"/>
      <c r="F37" s="95"/>
      <c r="I37" s="33" t="s">
        <v>6</v>
      </c>
      <c r="J37" s="34">
        <f>SUM(J35:J36)</f>
        <v>251</v>
      </c>
      <c r="K37" s="34">
        <f>SUM(K35:K36)</f>
        <v>384</v>
      </c>
      <c r="L37" s="34">
        <f>SUM(L35:L36)</f>
        <v>635</v>
      </c>
      <c r="M37" s="57"/>
      <c r="N37" s="57"/>
      <c r="O37" s="57"/>
      <c r="P37" s="28">
        <f>SUM(O40:P41)</f>
        <v>27.107035892955036</v>
      </c>
    </row>
    <row r="38" spans="1:16" ht="15.75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 customHeight="1">
      <c r="A39" s="53" t="s">
        <v>9</v>
      </c>
      <c r="B39" s="53">
        <f>B23</f>
        <v>38</v>
      </c>
      <c r="C39" s="53">
        <f>C23</f>
        <v>43</v>
      </c>
      <c r="D39" s="53">
        <f>SUM(B39:C39)</f>
        <v>81</v>
      </c>
      <c r="E39" s="49">
        <f>B39*100/D41</f>
        <v>21.348314606741575</v>
      </c>
      <c r="F39" s="49">
        <f>C39*100/D41</f>
        <v>24.157303370786519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53" t="s">
        <v>10</v>
      </c>
      <c r="B40" s="53">
        <f>B24</f>
        <v>30</v>
      </c>
      <c r="C40" s="53">
        <f>C24</f>
        <v>67</v>
      </c>
      <c r="D40" s="53">
        <f>SUM(B40:C40)</f>
        <v>97</v>
      </c>
      <c r="E40" s="50">
        <f>B40*100/D39</f>
        <v>37.037037037037038</v>
      </c>
      <c r="F40" s="49">
        <f>C40*100/D41</f>
        <v>37.640449438202246</v>
      </c>
      <c r="I40" s="29" t="s">
        <v>33</v>
      </c>
      <c r="J40" s="27">
        <f>J35-N35</f>
        <v>31.998425196850391</v>
      </c>
      <c r="K40" s="27">
        <f>K35-O35</f>
        <v>-31.998425196850405</v>
      </c>
      <c r="L40" s="54"/>
      <c r="M40" s="27">
        <f>J40*J40</f>
        <v>1023.89921507843</v>
      </c>
      <c r="N40" s="27">
        <f>K40*K40</f>
        <v>1023.8992150784309</v>
      </c>
      <c r="O40" s="30">
        <f>M40/N35</f>
        <v>8.751157553230362</v>
      </c>
      <c r="P40" s="30">
        <f>N40/O35</f>
        <v>5.7201576715125597</v>
      </c>
    </row>
    <row r="41" spans="1:16" ht="15.75">
      <c r="A41" s="53" t="s">
        <v>6</v>
      </c>
      <c r="B41" s="53">
        <f>SUM(B39:B40)</f>
        <v>68</v>
      </c>
      <c r="C41" s="53">
        <f>SUM(C39:C40)</f>
        <v>110</v>
      </c>
      <c r="D41" s="53">
        <f>SUM(D39:D40)</f>
        <v>178</v>
      </c>
      <c r="E41" s="51"/>
      <c r="F41" s="51"/>
      <c r="I41" s="29"/>
      <c r="J41" s="27">
        <f>J36-N36</f>
        <v>-31.998425196850405</v>
      </c>
      <c r="K41" s="27">
        <f>K36-O36</f>
        <v>31.998425196850405</v>
      </c>
      <c r="L41" s="54"/>
      <c r="M41" s="27">
        <f>J41*J41</f>
        <v>1023.8992150784309</v>
      </c>
      <c r="N41" s="27">
        <f>K41*K41</f>
        <v>1023.8992150784309</v>
      </c>
      <c r="O41" s="30">
        <f>M41/N36</f>
        <v>7.6411287190448069</v>
      </c>
      <c r="P41" s="30">
        <f>N41/O36</f>
        <v>4.994591949167309</v>
      </c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97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44</v>
      </c>
      <c r="C45" s="53">
        <f t="shared" si="9"/>
        <v>46</v>
      </c>
      <c r="D45" s="53">
        <f>SUM(B45:C45)</f>
        <v>90</v>
      </c>
      <c r="E45" s="49">
        <f>B45*100/D47</f>
        <v>22.448979591836736</v>
      </c>
      <c r="F45" s="49">
        <f>C45*100/D47</f>
        <v>23.469387755102041</v>
      </c>
    </row>
    <row r="46" spans="1:16">
      <c r="A46" s="53" t="s">
        <v>10</v>
      </c>
      <c r="B46" s="53">
        <f t="shared" si="9"/>
        <v>33</v>
      </c>
      <c r="C46" s="53">
        <f t="shared" si="9"/>
        <v>73</v>
      </c>
      <c r="D46" s="53">
        <f>SUM(B46:C46)</f>
        <v>106</v>
      </c>
      <c r="E46" s="50">
        <f>B46*100/D45</f>
        <v>36.666666666666664</v>
      </c>
      <c r="F46" s="49">
        <f>C46*100/D47</f>
        <v>37.244897959183675</v>
      </c>
    </row>
    <row r="47" spans="1:16">
      <c r="A47" s="53" t="s">
        <v>6</v>
      </c>
      <c r="B47" s="53">
        <f>SUM(B45:B46)</f>
        <v>77</v>
      </c>
      <c r="C47" s="53">
        <f>SUM(C45:C46)</f>
        <v>119</v>
      </c>
      <c r="D47" s="53">
        <f>SUM(D45:D46)</f>
        <v>196</v>
      </c>
      <c r="E47" s="51"/>
      <c r="F47" s="51"/>
    </row>
    <row r="48" spans="1:16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34</v>
      </c>
      <c r="C50" s="53">
        <f>M23</f>
        <v>24</v>
      </c>
      <c r="D50" s="53">
        <f>SUM(B50:C50)</f>
        <v>58</v>
      </c>
      <c r="E50" s="49">
        <f>B50*100/D52</f>
        <v>25.373134328358208</v>
      </c>
      <c r="F50" s="49">
        <f>C50*100/D52</f>
        <v>17.910447761194028</v>
      </c>
    </row>
    <row r="51" spans="1:6">
      <c r="A51" s="53" t="s">
        <v>10</v>
      </c>
      <c r="B51" s="53">
        <f>L24</f>
        <v>22</v>
      </c>
      <c r="C51" s="53">
        <f>M24</f>
        <v>54</v>
      </c>
      <c r="D51" s="53">
        <f>SUM(B51:C51)</f>
        <v>76</v>
      </c>
      <c r="E51" s="49">
        <f>B51*100/D50</f>
        <v>37.931034482758619</v>
      </c>
      <c r="F51" s="49">
        <f>C51*100/D52</f>
        <v>40.298507462686565</v>
      </c>
    </row>
    <row r="52" spans="1:6">
      <c r="A52" s="53" t="s">
        <v>6</v>
      </c>
      <c r="B52" s="53">
        <f>SUM(B50:B51)</f>
        <v>56</v>
      </c>
      <c r="C52" s="53">
        <f>SUM(C50:C51)</f>
        <v>78</v>
      </c>
      <c r="D52" s="53">
        <f>SUM(D50:D51)</f>
        <v>134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L50" sqref="L50"/>
    </sheetView>
  </sheetViews>
  <sheetFormatPr defaultRowHeight="15"/>
  <cols>
    <col min="1" max="1" width="11.28515625" customWidth="1"/>
    <col min="5" max="5" width="13.28515625" customWidth="1"/>
    <col min="6" max="6" width="12.85546875" customWidth="1"/>
    <col min="8" max="8" width="11.140625" customWidth="1"/>
    <col min="16" max="16" width="11.7109375" customWidth="1"/>
    <col min="18" max="18" width="10.7109375" customWidth="1"/>
  </cols>
  <sheetData>
    <row r="1" spans="1:18" ht="15.75">
      <c r="A1" s="1" t="s">
        <v>0</v>
      </c>
    </row>
    <row r="2" spans="1:18" ht="16.5" thickBot="1">
      <c r="A2" s="1" t="s">
        <v>76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20.25" customHeight="1" thickBot="1">
      <c r="A5" s="2" t="s">
        <v>11</v>
      </c>
      <c r="B5" s="4">
        <v>22</v>
      </c>
      <c r="C5" s="4">
        <v>15</v>
      </c>
      <c r="D5" s="4">
        <f>SUM(B5:C5)</f>
        <v>37</v>
      </c>
      <c r="E5" s="4">
        <v>4</v>
      </c>
      <c r="F5" s="4">
        <v>4</v>
      </c>
      <c r="G5" s="4">
        <v>14</v>
      </c>
      <c r="H5" s="4">
        <v>15</v>
      </c>
      <c r="I5" s="4">
        <f>E5+G5</f>
        <v>18</v>
      </c>
      <c r="J5" s="6">
        <f>F5+H5</f>
        <v>19</v>
      </c>
      <c r="K5" s="7">
        <f>I5+J5</f>
        <v>37</v>
      </c>
      <c r="L5" s="3">
        <f>D5+K5</f>
        <v>74</v>
      </c>
      <c r="M5" s="21">
        <f>B5*100/L5</f>
        <v>29.72972972972973</v>
      </c>
      <c r="N5" s="21">
        <f>C5*100/L5</f>
        <v>20.27027027027027</v>
      </c>
      <c r="O5" s="21">
        <f>E5+G5*100/L5</f>
        <v>22.918918918918919</v>
      </c>
      <c r="P5" s="21">
        <f>F5+H5*100/L5</f>
        <v>24.27027027027027</v>
      </c>
    </row>
    <row r="6" spans="1:18" ht="16.5" thickBot="1">
      <c r="A6" s="2" t="s">
        <v>12</v>
      </c>
      <c r="B6" s="4">
        <v>24</v>
      </c>
      <c r="C6" s="4">
        <v>18</v>
      </c>
      <c r="D6" s="4">
        <f t="shared" ref="D6:D8" si="0">SUM(B6:C6)</f>
        <v>42</v>
      </c>
      <c r="E6" s="4">
        <v>8</v>
      </c>
      <c r="F6" s="4">
        <v>1</v>
      </c>
      <c r="G6" s="4">
        <v>15</v>
      </c>
      <c r="H6" s="4">
        <v>18</v>
      </c>
      <c r="I6" s="4">
        <f t="shared" ref="I6:J8" si="1">E6+G6</f>
        <v>23</v>
      </c>
      <c r="J6" s="6">
        <f t="shared" si="1"/>
        <v>19</v>
      </c>
      <c r="K6" s="7">
        <f t="shared" ref="K6:K8" si="2">I6+J6</f>
        <v>42</v>
      </c>
      <c r="L6" s="3">
        <f t="shared" ref="L6:L8" si="3">D6+K6</f>
        <v>84</v>
      </c>
      <c r="M6" s="21">
        <f t="shared" ref="M6:M9" si="4">B6*100/L6</f>
        <v>28.571428571428573</v>
      </c>
      <c r="N6" s="21">
        <f t="shared" ref="N6:N9" si="5">C6*100/L6</f>
        <v>21.428571428571427</v>
      </c>
      <c r="O6" s="21">
        <f t="shared" ref="O6:O9" si="6">E6+G6*100/L6</f>
        <v>25.857142857142858</v>
      </c>
      <c r="P6" s="21">
        <f t="shared" ref="P6:P9" si="7">F6+H6*100/L6</f>
        <v>22.428571428571427</v>
      </c>
    </row>
    <row r="7" spans="1:18" ht="16.5" thickBot="1">
      <c r="A7" s="2" t="s">
        <v>13</v>
      </c>
      <c r="B7" s="4">
        <v>23</v>
      </c>
      <c r="C7" s="4">
        <v>25</v>
      </c>
      <c r="D7" s="4">
        <f t="shared" si="0"/>
        <v>48</v>
      </c>
      <c r="E7" s="4">
        <v>5</v>
      </c>
      <c r="F7" s="4">
        <v>4</v>
      </c>
      <c r="G7" s="4">
        <v>18</v>
      </c>
      <c r="H7" s="4">
        <v>15</v>
      </c>
      <c r="I7" s="4">
        <f t="shared" si="1"/>
        <v>23</v>
      </c>
      <c r="J7" s="6">
        <f t="shared" si="1"/>
        <v>19</v>
      </c>
      <c r="K7" s="7">
        <f t="shared" si="2"/>
        <v>42</v>
      </c>
      <c r="L7" s="3">
        <f t="shared" si="3"/>
        <v>90</v>
      </c>
      <c r="M7" s="21">
        <f t="shared" si="4"/>
        <v>25.555555555555557</v>
      </c>
      <c r="N7" s="21">
        <f t="shared" si="5"/>
        <v>27.777777777777779</v>
      </c>
      <c r="O7" s="21">
        <f t="shared" si="6"/>
        <v>25</v>
      </c>
      <c r="P7" s="21">
        <f t="shared" si="7"/>
        <v>20.666666666666668</v>
      </c>
    </row>
    <row r="8" spans="1:18" ht="16.5" thickBot="1">
      <c r="A8" s="2" t="s">
        <v>14</v>
      </c>
      <c r="B8" s="4">
        <v>22</v>
      </c>
      <c r="C8" s="4">
        <v>17</v>
      </c>
      <c r="D8" s="4">
        <f t="shared" si="0"/>
        <v>39</v>
      </c>
      <c r="E8" s="4">
        <v>8</v>
      </c>
      <c r="F8" s="4">
        <v>5</v>
      </c>
      <c r="G8" s="4">
        <v>11</v>
      </c>
      <c r="H8" s="4">
        <v>11</v>
      </c>
      <c r="I8" s="4">
        <f t="shared" si="1"/>
        <v>19</v>
      </c>
      <c r="J8" s="6">
        <f t="shared" si="1"/>
        <v>16</v>
      </c>
      <c r="K8" s="7">
        <f t="shared" si="2"/>
        <v>35</v>
      </c>
      <c r="L8" s="3">
        <f t="shared" si="3"/>
        <v>74</v>
      </c>
      <c r="M8" s="21">
        <f t="shared" si="4"/>
        <v>29.72972972972973</v>
      </c>
      <c r="N8" s="21">
        <f t="shared" si="5"/>
        <v>22.972972972972972</v>
      </c>
      <c r="O8" s="21">
        <f t="shared" si="6"/>
        <v>22.864864864864863</v>
      </c>
      <c r="P8" s="21">
        <f t="shared" si="7"/>
        <v>19.864864864864863</v>
      </c>
    </row>
    <row r="9" spans="1:18" ht="16.5" thickBot="1">
      <c r="A9" s="2" t="s">
        <v>15</v>
      </c>
      <c r="B9" s="4">
        <f>SUM(B5:B8)</f>
        <v>91</v>
      </c>
      <c r="C9" s="4">
        <f t="shared" ref="C9:L9" si="8">SUM(C5:C8)</f>
        <v>75</v>
      </c>
      <c r="D9" s="4">
        <f t="shared" si="8"/>
        <v>166</v>
      </c>
      <c r="E9" s="4">
        <f t="shared" si="8"/>
        <v>25</v>
      </c>
      <c r="F9" s="4">
        <f t="shared" si="8"/>
        <v>14</v>
      </c>
      <c r="G9" s="4">
        <f t="shared" si="8"/>
        <v>58</v>
      </c>
      <c r="H9" s="4">
        <f t="shared" si="8"/>
        <v>59</v>
      </c>
      <c r="I9" s="4">
        <f t="shared" si="8"/>
        <v>83</v>
      </c>
      <c r="J9" s="4">
        <f t="shared" si="8"/>
        <v>73</v>
      </c>
      <c r="K9" s="4">
        <f t="shared" si="8"/>
        <v>156</v>
      </c>
      <c r="L9" s="4">
        <f t="shared" si="8"/>
        <v>322</v>
      </c>
      <c r="M9" s="21">
        <f t="shared" si="4"/>
        <v>28.260869565217391</v>
      </c>
      <c r="N9" s="21">
        <f t="shared" si="5"/>
        <v>23.29192546583851</v>
      </c>
      <c r="O9" s="21">
        <f t="shared" si="6"/>
        <v>43.012422360248451</v>
      </c>
      <c r="P9" s="21">
        <f t="shared" si="7"/>
        <v>32.322981366459629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30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37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0.35079251660261901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25</v>
      </c>
      <c r="R12" s="60">
        <f>CHITEST(L13:M14,P13:Q14)</f>
        <v>0.516912744786581</v>
      </c>
    </row>
    <row r="13" spans="1:18" ht="15.75">
      <c r="A13" s="43" t="s">
        <v>9</v>
      </c>
      <c r="B13" s="42">
        <f>B5</f>
        <v>22</v>
      </c>
      <c r="C13" s="42">
        <f>I5</f>
        <v>18</v>
      </c>
      <c r="D13" s="42">
        <f>SUM(B13:C13)</f>
        <v>40</v>
      </c>
      <c r="E13" s="40"/>
      <c r="F13" s="27">
        <f>B15*D13/D15</f>
        <v>20</v>
      </c>
      <c r="G13" s="27">
        <f>C15*D13/D15</f>
        <v>20</v>
      </c>
      <c r="H13" s="42"/>
      <c r="I13" s="40"/>
      <c r="J13" s="10"/>
      <c r="K13" s="43" t="s">
        <v>9</v>
      </c>
      <c r="L13" s="42">
        <f>B7</f>
        <v>23</v>
      </c>
      <c r="M13" s="42">
        <f>I7</f>
        <v>23</v>
      </c>
      <c r="N13" s="42">
        <f>SUM(L13:M13)</f>
        <v>46</v>
      </c>
      <c r="O13" s="40"/>
      <c r="P13" s="27">
        <f>L15*N13/N15</f>
        <v>24.533333333333335</v>
      </c>
      <c r="Q13" s="27">
        <f>M15*N13/N15</f>
        <v>21.466666666666665</v>
      </c>
      <c r="R13" s="42"/>
    </row>
    <row r="14" spans="1:18" ht="17.25" customHeight="1">
      <c r="A14" s="43" t="s">
        <v>10</v>
      </c>
      <c r="B14" s="42">
        <f>C5</f>
        <v>15</v>
      </c>
      <c r="C14" s="42">
        <f>J5</f>
        <v>19</v>
      </c>
      <c r="D14" s="42">
        <f>SUM(B14:C14)</f>
        <v>34</v>
      </c>
      <c r="E14" s="40"/>
      <c r="F14" s="27">
        <f>B15*D14/D15</f>
        <v>17</v>
      </c>
      <c r="G14" s="27">
        <f>C15*D14/D15</f>
        <v>17</v>
      </c>
      <c r="H14" s="42" t="s">
        <v>32</v>
      </c>
      <c r="I14" s="40"/>
      <c r="J14" s="10"/>
      <c r="K14" s="43" t="s">
        <v>10</v>
      </c>
      <c r="L14" s="42">
        <f>C7</f>
        <v>25</v>
      </c>
      <c r="M14" s="42">
        <f>J7</f>
        <v>19</v>
      </c>
      <c r="N14" s="42">
        <f>SUM(L14:M14)</f>
        <v>44</v>
      </c>
      <c r="O14" s="40"/>
      <c r="P14" s="27">
        <f>L15*N14/N15</f>
        <v>23.466666666666665</v>
      </c>
      <c r="Q14" s="27">
        <f>M15*N14/N15</f>
        <v>20.533333333333335</v>
      </c>
      <c r="R14" s="42" t="s">
        <v>32</v>
      </c>
    </row>
    <row r="15" spans="1:18" ht="15.75">
      <c r="A15" s="33" t="s">
        <v>6</v>
      </c>
      <c r="B15" s="34">
        <f>SUM(B13:B14)</f>
        <v>37</v>
      </c>
      <c r="C15" s="34">
        <f>SUM(C13:C14)</f>
        <v>37</v>
      </c>
      <c r="D15" s="34">
        <f>SUM(D13:D14)</f>
        <v>74</v>
      </c>
      <c r="E15" s="40"/>
      <c r="F15" s="40"/>
      <c r="G15" s="40"/>
      <c r="H15" s="28">
        <f>SUM(G18:H19)</f>
        <v>0.87058823529411766</v>
      </c>
      <c r="I15" s="40"/>
      <c r="J15" s="10"/>
      <c r="K15" s="33" t="s">
        <v>6</v>
      </c>
      <c r="L15" s="34">
        <f>SUM(L13:L14)</f>
        <v>48</v>
      </c>
      <c r="M15" s="34">
        <f>SUM(M13:M14)</f>
        <v>42</v>
      </c>
      <c r="N15" s="34">
        <f>SUM(N13:N14)</f>
        <v>90</v>
      </c>
      <c r="O15" s="40"/>
      <c r="P15" s="42"/>
      <c r="Q15" s="42"/>
      <c r="R15" s="28">
        <f>SUM(Q18:R19)</f>
        <v>0.4200487012987022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2</v>
      </c>
      <c r="C18" s="27">
        <f>C13-G13</f>
        <v>-2</v>
      </c>
      <c r="D18" s="42"/>
      <c r="E18" s="27">
        <f>B18*B18</f>
        <v>4</v>
      </c>
      <c r="F18" s="27">
        <f>C18*C18</f>
        <v>4</v>
      </c>
      <c r="G18" s="30">
        <f>E18/F13</f>
        <v>0.2</v>
      </c>
      <c r="H18" s="30">
        <f>F18/G13</f>
        <v>0.2</v>
      </c>
      <c r="I18" s="40"/>
      <c r="J18" s="10"/>
      <c r="K18" s="29" t="s">
        <v>33</v>
      </c>
      <c r="L18" s="27">
        <f>L13-P13</f>
        <v>-1.533333333333335</v>
      </c>
      <c r="M18" s="27">
        <f>M13-Q13</f>
        <v>1.533333333333335</v>
      </c>
      <c r="N18" s="40"/>
      <c r="O18" s="27">
        <f>L18*L18</f>
        <v>2.3511111111111163</v>
      </c>
      <c r="P18" s="27">
        <f>M18*M18</f>
        <v>2.3511111111111163</v>
      </c>
      <c r="Q18" s="30">
        <f>O18/P13</f>
        <v>9.5833333333333534E-2</v>
      </c>
      <c r="R18" s="30">
        <f>P18/Q13</f>
        <v>0.10952380952380977</v>
      </c>
    </row>
    <row r="19" spans="1:18" ht="15.75">
      <c r="A19" s="29"/>
      <c r="B19" s="27">
        <f>B14-F14</f>
        <v>-2</v>
      </c>
      <c r="C19" s="27">
        <f>C14-G14</f>
        <v>2</v>
      </c>
      <c r="D19" s="42"/>
      <c r="E19" s="27">
        <f>B19*B19</f>
        <v>4</v>
      </c>
      <c r="F19" s="27">
        <f>C19*C19</f>
        <v>4</v>
      </c>
      <c r="G19" s="30">
        <f>E19/F14</f>
        <v>0.23529411764705882</v>
      </c>
      <c r="H19" s="30">
        <f>F19/G14</f>
        <v>0.23529411764705882</v>
      </c>
      <c r="I19" s="40"/>
      <c r="J19" s="10"/>
      <c r="K19" s="29"/>
      <c r="L19" s="27">
        <f>L14-P14</f>
        <v>1.533333333333335</v>
      </c>
      <c r="M19" s="27">
        <f>M14-Q14</f>
        <v>-1.533333333333335</v>
      </c>
      <c r="N19" s="40"/>
      <c r="O19" s="27">
        <f>L19*L19</f>
        <v>2.3511111111111163</v>
      </c>
      <c r="P19" s="27">
        <f>M19*M19</f>
        <v>2.3511111111111163</v>
      </c>
      <c r="Q19" s="30">
        <f>O19/P14</f>
        <v>0.10018939393939416</v>
      </c>
      <c r="R19" s="30">
        <f>P19/Q14</f>
        <v>0.11450216450216474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34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38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0.82604183317977742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59">
        <f>CHITEST(L23:M24,P23:Q24)</f>
        <v>0.85435181911667912</v>
      </c>
    </row>
    <row r="23" spans="1:18" ht="15.75">
      <c r="A23" s="43" t="s">
        <v>9</v>
      </c>
      <c r="B23" s="43">
        <f>B6</f>
        <v>24</v>
      </c>
      <c r="C23" s="43">
        <f>I6</f>
        <v>23</v>
      </c>
      <c r="D23" s="43">
        <f>SUM(B23:C23)</f>
        <v>47</v>
      </c>
      <c r="E23" s="40"/>
      <c r="F23" s="27">
        <f>B25*D23/D25</f>
        <v>23.5</v>
      </c>
      <c r="G23" s="27">
        <f>C25*D23/D25</f>
        <v>23.5</v>
      </c>
      <c r="H23" s="42"/>
      <c r="I23" s="40"/>
      <c r="J23" s="10"/>
      <c r="K23" s="43" t="s">
        <v>9</v>
      </c>
      <c r="L23" s="43">
        <f>B8</f>
        <v>22</v>
      </c>
      <c r="M23" s="43">
        <f>I8</f>
        <v>19</v>
      </c>
      <c r="N23" s="43">
        <f>SUM(L23:M23)</f>
        <v>41</v>
      </c>
      <c r="O23" s="40"/>
      <c r="P23" s="27">
        <f>L25*N23/N25</f>
        <v>21.608108108108109</v>
      </c>
      <c r="Q23" s="27">
        <f>M25*N23/N25</f>
        <v>19.391891891891891</v>
      </c>
      <c r="R23" s="42"/>
    </row>
    <row r="24" spans="1:18" ht="18.75" customHeight="1">
      <c r="A24" s="43" t="s">
        <v>10</v>
      </c>
      <c r="B24" s="43">
        <f>C6</f>
        <v>18</v>
      </c>
      <c r="C24" s="43">
        <f>J6</f>
        <v>19</v>
      </c>
      <c r="D24" s="43">
        <f>SUM(B24:C24)</f>
        <v>37</v>
      </c>
      <c r="E24" s="40"/>
      <c r="F24" s="27">
        <f>B25*D24/D25</f>
        <v>18.5</v>
      </c>
      <c r="G24" s="27">
        <f>C25*D24/D25</f>
        <v>18.5</v>
      </c>
      <c r="H24" s="42" t="s">
        <v>32</v>
      </c>
      <c r="I24" s="40"/>
      <c r="J24" s="10"/>
      <c r="K24" s="43" t="s">
        <v>10</v>
      </c>
      <c r="L24" s="43">
        <f>C8</f>
        <v>17</v>
      </c>
      <c r="M24" s="43">
        <f>J8</f>
        <v>16</v>
      </c>
      <c r="N24" s="43">
        <f>SUM(L24:M24)</f>
        <v>33</v>
      </c>
      <c r="O24" s="40"/>
      <c r="P24" s="27">
        <f>L25*N24/N25</f>
        <v>17.391891891891891</v>
      </c>
      <c r="Q24" s="27">
        <f>M25*N24/N25</f>
        <v>15.608108108108109</v>
      </c>
      <c r="R24" s="42" t="s">
        <v>32</v>
      </c>
    </row>
    <row r="25" spans="1:18" ht="15.75">
      <c r="A25" s="32" t="s">
        <v>6</v>
      </c>
      <c r="B25" s="32">
        <f>SUM(B23:B24)</f>
        <v>42</v>
      </c>
      <c r="C25" s="32">
        <f>SUM(C23:C24)</f>
        <v>42</v>
      </c>
      <c r="D25" s="32">
        <f>SUM(D23:D24)</f>
        <v>84</v>
      </c>
      <c r="E25" s="40"/>
      <c r="F25" s="42"/>
      <c r="G25" s="42"/>
      <c r="H25" s="28">
        <f>SUM(G28:H29)</f>
        <v>4.8303622771707883E-2</v>
      </c>
      <c r="I25" s="40"/>
      <c r="J25" s="10"/>
      <c r="K25" s="32" t="s">
        <v>6</v>
      </c>
      <c r="L25" s="32">
        <f>SUM(L23:L24)</f>
        <v>39</v>
      </c>
      <c r="M25" s="32">
        <f>SUM(M23:M24)</f>
        <v>35</v>
      </c>
      <c r="N25" s="32">
        <f>SUM(N23:N24)</f>
        <v>74</v>
      </c>
      <c r="O25" s="40"/>
      <c r="P25" s="42"/>
      <c r="Q25" s="42"/>
      <c r="R25" s="28">
        <f>SUM(Q28:R29)</f>
        <v>3.3697467843809191E-2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0.5</v>
      </c>
      <c r="C28" s="27">
        <f>C23-G23</f>
        <v>-0.5</v>
      </c>
      <c r="D28" s="42"/>
      <c r="E28" s="27">
        <f>B28*B28</f>
        <v>0.25</v>
      </c>
      <c r="F28" s="27">
        <f>C28*C28</f>
        <v>0.25</v>
      </c>
      <c r="G28" s="30">
        <f>E28/F23</f>
        <v>1.0638297872340425E-2</v>
      </c>
      <c r="H28" s="30">
        <f>F28/G23</f>
        <v>1.0638297872340425E-2</v>
      </c>
      <c r="I28" s="40"/>
      <c r="J28" s="10"/>
      <c r="K28" s="29" t="s">
        <v>33</v>
      </c>
      <c r="L28" s="27">
        <f>L23-P23</f>
        <v>0.39189189189189122</v>
      </c>
      <c r="M28" s="27">
        <f>M23-Q23</f>
        <v>-0.39189189189189122</v>
      </c>
      <c r="N28" s="40"/>
      <c r="O28" s="27">
        <f>L28*L28</f>
        <v>0.15357925493060576</v>
      </c>
      <c r="P28" s="27">
        <f>M28*M28</f>
        <v>0.15357925493060576</v>
      </c>
      <c r="Q28" s="30">
        <f>O28/P23</f>
        <v>7.1074827172387901E-3</v>
      </c>
      <c r="R28" s="30">
        <f>P28/Q23</f>
        <v>7.9197664563517949E-3</v>
      </c>
    </row>
    <row r="29" spans="1:18" ht="15.75">
      <c r="A29" s="29"/>
      <c r="B29" s="27">
        <f>B24-F24</f>
        <v>-0.5</v>
      </c>
      <c r="C29" s="27">
        <f>C24-G24</f>
        <v>0.5</v>
      </c>
      <c r="D29" s="42"/>
      <c r="E29" s="27">
        <f>B29*B29</f>
        <v>0.25</v>
      </c>
      <c r="F29" s="27">
        <f>C29*C29</f>
        <v>0.25</v>
      </c>
      <c r="G29" s="30">
        <f>E29/F24</f>
        <v>1.3513513513513514E-2</v>
      </c>
      <c r="H29" s="30">
        <f>F29/G24</f>
        <v>1.3513513513513514E-2</v>
      </c>
      <c r="I29" s="40"/>
      <c r="J29" s="10"/>
      <c r="K29" s="29"/>
      <c r="L29" s="27">
        <f>L24-P24</f>
        <v>-0.39189189189189122</v>
      </c>
      <c r="M29" s="27">
        <f>M24-Q24</f>
        <v>0.39189189189189122</v>
      </c>
      <c r="N29" s="40"/>
      <c r="O29" s="27">
        <f>L29*L29</f>
        <v>0.15357925493060576</v>
      </c>
      <c r="P29" s="27">
        <f>M29*M29</f>
        <v>0.15357925493060576</v>
      </c>
      <c r="Q29" s="30">
        <f>O29/P24</f>
        <v>8.8305088305088014E-3</v>
      </c>
      <c r="R29" s="30">
        <f>P29/Q24</f>
        <v>9.8397098397098055E-3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</row>
    <row r="33" spans="1:16" ht="15.75">
      <c r="A33" s="53" t="s">
        <v>9</v>
      </c>
      <c r="B33" s="53">
        <f>B13</f>
        <v>22</v>
      </c>
      <c r="C33" s="53">
        <f>C13</f>
        <v>18</v>
      </c>
      <c r="D33" s="53">
        <f>SUM(B33:C33)</f>
        <v>40</v>
      </c>
      <c r="E33" s="49">
        <f>B33*100/D35</f>
        <v>29.72972972972973</v>
      </c>
      <c r="F33" s="49">
        <f>C33*100/D35</f>
        <v>24.324324324324323</v>
      </c>
      <c r="I33" s="93" t="s">
        <v>81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53" t="s">
        <v>10</v>
      </c>
      <c r="B34" s="53">
        <f>B14</f>
        <v>15</v>
      </c>
      <c r="C34" s="53">
        <f>C14</f>
        <v>19</v>
      </c>
      <c r="D34" s="53">
        <f>SUM(B34:C34)</f>
        <v>34</v>
      </c>
      <c r="E34" s="50">
        <f>B34*100/D33</f>
        <v>37.5</v>
      </c>
      <c r="F34" s="49">
        <f>C34*100/D35</f>
        <v>25.675675675675677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54">
        <f>CHITEST(J35:K36,N35:O36)</f>
        <v>0.77146636366797872</v>
      </c>
    </row>
    <row r="35" spans="1:16" ht="15.75">
      <c r="A35" s="53" t="s">
        <v>6</v>
      </c>
      <c r="B35" s="53">
        <f>SUM(B33:B34)</f>
        <v>37</v>
      </c>
      <c r="C35" s="53">
        <f>SUM(C33:C34)</f>
        <v>37</v>
      </c>
      <c r="D35" s="53">
        <f>SUM(D33:D34)</f>
        <v>74</v>
      </c>
      <c r="E35" s="51"/>
      <c r="F35" s="51"/>
      <c r="I35" s="56" t="s">
        <v>9</v>
      </c>
      <c r="J35" s="54">
        <f>B9</f>
        <v>91</v>
      </c>
      <c r="K35" s="54">
        <f>I9</f>
        <v>83</v>
      </c>
      <c r="L35" s="54">
        <f>SUM(J35:K35)</f>
        <v>174</v>
      </c>
      <c r="M35" s="57"/>
      <c r="N35" s="27">
        <f>J37*L35/L37</f>
        <v>89.701863354037272</v>
      </c>
      <c r="O35" s="27">
        <f>K37*L35/L37</f>
        <v>84.298136645962728</v>
      </c>
      <c r="P35" s="54"/>
    </row>
    <row r="36" spans="1:16" ht="21.75" customHeight="1">
      <c r="A36" s="52"/>
      <c r="B36" s="52"/>
      <c r="C36" s="52"/>
      <c r="D36" s="52"/>
      <c r="E36" s="52"/>
      <c r="F36" s="52"/>
      <c r="I36" s="56" t="s">
        <v>10</v>
      </c>
      <c r="J36" s="54">
        <f>C9</f>
        <v>75</v>
      </c>
      <c r="K36" s="54">
        <f>J9</f>
        <v>73</v>
      </c>
      <c r="L36" s="54">
        <f>SUM(J36:K36)</f>
        <v>148</v>
      </c>
      <c r="M36" s="57"/>
      <c r="N36" s="27">
        <f>J37*L36/L37</f>
        <v>76.298136645962728</v>
      </c>
      <c r="O36" s="27">
        <f>K37*L36/L37</f>
        <v>71.701863354037272</v>
      </c>
      <c r="P36" s="54" t="s">
        <v>32</v>
      </c>
    </row>
    <row r="37" spans="1:16" ht="15.75">
      <c r="A37" s="95" t="str">
        <f>A21</f>
        <v>Observed Value Quatarly April-Jun 2015</v>
      </c>
      <c r="B37" s="95"/>
      <c r="C37" s="95"/>
      <c r="D37" s="95"/>
      <c r="E37" s="95"/>
      <c r="F37" s="95"/>
      <c r="I37" s="33" t="s">
        <v>6</v>
      </c>
      <c r="J37" s="34">
        <f>SUM(J35:J36)</f>
        <v>166</v>
      </c>
      <c r="K37" s="34">
        <f>SUM(K35:K36)</f>
        <v>156</v>
      </c>
      <c r="L37" s="34">
        <f>SUM(L35:L36)</f>
        <v>322</v>
      </c>
      <c r="M37" s="57"/>
      <c r="N37" s="57"/>
      <c r="O37" s="57"/>
      <c r="P37" s="28">
        <f>SUM(O40:P41)</f>
        <v>8.4365480657544858E-2</v>
      </c>
    </row>
    <row r="38" spans="1:16" ht="15.75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>
      <c r="A39" s="53" t="s">
        <v>9</v>
      </c>
      <c r="B39" s="53">
        <f>B23</f>
        <v>24</v>
      </c>
      <c r="C39" s="53">
        <f>C23</f>
        <v>23</v>
      </c>
      <c r="D39" s="53">
        <f>SUM(B39:C39)</f>
        <v>47</v>
      </c>
      <c r="E39" s="49">
        <f>B39*100/D41</f>
        <v>28.571428571428573</v>
      </c>
      <c r="F39" s="49">
        <f>C39*100/D41</f>
        <v>27.38095238095238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53" t="s">
        <v>10</v>
      </c>
      <c r="B40" s="53">
        <f>B24</f>
        <v>18</v>
      </c>
      <c r="C40" s="53">
        <f>C24</f>
        <v>19</v>
      </c>
      <c r="D40" s="53">
        <f>SUM(B40:C40)</f>
        <v>37</v>
      </c>
      <c r="E40" s="50">
        <f>B40*100/D39</f>
        <v>38.297872340425535</v>
      </c>
      <c r="F40" s="49">
        <f>C40*100/D41</f>
        <v>22.61904761904762</v>
      </c>
      <c r="I40" s="29" t="s">
        <v>33</v>
      </c>
      <c r="J40" s="27">
        <f>J35-N35</f>
        <v>1.2981366459627282</v>
      </c>
      <c r="K40" s="27">
        <f>K35-O35</f>
        <v>-1.2981366459627282</v>
      </c>
      <c r="L40" s="54"/>
      <c r="M40" s="27">
        <f>J40*J40</f>
        <v>1.6851587515913615</v>
      </c>
      <c r="N40" s="27">
        <f>K40*K40</f>
        <v>1.6851587515913615</v>
      </c>
      <c r="O40" s="30">
        <f>M40/N35</f>
        <v>1.8786217906537128E-2</v>
      </c>
      <c r="P40" s="30">
        <f>N40/O35</f>
        <v>1.9990462644135662E-2</v>
      </c>
    </row>
    <row r="41" spans="1:16" ht="15.75">
      <c r="A41" s="53" t="s">
        <v>6</v>
      </c>
      <c r="B41" s="53">
        <f>SUM(B39:B40)</f>
        <v>42</v>
      </c>
      <c r="C41" s="53">
        <f>SUM(C39:C40)</f>
        <v>42</v>
      </c>
      <c r="D41" s="53">
        <f>SUM(D39:D40)</f>
        <v>84</v>
      </c>
      <c r="E41" s="51"/>
      <c r="F41" s="51"/>
      <c r="I41" s="29"/>
      <c r="J41" s="27">
        <f>J36-N36</f>
        <v>-1.2981366459627282</v>
      </c>
      <c r="K41" s="27">
        <f>K36-O36</f>
        <v>1.2981366459627282</v>
      </c>
      <c r="L41" s="54"/>
      <c r="M41" s="27">
        <f>J41*J41</f>
        <v>1.6851587515913615</v>
      </c>
      <c r="N41" s="27">
        <f>K41*K41</f>
        <v>1.6851587515913615</v>
      </c>
      <c r="O41" s="30">
        <f>M41/N36</f>
        <v>2.2086499430658518E-2</v>
      </c>
      <c r="P41" s="30">
        <f>N41/O36</f>
        <v>2.3502300676213547E-2</v>
      </c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37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23</v>
      </c>
      <c r="C45" s="53">
        <f t="shared" si="9"/>
        <v>23</v>
      </c>
      <c r="D45" s="53">
        <f>SUM(B45:C45)</f>
        <v>46</v>
      </c>
      <c r="E45" s="49">
        <f>B45*100/D47</f>
        <v>25.555555555555557</v>
      </c>
      <c r="F45" s="49">
        <f>C45*100/D47</f>
        <v>25.555555555555557</v>
      </c>
    </row>
    <row r="46" spans="1:16">
      <c r="A46" s="53" t="s">
        <v>10</v>
      </c>
      <c r="B46" s="53">
        <f t="shared" si="9"/>
        <v>25</v>
      </c>
      <c r="C46" s="53">
        <f t="shared" si="9"/>
        <v>19</v>
      </c>
      <c r="D46" s="53">
        <f>SUM(B46:C46)</f>
        <v>44</v>
      </c>
      <c r="E46" s="50">
        <f>B46*100/D45</f>
        <v>54.347826086956523</v>
      </c>
      <c r="F46" s="49">
        <f>C46*100/D47</f>
        <v>21.111111111111111</v>
      </c>
    </row>
    <row r="47" spans="1:16">
      <c r="A47" s="53" t="s">
        <v>6</v>
      </c>
      <c r="B47" s="53">
        <f>SUM(B45:B46)</f>
        <v>48</v>
      </c>
      <c r="C47" s="53">
        <f>SUM(C45:C46)</f>
        <v>42</v>
      </c>
      <c r="D47" s="53">
        <f>SUM(D45:D46)</f>
        <v>90</v>
      </c>
      <c r="E47" s="51"/>
      <c r="F47" s="51"/>
    </row>
    <row r="48" spans="1:16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22</v>
      </c>
      <c r="C50" s="53">
        <f>M23</f>
        <v>19</v>
      </c>
      <c r="D50" s="53">
        <f>SUM(B50:C50)</f>
        <v>41</v>
      </c>
      <c r="E50" s="49">
        <f>B50*100/D52</f>
        <v>29.72972972972973</v>
      </c>
      <c r="F50" s="49">
        <f>C50*100/D52</f>
        <v>25.675675675675677</v>
      </c>
    </row>
    <row r="51" spans="1:6">
      <c r="A51" s="53" t="s">
        <v>10</v>
      </c>
      <c r="B51" s="53">
        <f>L24</f>
        <v>17</v>
      </c>
      <c r="C51" s="53">
        <f>M24</f>
        <v>16</v>
      </c>
      <c r="D51" s="53">
        <f>SUM(B51:C51)</f>
        <v>33</v>
      </c>
      <c r="E51" s="49">
        <f>B51*100/D50</f>
        <v>41.463414634146339</v>
      </c>
      <c r="F51" s="49">
        <f>C51*100/D52</f>
        <v>21.621621621621621</v>
      </c>
    </row>
    <row r="52" spans="1:6">
      <c r="A52" s="53" t="s">
        <v>6</v>
      </c>
      <c r="B52" s="53">
        <f>SUM(B50:B51)</f>
        <v>39</v>
      </c>
      <c r="C52" s="53">
        <f>SUM(C50:C51)</f>
        <v>35</v>
      </c>
      <c r="D52" s="53">
        <f>SUM(D50:D51)</f>
        <v>74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B6" sqref="B6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79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28</v>
      </c>
      <c r="C5" s="4">
        <v>19</v>
      </c>
      <c r="D5" s="4">
        <f>SUM(B5:C5)</f>
        <v>47</v>
      </c>
      <c r="E5" s="4">
        <v>12</v>
      </c>
      <c r="F5" s="4">
        <v>16</v>
      </c>
      <c r="G5" s="4">
        <v>10</v>
      </c>
      <c r="H5" s="4">
        <v>3</v>
      </c>
      <c r="I5" s="4">
        <f>E5+G5</f>
        <v>22</v>
      </c>
      <c r="J5" s="6">
        <f>F5+H5</f>
        <v>19</v>
      </c>
      <c r="K5" s="7">
        <f>I5+J5</f>
        <v>41</v>
      </c>
      <c r="L5" s="3">
        <f>D5+K5</f>
        <v>88</v>
      </c>
      <c r="M5" s="21">
        <f>B5*100/L5</f>
        <v>31.818181818181817</v>
      </c>
      <c r="N5" s="21">
        <f>C5*100/L5</f>
        <v>21.59090909090909</v>
      </c>
      <c r="O5" s="21">
        <f>E5+G5*100/L5</f>
        <v>23.363636363636363</v>
      </c>
      <c r="P5" s="21">
        <f>F5+H5*100/L5</f>
        <v>19.40909090909091</v>
      </c>
    </row>
    <row r="6" spans="1:18" ht="16.5" thickBot="1">
      <c r="A6" s="2" t="s">
        <v>12</v>
      </c>
      <c r="B6" s="4">
        <v>31</v>
      </c>
      <c r="C6" s="4">
        <v>15</v>
      </c>
      <c r="D6" s="4">
        <f t="shared" ref="D6:D8" si="0">SUM(B6:C6)</f>
        <v>46</v>
      </c>
      <c r="E6" s="4">
        <v>2</v>
      </c>
      <c r="F6" s="4">
        <v>0</v>
      </c>
      <c r="G6" s="4">
        <v>26</v>
      </c>
      <c r="H6" s="4">
        <v>18</v>
      </c>
      <c r="I6" s="4">
        <f t="shared" ref="I6:J8" si="1">E6+G6</f>
        <v>28</v>
      </c>
      <c r="J6" s="6">
        <f t="shared" si="1"/>
        <v>18</v>
      </c>
      <c r="K6" s="7">
        <f t="shared" ref="K6:K8" si="2">I6+J6</f>
        <v>46</v>
      </c>
      <c r="L6" s="3">
        <f t="shared" ref="L6:L8" si="3">D6+K6</f>
        <v>92</v>
      </c>
      <c r="M6" s="21">
        <f t="shared" ref="M6:M9" si="4">B6*100/L6</f>
        <v>33.695652173913047</v>
      </c>
      <c r="N6" s="21">
        <f t="shared" ref="N6:N9" si="5">C6*100/L6</f>
        <v>16.304347826086957</v>
      </c>
      <c r="O6" s="21">
        <f t="shared" ref="O6:O9" si="6">E6+G6*100/L6</f>
        <v>30.260869565217391</v>
      </c>
      <c r="P6" s="21">
        <f t="shared" ref="P6:P9" si="7">F6+H6*100/L6</f>
        <v>19.565217391304348</v>
      </c>
    </row>
    <row r="7" spans="1:18" ht="16.5" thickBot="1">
      <c r="A7" s="2" t="s">
        <v>13</v>
      </c>
      <c r="B7" s="4">
        <v>30</v>
      </c>
      <c r="C7" s="4">
        <v>20</v>
      </c>
      <c r="D7" s="4">
        <f t="shared" si="0"/>
        <v>50</v>
      </c>
      <c r="E7" s="4">
        <v>1</v>
      </c>
      <c r="F7" s="4">
        <v>1</v>
      </c>
      <c r="G7" s="4">
        <v>24</v>
      </c>
      <c r="H7" s="4">
        <v>17</v>
      </c>
      <c r="I7" s="4">
        <f t="shared" si="1"/>
        <v>25</v>
      </c>
      <c r="J7" s="6">
        <f t="shared" si="1"/>
        <v>18</v>
      </c>
      <c r="K7" s="7">
        <f t="shared" si="2"/>
        <v>43</v>
      </c>
      <c r="L7" s="3">
        <f t="shared" si="3"/>
        <v>93</v>
      </c>
      <c r="M7" s="21">
        <f t="shared" si="4"/>
        <v>32.258064516129032</v>
      </c>
      <c r="N7" s="21">
        <f t="shared" si="5"/>
        <v>21.50537634408602</v>
      </c>
      <c r="O7" s="21">
        <f t="shared" si="6"/>
        <v>26.806451612903224</v>
      </c>
      <c r="P7" s="21">
        <f t="shared" si="7"/>
        <v>19.27956989247312</v>
      </c>
    </row>
    <row r="8" spans="1:18" ht="16.5" thickBot="1">
      <c r="A8" s="2" t="s">
        <v>14</v>
      </c>
      <c r="B8" s="4">
        <v>25</v>
      </c>
      <c r="C8" s="4">
        <v>19</v>
      </c>
      <c r="D8" s="4">
        <f t="shared" si="0"/>
        <v>44</v>
      </c>
      <c r="E8" s="4">
        <v>2</v>
      </c>
      <c r="F8" s="4">
        <v>0</v>
      </c>
      <c r="G8" s="4">
        <v>22</v>
      </c>
      <c r="H8" s="4">
        <v>17</v>
      </c>
      <c r="I8" s="4">
        <f t="shared" si="1"/>
        <v>24</v>
      </c>
      <c r="J8" s="6">
        <f t="shared" si="1"/>
        <v>17</v>
      </c>
      <c r="K8" s="7">
        <f t="shared" si="2"/>
        <v>41</v>
      </c>
      <c r="L8" s="3">
        <f t="shared" si="3"/>
        <v>85</v>
      </c>
      <c r="M8" s="21">
        <f t="shared" si="4"/>
        <v>29.411764705882351</v>
      </c>
      <c r="N8" s="21">
        <f t="shared" si="5"/>
        <v>22.352941176470587</v>
      </c>
      <c r="O8" s="21">
        <f t="shared" si="6"/>
        <v>27.882352941176471</v>
      </c>
      <c r="P8" s="21">
        <f t="shared" si="7"/>
        <v>20</v>
      </c>
    </row>
    <row r="9" spans="1:18" ht="16.5" thickBot="1">
      <c r="A9" s="2" t="s">
        <v>15</v>
      </c>
      <c r="B9" s="4">
        <f>SUM(B5:B8)</f>
        <v>114</v>
      </c>
      <c r="C9" s="4">
        <f t="shared" ref="C9:L9" si="8">SUM(C5:C8)</f>
        <v>73</v>
      </c>
      <c r="D9" s="4">
        <f t="shared" si="8"/>
        <v>187</v>
      </c>
      <c r="E9" s="4">
        <f t="shared" si="8"/>
        <v>17</v>
      </c>
      <c r="F9" s="4">
        <f t="shared" si="8"/>
        <v>17</v>
      </c>
      <c r="G9" s="4">
        <f t="shared" si="8"/>
        <v>82</v>
      </c>
      <c r="H9" s="4">
        <f t="shared" si="8"/>
        <v>55</v>
      </c>
      <c r="I9" s="4">
        <f t="shared" si="8"/>
        <v>99</v>
      </c>
      <c r="J9" s="4">
        <f t="shared" si="8"/>
        <v>72</v>
      </c>
      <c r="K9" s="4">
        <f t="shared" si="8"/>
        <v>171</v>
      </c>
      <c r="L9" s="4">
        <f t="shared" si="8"/>
        <v>358</v>
      </c>
      <c r="M9" s="21">
        <f t="shared" si="4"/>
        <v>31.843575418994412</v>
      </c>
      <c r="N9" s="21">
        <f t="shared" si="5"/>
        <v>20.391061452513966</v>
      </c>
      <c r="O9" s="21">
        <f t="shared" si="6"/>
        <v>39.905027932960891</v>
      </c>
      <c r="P9" s="21">
        <f t="shared" si="7"/>
        <v>32.36312849162011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49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50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44</v>
      </c>
      <c r="H12" s="60">
        <f>CHITEST(B13:C14,F13:G14)</f>
        <v>0.57623487321687339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54" t="s">
        <v>44</v>
      </c>
      <c r="R12" s="60">
        <f>CHITEST(L13:M14,P13:Q14)</f>
        <v>0.85560321205247181</v>
      </c>
    </row>
    <row r="13" spans="1:18" ht="15.75">
      <c r="A13" s="43" t="s">
        <v>9</v>
      </c>
      <c r="B13" s="42">
        <f>B5</f>
        <v>28</v>
      </c>
      <c r="C13" s="42">
        <f>I5</f>
        <v>22</v>
      </c>
      <c r="D13" s="42">
        <f>SUM(B13:C13)</f>
        <v>50</v>
      </c>
      <c r="E13" s="40"/>
      <c r="F13" s="27">
        <f>B15*D13/D15</f>
        <v>26.704545454545453</v>
      </c>
      <c r="G13" s="27">
        <f>C15*D13/D15</f>
        <v>23.295454545454547</v>
      </c>
      <c r="H13" s="42"/>
      <c r="I13" s="40"/>
      <c r="J13" s="10"/>
      <c r="K13" s="43" t="s">
        <v>9</v>
      </c>
      <c r="L13" s="42">
        <f>B7</f>
        <v>30</v>
      </c>
      <c r="M13" s="42">
        <f>I7</f>
        <v>25</v>
      </c>
      <c r="N13" s="42">
        <f>SUM(L13:M13)</f>
        <v>55</v>
      </c>
      <c r="O13" s="40"/>
      <c r="P13" s="27">
        <f>L15*N13/N15</f>
        <v>29.56989247311828</v>
      </c>
      <c r="Q13" s="27">
        <f>M15*N13/N15</f>
        <v>25.43010752688172</v>
      </c>
      <c r="R13" s="42"/>
    </row>
    <row r="14" spans="1:18" ht="18" customHeight="1">
      <c r="A14" s="43" t="s">
        <v>10</v>
      </c>
      <c r="B14" s="42">
        <f>C5</f>
        <v>19</v>
      </c>
      <c r="C14" s="42">
        <f>J5</f>
        <v>19</v>
      </c>
      <c r="D14" s="42">
        <f>SUM(B14:C14)</f>
        <v>38</v>
      </c>
      <c r="E14" s="40"/>
      <c r="F14" s="27">
        <f>B15*D14/D15</f>
        <v>20.295454545454547</v>
      </c>
      <c r="G14" s="27">
        <f>C15*D14/D15</f>
        <v>17.704545454545453</v>
      </c>
      <c r="H14" s="42" t="s">
        <v>32</v>
      </c>
      <c r="I14" s="40"/>
      <c r="J14" s="10"/>
      <c r="K14" s="43" t="s">
        <v>10</v>
      </c>
      <c r="L14" s="42">
        <f>C7</f>
        <v>20</v>
      </c>
      <c r="M14" s="42">
        <f>J7</f>
        <v>18</v>
      </c>
      <c r="N14" s="42">
        <f>SUM(L14:M14)</f>
        <v>38</v>
      </c>
      <c r="O14" s="40"/>
      <c r="P14" s="27">
        <f>L15*N14/N15</f>
        <v>20.43010752688172</v>
      </c>
      <c r="Q14" s="27">
        <f>M15*N14/N15</f>
        <v>17.56989247311828</v>
      </c>
      <c r="R14" s="42" t="s">
        <v>32</v>
      </c>
    </row>
    <row r="15" spans="1:18" ht="15.75">
      <c r="A15" s="33" t="s">
        <v>6</v>
      </c>
      <c r="B15" s="34">
        <f>SUM(B13:B14)</f>
        <v>47</v>
      </c>
      <c r="C15" s="34">
        <f>SUM(C13:C14)</f>
        <v>41</v>
      </c>
      <c r="D15" s="34">
        <f>SUM(D13:D14)</f>
        <v>88</v>
      </c>
      <c r="E15" s="40"/>
      <c r="F15" s="40"/>
      <c r="G15" s="40"/>
      <c r="H15" s="28">
        <f>SUM(G18:H19)</f>
        <v>0.31236118318630057</v>
      </c>
      <c r="I15" s="40"/>
      <c r="J15" s="10"/>
      <c r="K15" s="33" t="s">
        <v>6</v>
      </c>
      <c r="L15" s="34">
        <f>SUM(L13:L14)</f>
        <v>50</v>
      </c>
      <c r="M15" s="34">
        <f>SUM(M13:M14)</f>
        <v>43</v>
      </c>
      <c r="N15" s="34">
        <f>SUM(N13:N14)</f>
        <v>93</v>
      </c>
      <c r="O15" s="40"/>
      <c r="P15" s="42"/>
      <c r="Q15" s="42"/>
      <c r="R15" s="63">
        <f>SUM(Q18:R19)</f>
        <v>3.3114498720373815E-2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1.2954545454545467</v>
      </c>
      <c r="C18" s="27">
        <f>C13-G13</f>
        <v>-1.2954545454545467</v>
      </c>
      <c r="D18" s="42"/>
      <c r="E18" s="27">
        <f>B18*B18</f>
        <v>1.6782024793388464</v>
      </c>
      <c r="F18" s="27">
        <f>C18*C18</f>
        <v>1.6782024793388464</v>
      </c>
      <c r="G18" s="30">
        <f>E18/F13</f>
        <v>6.2843326885880207E-2</v>
      </c>
      <c r="H18" s="30">
        <f>F18/G13</f>
        <v>7.2039911308204127E-2</v>
      </c>
      <c r="I18" s="40"/>
      <c r="J18" s="10"/>
      <c r="K18" s="29" t="s">
        <v>33</v>
      </c>
      <c r="L18" s="27">
        <f>L13-P13</f>
        <v>0.43010752688172005</v>
      </c>
      <c r="M18" s="27">
        <f>M13-Q13</f>
        <v>-0.43010752688172005</v>
      </c>
      <c r="N18" s="40"/>
      <c r="O18" s="27">
        <f>L18*L18</f>
        <v>0.18499248468030954</v>
      </c>
      <c r="P18" s="27">
        <f>M18*M18</f>
        <v>0.18499248468030954</v>
      </c>
      <c r="Q18" s="30">
        <f>O18/P13</f>
        <v>6.2561094819159222E-3</v>
      </c>
      <c r="R18" s="30">
        <f>P18/Q13</f>
        <v>7.2745459092045618E-3</v>
      </c>
    </row>
    <row r="19" spans="1:18" ht="15.75">
      <c r="A19" s="29"/>
      <c r="B19" s="27">
        <f>B14-F14</f>
        <v>-1.2954545454545467</v>
      </c>
      <c r="C19" s="27">
        <f>C14-G14</f>
        <v>1.2954545454545467</v>
      </c>
      <c r="D19" s="42"/>
      <c r="E19" s="27">
        <f>B19*B19</f>
        <v>1.6782024793388464</v>
      </c>
      <c r="F19" s="27">
        <f>C19*C19</f>
        <v>1.6782024793388464</v>
      </c>
      <c r="G19" s="30">
        <f>E19/F14</f>
        <v>8.268858800773711E-2</v>
      </c>
      <c r="H19" s="30">
        <f>F19/G14</f>
        <v>9.4789356984479128E-2</v>
      </c>
      <c r="I19" s="40"/>
      <c r="J19" s="10"/>
      <c r="K19" s="29"/>
      <c r="L19" s="27">
        <f>L14-P14</f>
        <v>-0.43010752688172005</v>
      </c>
      <c r="M19" s="27">
        <f>M14-Q14</f>
        <v>0.43010752688172005</v>
      </c>
      <c r="N19" s="40"/>
      <c r="O19" s="27">
        <f>L19*L19</f>
        <v>0.18499248468030954</v>
      </c>
      <c r="P19" s="27">
        <f>M19*M19</f>
        <v>0.18499248468030954</v>
      </c>
      <c r="Q19" s="30">
        <f>O19/P14</f>
        <v>9.0548953027730465E-3</v>
      </c>
      <c r="R19" s="30">
        <f>P19/Q14</f>
        <v>1.0528948026480286E-2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51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1">
        <f>CHITEST(B23:C24,F23:G24)</f>
        <v>0.51431923749429986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54" t="s">
        <v>44</v>
      </c>
      <c r="R22" s="65">
        <f>CHITEST(L23:M24,P23:Q24)</f>
        <v>0.87271159013506638</v>
      </c>
    </row>
    <row r="23" spans="1:18" ht="15.75">
      <c r="A23" s="43" t="s">
        <v>9</v>
      </c>
      <c r="B23" s="43">
        <f>B6</f>
        <v>31</v>
      </c>
      <c r="C23" s="43">
        <f>I6</f>
        <v>28</v>
      </c>
      <c r="D23" s="43">
        <f>SUM(B23:C23)</f>
        <v>59</v>
      </c>
      <c r="E23" s="40"/>
      <c r="F23" s="27">
        <f>B25*D23/D25</f>
        <v>29.5</v>
      </c>
      <c r="G23" s="27">
        <f>C25*D23/D25</f>
        <v>29.5</v>
      </c>
      <c r="H23" s="42"/>
      <c r="I23" s="40"/>
      <c r="J23" s="10"/>
      <c r="K23" s="43" t="s">
        <v>9</v>
      </c>
      <c r="L23" s="43">
        <f>B8</f>
        <v>25</v>
      </c>
      <c r="M23" s="43">
        <f>I8</f>
        <v>24</v>
      </c>
      <c r="N23" s="43">
        <f>SUM(L23:M23)</f>
        <v>49</v>
      </c>
      <c r="O23" s="40"/>
      <c r="P23" s="27">
        <f>L25*N23/N25</f>
        <v>25.36470588235294</v>
      </c>
      <c r="Q23" s="27">
        <f>M25*N23/N25</f>
        <v>23.63529411764706</v>
      </c>
      <c r="R23" s="42"/>
    </row>
    <row r="24" spans="1:18" ht="18.75" customHeight="1">
      <c r="A24" s="43" t="s">
        <v>10</v>
      </c>
      <c r="B24" s="43">
        <f>C6</f>
        <v>15</v>
      </c>
      <c r="C24" s="43">
        <f>J6</f>
        <v>18</v>
      </c>
      <c r="D24" s="43">
        <f>SUM(B24:C24)</f>
        <v>33</v>
      </c>
      <c r="E24" s="40"/>
      <c r="F24" s="27">
        <f>B25*D24/D25</f>
        <v>16.5</v>
      </c>
      <c r="G24" s="27">
        <f>C25*D24/D25</f>
        <v>16.5</v>
      </c>
      <c r="H24" s="42" t="s">
        <v>32</v>
      </c>
      <c r="I24" s="40"/>
      <c r="J24" s="10"/>
      <c r="K24" s="43" t="s">
        <v>10</v>
      </c>
      <c r="L24" s="43">
        <f>C8</f>
        <v>19</v>
      </c>
      <c r="M24" s="43">
        <f>J8</f>
        <v>17</v>
      </c>
      <c r="N24" s="43">
        <f>SUM(L24:M24)</f>
        <v>36</v>
      </c>
      <c r="O24" s="40"/>
      <c r="P24" s="27">
        <f>L25*N24/N25</f>
        <v>18.63529411764706</v>
      </c>
      <c r="Q24" s="27">
        <f>M25*N24/N25</f>
        <v>17.36470588235294</v>
      </c>
      <c r="R24" s="42" t="s">
        <v>32</v>
      </c>
    </row>
    <row r="25" spans="1:18" ht="15.75">
      <c r="A25" s="32" t="s">
        <v>6</v>
      </c>
      <c r="B25" s="32">
        <f>SUM(B23:B24)</f>
        <v>46</v>
      </c>
      <c r="C25" s="32">
        <f>SUM(C23:C24)</f>
        <v>46</v>
      </c>
      <c r="D25" s="32">
        <f>SUM(D23:D24)</f>
        <v>92</v>
      </c>
      <c r="E25" s="40"/>
      <c r="F25" s="42"/>
      <c r="G25" s="42"/>
      <c r="H25" s="28">
        <f>SUM(G28:H29)</f>
        <v>0.42526964560862868</v>
      </c>
      <c r="I25" s="40"/>
      <c r="J25" s="10"/>
      <c r="K25" s="32" t="s">
        <v>6</v>
      </c>
      <c r="L25" s="32">
        <f>SUM(L23:L24)</f>
        <v>44</v>
      </c>
      <c r="M25" s="32">
        <f>SUM(M23:M24)</f>
        <v>41</v>
      </c>
      <c r="N25" s="32">
        <f>SUM(N23:N24)</f>
        <v>85</v>
      </c>
      <c r="O25" s="40"/>
      <c r="P25" s="42"/>
      <c r="Q25" s="42"/>
      <c r="R25" s="63">
        <f>SUM(Q28:R29)</f>
        <v>2.5668896531265688E-2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1.5</v>
      </c>
      <c r="C28" s="27">
        <f>C23-G23</f>
        <v>-1.5</v>
      </c>
      <c r="D28" s="42"/>
      <c r="E28" s="27">
        <f>B28*B28</f>
        <v>2.25</v>
      </c>
      <c r="F28" s="27">
        <f>C28*C28</f>
        <v>2.25</v>
      </c>
      <c r="G28" s="30">
        <f>E28/F23</f>
        <v>7.6271186440677971E-2</v>
      </c>
      <c r="H28" s="30">
        <f>F28/G23</f>
        <v>7.6271186440677971E-2</v>
      </c>
      <c r="I28" s="40"/>
      <c r="J28" s="10"/>
      <c r="K28" s="29" t="s">
        <v>33</v>
      </c>
      <c r="L28" s="27">
        <f>L23-P23</f>
        <v>-0.36470588235293988</v>
      </c>
      <c r="M28" s="27">
        <f>M23-Q23</f>
        <v>0.36470588235293988</v>
      </c>
      <c r="N28" s="40"/>
      <c r="O28" s="27">
        <f>L28*L28</f>
        <v>0.13301038062283643</v>
      </c>
      <c r="P28" s="27">
        <f>M28*M28</f>
        <v>0.13301038062283643</v>
      </c>
      <c r="Q28" s="30">
        <f>O28/P23</f>
        <v>5.2439157481173919E-3</v>
      </c>
      <c r="R28" s="30">
        <f>P28/Q23</f>
        <v>5.6276169004186643E-3</v>
      </c>
    </row>
    <row r="29" spans="1:18" ht="15.75">
      <c r="A29" s="29"/>
      <c r="B29" s="27">
        <f>B24-F24</f>
        <v>-1.5</v>
      </c>
      <c r="C29" s="27">
        <f>C24-G24</f>
        <v>1.5</v>
      </c>
      <c r="D29" s="42"/>
      <c r="E29" s="27">
        <f>B29*B29</f>
        <v>2.25</v>
      </c>
      <c r="F29" s="27">
        <f>C29*C29</f>
        <v>2.25</v>
      </c>
      <c r="G29" s="30">
        <f>E29/F24</f>
        <v>0.13636363636363635</v>
      </c>
      <c r="H29" s="30">
        <f>F29/G24</f>
        <v>0.13636363636363635</v>
      </c>
      <c r="I29" s="40"/>
      <c r="J29" s="10"/>
      <c r="K29" s="29"/>
      <c r="L29" s="27">
        <f>L24-P24</f>
        <v>0.36470588235293988</v>
      </c>
      <c r="M29" s="27">
        <f>M24-Q24</f>
        <v>-0.36470588235293988</v>
      </c>
      <c r="N29" s="40"/>
      <c r="O29" s="27">
        <f>L29*L29</f>
        <v>0.13301038062283643</v>
      </c>
      <c r="P29" s="27">
        <f>M29*M29</f>
        <v>0.13301038062283643</v>
      </c>
      <c r="Q29" s="30">
        <f>O29/P24</f>
        <v>7.1375519904931161E-3</v>
      </c>
      <c r="R29" s="30">
        <f>P29/Q24</f>
        <v>7.6598118922365163E-3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3" t="s">
        <v>9</v>
      </c>
      <c r="B33" s="53">
        <f>B13</f>
        <v>28</v>
      </c>
      <c r="C33" s="53">
        <f>C13</f>
        <v>22</v>
      </c>
      <c r="D33" s="53">
        <f>SUM(B33:C33)</f>
        <v>50</v>
      </c>
      <c r="E33" s="49">
        <f>B33*100/D35</f>
        <v>31.818181818181817</v>
      </c>
      <c r="F33" s="49">
        <f>C33*100/D35</f>
        <v>25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3" t="s">
        <v>10</v>
      </c>
      <c r="B34" s="53">
        <f>B14</f>
        <v>19</v>
      </c>
      <c r="C34" s="53">
        <f>C14</f>
        <v>19</v>
      </c>
      <c r="D34" s="53">
        <f>SUM(B34:C34)</f>
        <v>38</v>
      </c>
      <c r="E34" s="50">
        <f>B34*100/D33</f>
        <v>38</v>
      </c>
      <c r="F34" s="49">
        <f>C34*100/D35</f>
        <v>21.59090909090909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0.55476621131720116</v>
      </c>
      <c r="P34" s="15"/>
      <c r="Q34" s="57"/>
      <c r="R34" s="22"/>
    </row>
    <row r="35" spans="1:18" ht="15.75">
      <c r="A35" s="53" t="s">
        <v>6</v>
      </c>
      <c r="B35" s="53">
        <f>SUM(B33:B34)</f>
        <v>47</v>
      </c>
      <c r="C35" s="53">
        <f>SUM(C33:C34)</f>
        <v>41</v>
      </c>
      <c r="D35" s="53">
        <f>SUM(D33:D34)</f>
        <v>88</v>
      </c>
      <c r="E35" s="51"/>
      <c r="F35" s="51"/>
      <c r="H35" s="56" t="s">
        <v>9</v>
      </c>
      <c r="I35" s="54">
        <f>B9</f>
        <v>114</v>
      </c>
      <c r="J35" s="54">
        <f>I9</f>
        <v>99</v>
      </c>
      <c r="K35" s="54">
        <f>SUM(I35:J35)</f>
        <v>213</v>
      </c>
      <c r="L35" s="57"/>
      <c r="M35" s="27">
        <f>I37*K35/K37</f>
        <v>111.25977653631286</v>
      </c>
      <c r="N35" s="27">
        <f>J37*K35/K37</f>
        <v>101.74022346368714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73</v>
      </c>
      <c r="J36" s="54">
        <f>J9</f>
        <v>72</v>
      </c>
      <c r="K36" s="54">
        <f>SUM(I36:J36)</f>
        <v>145</v>
      </c>
      <c r="L36" s="57"/>
      <c r="M36" s="27">
        <f>I37*K36/K37</f>
        <v>75.740223463687144</v>
      </c>
      <c r="N36" s="27">
        <f>J37*K36/K37</f>
        <v>69.259776536312856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187</v>
      </c>
      <c r="J37" s="34">
        <f>SUM(J35:J36)</f>
        <v>171</v>
      </c>
      <c r="K37" s="34">
        <f>SUM(K35:K36)</f>
        <v>358</v>
      </c>
      <c r="L37" s="57"/>
      <c r="M37" s="57"/>
      <c r="N37" s="57"/>
      <c r="O37" s="63">
        <f>SUM(N40:O41)</f>
        <v>0.34884758339920657</v>
      </c>
      <c r="P37" s="57"/>
      <c r="Q37" s="13"/>
      <c r="R37" s="22"/>
    </row>
    <row r="38" spans="1:18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3" t="s">
        <v>9</v>
      </c>
      <c r="B39" s="53">
        <f>B23</f>
        <v>31</v>
      </c>
      <c r="C39" s="53">
        <f>C23</f>
        <v>28</v>
      </c>
      <c r="D39" s="53">
        <f>SUM(B39:C39)</f>
        <v>59</v>
      </c>
      <c r="E39" s="49">
        <f>B39*100/D41</f>
        <v>33.695652173913047</v>
      </c>
      <c r="F39" s="49">
        <f>C39*100/D41</f>
        <v>30.434782608695652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3" t="s">
        <v>10</v>
      </c>
      <c r="B40" s="53">
        <f>B24</f>
        <v>15</v>
      </c>
      <c r="C40" s="53">
        <f>C24</f>
        <v>18</v>
      </c>
      <c r="D40" s="53">
        <f>SUM(B40:C40)</f>
        <v>33</v>
      </c>
      <c r="E40" s="50">
        <f>B40*100/D39</f>
        <v>25.423728813559322</v>
      </c>
      <c r="F40" s="49">
        <f>C40*100/D41</f>
        <v>19.565217391304348</v>
      </c>
      <c r="H40" s="29" t="s">
        <v>33</v>
      </c>
      <c r="I40" s="27">
        <f>I35-M35</f>
        <v>2.7402234636871441</v>
      </c>
      <c r="J40" s="27">
        <f>J35-N35</f>
        <v>-2.7402234636871441</v>
      </c>
      <c r="K40" s="54"/>
      <c r="L40" s="27">
        <f>I40*I40</f>
        <v>7.5088246309415689</v>
      </c>
      <c r="M40" s="27">
        <f>J40*J40</f>
        <v>7.5088246309415689</v>
      </c>
      <c r="N40" s="30">
        <f>L40/M35</f>
        <v>6.7489121987323486E-2</v>
      </c>
      <c r="O40" s="30">
        <f>M40/N35</f>
        <v>7.3803893635260187E-2</v>
      </c>
      <c r="P40" s="14"/>
      <c r="Q40" s="14"/>
      <c r="R40" s="22"/>
    </row>
    <row r="41" spans="1:18" ht="15.75">
      <c r="A41" s="53" t="s">
        <v>6</v>
      </c>
      <c r="B41" s="53">
        <f>SUM(B39:B40)</f>
        <v>46</v>
      </c>
      <c r="C41" s="53">
        <f>SUM(C39:C40)</f>
        <v>46</v>
      </c>
      <c r="D41" s="53">
        <f>SUM(D39:D40)</f>
        <v>92</v>
      </c>
      <c r="E41" s="51"/>
      <c r="F41" s="51"/>
      <c r="H41" s="29"/>
      <c r="I41" s="27">
        <f>I36-M36</f>
        <v>-2.7402234636871441</v>
      </c>
      <c r="J41" s="27">
        <f>J36-N36</f>
        <v>2.7402234636871441</v>
      </c>
      <c r="K41" s="54"/>
      <c r="L41" s="27">
        <f>I41*I41</f>
        <v>7.5088246309415689</v>
      </c>
      <c r="M41" s="27">
        <f>J41*J41</f>
        <v>7.5088246309415689</v>
      </c>
      <c r="N41" s="30">
        <f>L41/M36</f>
        <v>9.9139192988275199E-2</v>
      </c>
      <c r="O41" s="30">
        <f>M41/N36</f>
        <v>0.1084153747883477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33</v>
      </c>
      <c r="E44" s="53" t="str">
        <f>E32</f>
        <v>Sputum +Ve%</v>
      </c>
      <c r="F44" s="53" t="str">
        <f>F38</f>
        <v>Sputum-Ve%</v>
      </c>
    </row>
    <row r="45" spans="1:18">
      <c r="A45" s="53" t="s">
        <v>9</v>
      </c>
      <c r="B45" s="53">
        <f t="shared" si="9"/>
        <v>30</v>
      </c>
      <c r="C45" s="53">
        <f t="shared" si="9"/>
        <v>25</v>
      </c>
      <c r="D45" s="53">
        <f>SUM(B45:C45)</f>
        <v>55</v>
      </c>
      <c r="E45" s="49">
        <f>B45*100/D47</f>
        <v>32.258064516129032</v>
      </c>
      <c r="F45" s="49">
        <f>C45*100/D47</f>
        <v>26.881720430107528</v>
      </c>
    </row>
    <row r="46" spans="1:18">
      <c r="A46" s="53" t="s">
        <v>10</v>
      </c>
      <c r="B46" s="53">
        <f t="shared" si="9"/>
        <v>20</v>
      </c>
      <c r="C46" s="53">
        <f t="shared" si="9"/>
        <v>18</v>
      </c>
      <c r="D46" s="53">
        <f>SUM(B46:C46)</f>
        <v>38</v>
      </c>
      <c r="E46" s="50">
        <f>B46*100/D45</f>
        <v>36.363636363636367</v>
      </c>
      <c r="F46" s="49">
        <f>C46*100/D47</f>
        <v>19.35483870967742</v>
      </c>
    </row>
    <row r="47" spans="1:18">
      <c r="A47" s="53" t="s">
        <v>6</v>
      </c>
      <c r="B47" s="53">
        <f>SUM(B45:B46)</f>
        <v>50</v>
      </c>
      <c r="C47" s="53">
        <f>SUM(C45:C46)</f>
        <v>43</v>
      </c>
      <c r="D47" s="53">
        <f>SUM(D45:D46)</f>
        <v>93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25</v>
      </c>
      <c r="C50" s="53">
        <f>M23</f>
        <v>24</v>
      </c>
      <c r="D50" s="53">
        <f>SUM(B50:C50)</f>
        <v>49</v>
      </c>
      <c r="E50" s="49">
        <f>B50*100/D52</f>
        <v>29.411764705882351</v>
      </c>
      <c r="F50" s="49">
        <f>C50*100/D52</f>
        <v>28.235294117647058</v>
      </c>
    </row>
    <row r="51" spans="1:6">
      <c r="A51" s="53" t="s">
        <v>10</v>
      </c>
      <c r="B51" s="53">
        <f>L24</f>
        <v>19</v>
      </c>
      <c r="C51" s="53">
        <f>M24</f>
        <v>17</v>
      </c>
      <c r="D51" s="53">
        <f>SUM(B51:C51)</f>
        <v>36</v>
      </c>
      <c r="E51" s="49">
        <f>B51*100/D50</f>
        <v>38.775510204081634</v>
      </c>
      <c r="F51" s="49">
        <f>C51*100/D52</f>
        <v>20</v>
      </c>
    </row>
    <row r="52" spans="1:6">
      <c r="A52" s="53" t="s">
        <v>6</v>
      </c>
      <c r="B52" s="53">
        <f>SUM(B50:B51)</f>
        <v>44</v>
      </c>
      <c r="C52" s="53">
        <f>SUM(C50:C51)</f>
        <v>41</v>
      </c>
      <c r="D52" s="53">
        <f>SUM(D50:D51)</f>
        <v>85</v>
      </c>
      <c r="E52" s="49"/>
      <c r="F52" s="49"/>
    </row>
  </sheetData>
  <mergeCells count="32">
    <mergeCell ref="A48:F48"/>
    <mergeCell ref="G17:H17"/>
    <mergeCell ref="G27:H27"/>
    <mergeCell ref="Q17:R17"/>
    <mergeCell ref="A21:D21"/>
    <mergeCell ref="F21:G21"/>
    <mergeCell ref="K21:N21"/>
    <mergeCell ref="P21:Q21"/>
    <mergeCell ref="Q27:R27"/>
    <mergeCell ref="A31:F31"/>
    <mergeCell ref="A37:F37"/>
    <mergeCell ref="A43:F43"/>
    <mergeCell ref="O32:P32"/>
    <mergeCell ref="P38:Q38"/>
    <mergeCell ref="H33:K33"/>
    <mergeCell ref="M33:N33"/>
    <mergeCell ref="N39:O39"/>
    <mergeCell ref="I32:M32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H47" sqref="H4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85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35</v>
      </c>
      <c r="C5" s="4">
        <v>20</v>
      </c>
      <c r="D5" s="4">
        <f>SUM(B5:C5)</f>
        <v>55</v>
      </c>
      <c r="E5" s="4">
        <v>6</v>
      </c>
      <c r="F5" s="4">
        <v>3</v>
      </c>
      <c r="G5" s="4">
        <v>23</v>
      </c>
      <c r="H5" s="4">
        <v>22</v>
      </c>
      <c r="I5" s="4">
        <f>E5+G5</f>
        <v>29</v>
      </c>
      <c r="J5" s="6">
        <f>F5+H5</f>
        <v>25</v>
      </c>
      <c r="K5" s="7">
        <f>I5+J5</f>
        <v>54</v>
      </c>
      <c r="L5" s="3">
        <f>D5+K5</f>
        <v>109</v>
      </c>
      <c r="M5" s="21">
        <f>B5*100/L5</f>
        <v>32.110091743119263</v>
      </c>
      <c r="N5" s="21">
        <f>C5*100/L5</f>
        <v>18.348623853211009</v>
      </c>
      <c r="O5" s="21">
        <f>E5+G5*100/L5</f>
        <v>27.100917431192659</v>
      </c>
      <c r="P5" s="21">
        <f>F5+H5*100/L5</f>
        <v>23.183486238532112</v>
      </c>
    </row>
    <row r="6" spans="1:18" ht="16.5" thickBot="1">
      <c r="A6" s="2" t="s">
        <v>12</v>
      </c>
      <c r="B6" s="4">
        <v>35</v>
      </c>
      <c r="C6" s="4">
        <v>27</v>
      </c>
      <c r="D6" s="4">
        <f t="shared" ref="D6:D8" si="0">SUM(B6:C6)</f>
        <v>62</v>
      </c>
      <c r="E6" s="4">
        <v>3</v>
      </c>
      <c r="F6" s="4">
        <v>2</v>
      </c>
      <c r="G6" s="4">
        <v>19</v>
      </c>
      <c r="H6" s="4">
        <v>20</v>
      </c>
      <c r="I6" s="4">
        <f t="shared" ref="I6:J8" si="1">E6+G6</f>
        <v>22</v>
      </c>
      <c r="J6" s="6">
        <f t="shared" si="1"/>
        <v>22</v>
      </c>
      <c r="K6" s="7">
        <f t="shared" ref="K6:K8" si="2">I6+J6</f>
        <v>44</v>
      </c>
      <c r="L6" s="3">
        <f t="shared" ref="L6:L8" si="3">D6+K6</f>
        <v>106</v>
      </c>
      <c r="M6" s="21">
        <f t="shared" ref="M6:M9" si="4">B6*100/L6</f>
        <v>33.018867924528301</v>
      </c>
      <c r="N6" s="21">
        <f t="shared" ref="N6:N9" si="5">C6*100/L6</f>
        <v>25.471698113207548</v>
      </c>
      <c r="O6" s="21">
        <f t="shared" ref="O6:O9" si="6">E6+G6*100/L6</f>
        <v>20.924528301886792</v>
      </c>
      <c r="P6" s="21">
        <f t="shared" ref="P6:P9" si="7">F6+H6*100/L6</f>
        <v>20.867924528301888</v>
      </c>
    </row>
    <row r="7" spans="1:18" ht="16.5" thickBot="1">
      <c r="A7" s="2" t="s">
        <v>13</v>
      </c>
      <c r="B7" s="4">
        <v>38</v>
      </c>
      <c r="C7" s="4">
        <v>25</v>
      </c>
      <c r="D7" s="4">
        <f t="shared" si="0"/>
        <v>63</v>
      </c>
      <c r="E7" s="4">
        <v>3</v>
      </c>
      <c r="F7" s="4">
        <v>5</v>
      </c>
      <c r="G7" s="4">
        <v>17</v>
      </c>
      <c r="H7" s="4">
        <v>23</v>
      </c>
      <c r="I7" s="4">
        <f t="shared" si="1"/>
        <v>20</v>
      </c>
      <c r="J7" s="6">
        <f t="shared" si="1"/>
        <v>28</v>
      </c>
      <c r="K7" s="7">
        <f t="shared" si="2"/>
        <v>48</v>
      </c>
      <c r="L7" s="3">
        <f t="shared" si="3"/>
        <v>111</v>
      </c>
      <c r="M7" s="21">
        <f t="shared" si="4"/>
        <v>34.234234234234236</v>
      </c>
      <c r="N7" s="21">
        <f t="shared" si="5"/>
        <v>22.522522522522522</v>
      </c>
      <c r="O7" s="21">
        <f t="shared" si="6"/>
        <v>18.315315315315317</v>
      </c>
      <c r="P7" s="21">
        <f t="shared" si="7"/>
        <v>25.72072072072072</v>
      </c>
    </row>
    <row r="8" spans="1:18" ht="16.5" thickBot="1">
      <c r="A8" s="2" t="s">
        <v>14</v>
      </c>
      <c r="B8" s="4">
        <v>19</v>
      </c>
      <c r="C8" s="4">
        <v>15</v>
      </c>
      <c r="D8" s="4">
        <f t="shared" si="0"/>
        <v>34</v>
      </c>
      <c r="E8" s="4">
        <v>4</v>
      </c>
      <c r="F8" s="4">
        <v>2</v>
      </c>
      <c r="G8" s="4">
        <v>22</v>
      </c>
      <c r="H8" s="4">
        <v>18</v>
      </c>
      <c r="I8" s="4">
        <f t="shared" si="1"/>
        <v>26</v>
      </c>
      <c r="J8" s="6">
        <f t="shared" si="1"/>
        <v>20</v>
      </c>
      <c r="K8" s="7">
        <f t="shared" si="2"/>
        <v>46</v>
      </c>
      <c r="L8" s="3">
        <f t="shared" si="3"/>
        <v>80</v>
      </c>
      <c r="M8" s="21">
        <f t="shared" si="4"/>
        <v>23.75</v>
      </c>
      <c r="N8" s="21">
        <f t="shared" si="5"/>
        <v>18.75</v>
      </c>
      <c r="O8" s="21">
        <f t="shared" si="6"/>
        <v>31.5</v>
      </c>
      <c r="P8" s="21">
        <f t="shared" si="7"/>
        <v>24.5</v>
      </c>
    </row>
    <row r="9" spans="1:18" ht="16.5" thickBot="1">
      <c r="A9" s="2" t="s">
        <v>15</v>
      </c>
      <c r="B9" s="4">
        <f>SUM(B5:B8)</f>
        <v>127</v>
      </c>
      <c r="C9" s="4">
        <f t="shared" ref="C9:L9" si="8">SUM(C5:C8)</f>
        <v>87</v>
      </c>
      <c r="D9" s="4">
        <f t="shared" si="8"/>
        <v>214</v>
      </c>
      <c r="E9" s="4">
        <f t="shared" si="8"/>
        <v>16</v>
      </c>
      <c r="F9" s="4">
        <f t="shared" si="8"/>
        <v>12</v>
      </c>
      <c r="G9" s="4">
        <f t="shared" si="8"/>
        <v>81</v>
      </c>
      <c r="H9" s="4">
        <f t="shared" si="8"/>
        <v>83</v>
      </c>
      <c r="I9" s="4">
        <f t="shared" si="8"/>
        <v>97</v>
      </c>
      <c r="J9" s="4">
        <f t="shared" si="8"/>
        <v>95</v>
      </c>
      <c r="K9" s="4">
        <f t="shared" si="8"/>
        <v>192</v>
      </c>
      <c r="L9" s="4">
        <f t="shared" si="8"/>
        <v>406</v>
      </c>
      <c r="M9" s="21">
        <f t="shared" si="4"/>
        <v>31.2807881773399</v>
      </c>
      <c r="N9" s="21">
        <f t="shared" si="5"/>
        <v>21.428571428571427</v>
      </c>
      <c r="O9" s="21">
        <f t="shared" si="6"/>
        <v>35.950738916256157</v>
      </c>
      <c r="P9" s="21">
        <f t="shared" si="7"/>
        <v>32.443349753694577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0.29230518861406812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5.1302976993539501E-2</v>
      </c>
    </row>
    <row r="13" spans="1:18" ht="15.75">
      <c r="A13" s="56" t="s">
        <v>9</v>
      </c>
      <c r="B13" s="54">
        <f>B5</f>
        <v>35</v>
      </c>
      <c r="C13" s="54">
        <f>I5</f>
        <v>29</v>
      </c>
      <c r="D13" s="54">
        <f>SUM(B13:C13)</f>
        <v>64</v>
      </c>
      <c r="E13" s="57"/>
      <c r="F13" s="27">
        <f>B15*D13/D15</f>
        <v>32.293577981651374</v>
      </c>
      <c r="G13" s="27">
        <f>C15*D13/D15</f>
        <v>31.706422018348626</v>
      </c>
      <c r="H13" s="54"/>
      <c r="I13" s="57"/>
      <c r="J13" s="10"/>
      <c r="K13" s="56" t="s">
        <v>9</v>
      </c>
      <c r="L13" s="54">
        <f>B7</f>
        <v>38</v>
      </c>
      <c r="M13" s="54">
        <f>I7</f>
        <v>20</v>
      </c>
      <c r="N13" s="54">
        <f>SUM(L13:M13)</f>
        <v>58</v>
      </c>
      <c r="O13" s="57"/>
      <c r="P13" s="27">
        <f>L15*N13/N15</f>
        <v>32.918918918918919</v>
      </c>
      <c r="Q13" s="27">
        <f>M15*N13/N15</f>
        <v>25.081081081081081</v>
      </c>
      <c r="R13" s="54"/>
    </row>
    <row r="14" spans="1:18" ht="18" customHeight="1">
      <c r="A14" s="56" t="s">
        <v>10</v>
      </c>
      <c r="B14" s="54">
        <f>C5</f>
        <v>20</v>
      </c>
      <c r="C14" s="54">
        <f>J5</f>
        <v>25</v>
      </c>
      <c r="D14" s="54">
        <f>SUM(B14:C14)</f>
        <v>45</v>
      </c>
      <c r="E14" s="57"/>
      <c r="F14" s="27">
        <f>B15*D14/D15</f>
        <v>22.706422018348626</v>
      </c>
      <c r="G14" s="27">
        <f>C15*D14/D15</f>
        <v>22.293577981651374</v>
      </c>
      <c r="H14" s="54" t="s">
        <v>32</v>
      </c>
      <c r="I14" s="57"/>
      <c r="J14" s="10"/>
      <c r="K14" s="56" t="s">
        <v>10</v>
      </c>
      <c r="L14" s="54">
        <f>C7</f>
        <v>25</v>
      </c>
      <c r="M14" s="54">
        <f>J7</f>
        <v>28</v>
      </c>
      <c r="N14" s="54">
        <f>SUM(L14:M14)</f>
        <v>53</v>
      </c>
      <c r="O14" s="57"/>
      <c r="P14" s="27">
        <f>L15*N14/N15</f>
        <v>30.081081081081081</v>
      </c>
      <c r="Q14" s="27">
        <f>M15*N14/N15</f>
        <v>22.918918918918919</v>
      </c>
      <c r="R14" s="54" t="s">
        <v>32</v>
      </c>
    </row>
    <row r="15" spans="1:18" ht="15.75">
      <c r="A15" s="33" t="s">
        <v>6</v>
      </c>
      <c r="B15" s="34">
        <f>SUM(B13:B14)</f>
        <v>55</v>
      </c>
      <c r="C15" s="34">
        <f>SUM(C13:C14)</f>
        <v>54</v>
      </c>
      <c r="D15" s="34">
        <f>SUM(D13:D14)</f>
        <v>109</v>
      </c>
      <c r="E15" s="57"/>
      <c r="F15" s="57"/>
      <c r="G15" s="57"/>
      <c r="H15" s="28">
        <f>SUM(G18:H19)</f>
        <v>1.1089745838009741</v>
      </c>
      <c r="I15" s="57"/>
      <c r="J15" s="10"/>
      <c r="K15" s="33" t="s">
        <v>6</v>
      </c>
      <c r="L15" s="34">
        <f>SUM(L13:L14)</f>
        <v>63</v>
      </c>
      <c r="M15" s="34">
        <f>SUM(M13:M14)</f>
        <v>48</v>
      </c>
      <c r="N15" s="34">
        <f>SUM(N13:N14)</f>
        <v>111</v>
      </c>
      <c r="O15" s="57"/>
      <c r="P15" s="54"/>
      <c r="Q15" s="54"/>
      <c r="R15" s="63">
        <f>SUM(Q18:R19)</f>
        <v>3.7983548656938368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2.7064220183486256</v>
      </c>
      <c r="C18" s="27">
        <f>C13-G13</f>
        <v>-2.7064220183486256</v>
      </c>
      <c r="D18" s="54"/>
      <c r="E18" s="27">
        <f>B18*B18</f>
        <v>7.3247201414022483</v>
      </c>
      <c r="F18" s="27">
        <f>C18*C18</f>
        <v>7.3247201414022483</v>
      </c>
      <c r="G18" s="30">
        <f>E18/F13</f>
        <v>0.22681661801501282</v>
      </c>
      <c r="H18" s="30">
        <f>F18/G13</f>
        <v>0.23101692575603155</v>
      </c>
      <c r="I18" s="57"/>
      <c r="J18" s="10"/>
      <c r="K18" s="29" t="s">
        <v>33</v>
      </c>
      <c r="L18" s="27">
        <f>L13-P13</f>
        <v>5.0810810810810807</v>
      </c>
      <c r="M18" s="27">
        <f>M13-Q13</f>
        <v>-5.0810810810810807</v>
      </c>
      <c r="N18" s="57"/>
      <c r="O18" s="27">
        <f>L18*L18</f>
        <v>25.817384952520083</v>
      </c>
      <c r="P18" s="27">
        <f>M18*M18</f>
        <v>25.817384952520083</v>
      </c>
      <c r="Q18" s="30">
        <f>O18/P13</f>
        <v>0.78427195668574967</v>
      </c>
      <c r="R18" s="30">
        <f>P18/Q13</f>
        <v>1.0293569431500464</v>
      </c>
    </row>
    <row r="19" spans="1:18" ht="15.75">
      <c r="A19" s="29"/>
      <c r="B19" s="27">
        <f>B14-F14</f>
        <v>-2.7064220183486256</v>
      </c>
      <c r="C19" s="27">
        <f>C14-G14</f>
        <v>2.7064220183486256</v>
      </c>
      <c r="D19" s="54"/>
      <c r="E19" s="27">
        <f>B19*B19</f>
        <v>7.3247201414022483</v>
      </c>
      <c r="F19" s="27">
        <f>C19*C19</f>
        <v>7.3247201414022483</v>
      </c>
      <c r="G19" s="30">
        <f>E19/F14</f>
        <v>0.32258363451024041</v>
      </c>
      <c r="H19" s="30">
        <f>F19/G14</f>
        <v>0.32855740551968937</v>
      </c>
      <c r="I19" s="57"/>
      <c r="J19" s="10"/>
      <c r="K19" s="29"/>
      <c r="L19" s="27">
        <f>L14-P14</f>
        <v>-5.0810810810810807</v>
      </c>
      <c r="M19" s="27">
        <f>M14-Q14</f>
        <v>5.0810810810810807</v>
      </c>
      <c r="N19" s="57"/>
      <c r="O19" s="27">
        <f>L19*L19</f>
        <v>25.817384952520083</v>
      </c>
      <c r="P19" s="27">
        <f>M19*M19</f>
        <v>25.817384952520083</v>
      </c>
      <c r="Q19" s="30">
        <f>O19/P14</f>
        <v>0.8582598771278015</v>
      </c>
      <c r="R19" s="30">
        <f>P19/Q14</f>
        <v>1.1264660887302393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0.5115285068005615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0.95455444853440596</v>
      </c>
    </row>
    <row r="23" spans="1:18" ht="15.75">
      <c r="A23" s="56" t="s">
        <v>9</v>
      </c>
      <c r="B23" s="56">
        <f>B6</f>
        <v>35</v>
      </c>
      <c r="C23" s="56">
        <f>I6</f>
        <v>22</v>
      </c>
      <c r="D23" s="56">
        <f>SUM(B23:C23)</f>
        <v>57</v>
      </c>
      <c r="E23" s="57"/>
      <c r="F23" s="27">
        <f>B25*D23/D25</f>
        <v>33.339622641509436</v>
      </c>
      <c r="G23" s="27">
        <f>C25*D23/D25</f>
        <v>23.660377358490567</v>
      </c>
      <c r="H23" s="54"/>
      <c r="I23" s="57"/>
      <c r="J23" s="10"/>
      <c r="K23" s="56" t="s">
        <v>9</v>
      </c>
      <c r="L23" s="56">
        <f>B8</f>
        <v>19</v>
      </c>
      <c r="M23" s="56">
        <f>I8</f>
        <v>26</v>
      </c>
      <c r="N23" s="56">
        <f>SUM(L23:M23)</f>
        <v>45</v>
      </c>
      <c r="O23" s="57"/>
      <c r="P23" s="27">
        <f>L25*N23/N25</f>
        <v>19.125</v>
      </c>
      <c r="Q23" s="27">
        <f>M25*N23/N25</f>
        <v>25.875</v>
      </c>
      <c r="R23" s="54"/>
    </row>
    <row r="24" spans="1:18" ht="18.75" customHeight="1">
      <c r="A24" s="56" t="s">
        <v>10</v>
      </c>
      <c r="B24" s="56">
        <f>C6</f>
        <v>27</v>
      </c>
      <c r="C24" s="56">
        <f>J6</f>
        <v>22</v>
      </c>
      <c r="D24" s="56">
        <f>SUM(B24:C24)</f>
        <v>49</v>
      </c>
      <c r="E24" s="57"/>
      <c r="F24" s="27">
        <f>B25*D24/D25</f>
        <v>28.660377358490567</v>
      </c>
      <c r="G24" s="27">
        <f>C25*D24/D25</f>
        <v>20.339622641509433</v>
      </c>
      <c r="H24" s="54" t="s">
        <v>32</v>
      </c>
      <c r="I24" s="57"/>
      <c r="J24" s="10"/>
      <c r="K24" s="56" t="s">
        <v>10</v>
      </c>
      <c r="L24" s="56">
        <f>C8</f>
        <v>15</v>
      </c>
      <c r="M24" s="56">
        <f>J8</f>
        <v>20</v>
      </c>
      <c r="N24" s="56">
        <f>SUM(L24:M24)</f>
        <v>35</v>
      </c>
      <c r="O24" s="57"/>
      <c r="P24" s="27">
        <f>L25*N24/N25</f>
        <v>14.875</v>
      </c>
      <c r="Q24" s="27">
        <f>M25*N24/N25</f>
        <v>20.125</v>
      </c>
      <c r="R24" s="54" t="s">
        <v>32</v>
      </c>
    </row>
    <row r="25" spans="1:18" ht="15.75">
      <c r="A25" s="32" t="s">
        <v>6</v>
      </c>
      <c r="B25" s="32">
        <f>SUM(B23:B24)</f>
        <v>62</v>
      </c>
      <c r="C25" s="32">
        <f>SUM(C23:C24)</f>
        <v>44</v>
      </c>
      <c r="D25" s="32">
        <f>SUM(D23:D24)</f>
        <v>106</v>
      </c>
      <c r="E25" s="57"/>
      <c r="F25" s="54"/>
      <c r="G25" s="54"/>
      <c r="H25" s="28">
        <f>SUM(G28:H29)</f>
        <v>0.43093909889932241</v>
      </c>
      <c r="I25" s="57"/>
      <c r="J25" s="10"/>
      <c r="K25" s="32" t="s">
        <v>6</v>
      </c>
      <c r="L25" s="32">
        <f>SUM(L23:L24)</f>
        <v>34</v>
      </c>
      <c r="M25" s="32">
        <f>SUM(M23:M24)</f>
        <v>46</v>
      </c>
      <c r="N25" s="32">
        <f>SUM(N23:N24)</f>
        <v>80</v>
      </c>
      <c r="O25" s="57"/>
      <c r="P25" s="54"/>
      <c r="Q25" s="54"/>
      <c r="R25" s="63">
        <f>SUM(Q28:R29)</f>
        <v>3.2476758819469818E-3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1.6603773584905639</v>
      </c>
      <c r="C28" s="27">
        <f>C23-G23</f>
        <v>-1.6603773584905674</v>
      </c>
      <c r="D28" s="54"/>
      <c r="E28" s="27">
        <f>B28*B28</f>
        <v>2.7568529725881024</v>
      </c>
      <c r="F28" s="27">
        <f>C28*C28</f>
        <v>2.7568529725881143</v>
      </c>
      <c r="G28" s="30">
        <f>E28/F23</f>
        <v>8.2689987293248113E-2</v>
      </c>
      <c r="H28" s="30">
        <f>F28/G23</f>
        <v>0.11651770936775921</v>
      </c>
      <c r="I28" s="57"/>
      <c r="J28" s="10"/>
      <c r="K28" s="29" t="s">
        <v>33</v>
      </c>
      <c r="L28" s="27">
        <f>L23-P23</f>
        <v>-0.125</v>
      </c>
      <c r="M28" s="27">
        <f>M23-Q23</f>
        <v>0.125</v>
      </c>
      <c r="N28" s="57"/>
      <c r="O28" s="27">
        <f>L28*L28</f>
        <v>1.5625E-2</v>
      </c>
      <c r="P28" s="27">
        <f>M28*M28</f>
        <v>1.5625E-2</v>
      </c>
      <c r="Q28" s="30">
        <f>O28/P23</f>
        <v>8.1699346405228761E-4</v>
      </c>
      <c r="R28" s="30">
        <f>P28/Q23</f>
        <v>6.0386473429951688E-4</v>
      </c>
    </row>
    <row r="29" spans="1:18" ht="15.75">
      <c r="A29" s="29"/>
      <c r="B29" s="27">
        <f>B24-F24</f>
        <v>-1.6603773584905674</v>
      </c>
      <c r="C29" s="27">
        <f>C24-G24</f>
        <v>1.6603773584905674</v>
      </c>
      <c r="D29" s="54"/>
      <c r="E29" s="27">
        <f>B29*B29</f>
        <v>2.7568529725881143</v>
      </c>
      <c r="F29" s="27">
        <f>C29*C29</f>
        <v>2.7568529725881143</v>
      </c>
      <c r="G29" s="30">
        <f>E29/F24</f>
        <v>9.6190393381942102E-2</v>
      </c>
      <c r="H29" s="30">
        <f>F29/G24</f>
        <v>0.13554100885637299</v>
      </c>
      <c r="I29" s="57"/>
      <c r="J29" s="10"/>
      <c r="K29" s="29"/>
      <c r="L29" s="27">
        <f>L24-P24</f>
        <v>0.125</v>
      </c>
      <c r="M29" s="27">
        <f>M24-Q24</f>
        <v>-0.125</v>
      </c>
      <c r="N29" s="57"/>
      <c r="O29" s="27">
        <f>L29*L29</f>
        <v>1.5625E-2</v>
      </c>
      <c r="P29" s="27">
        <f>M29*M29</f>
        <v>1.5625E-2</v>
      </c>
      <c r="Q29" s="30">
        <f>O29/P24</f>
        <v>1.0504201680672268E-3</v>
      </c>
      <c r="R29" s="30">
        <f>P29/Q24</f>
        <v>7.7639751552795026E-4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35</v>
      </c>
      <c r="C33" s="58">
        <f>C13</f>
        <v>29</v>
      </c>
      <c r="D33" s="58">
        <f>SUM(B33:C33)</f>
        <v>64</v>
      </c>
      <c r="E33" s="49">
        <f>B33*100/D35</f>
        <v>32.110091743119263</v>
      </c>
      <c r="F33" s="49">
        <f>C33*100/D35</f>
        <v>26.605504587155963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20</v>
      </c>
      <c r="C34" s="58">
        <f>C14</f>
        <v>25</v>
      </c>
      <c r="D34" s="58">
        <f>SUM(B34:C34)</f>
        <v>45</v>
      </c>
      <c r="E34" s="50">
        <f>B34*100/D33</f>
        <v>31.25</v>
      </c>
      <c r="F34" s="49">
        <f>C34*100/D35</f>
        <v>22.935779816513762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7.4237737575955004E-2</v>
      </c>
      <c r="P34" s="15"/>
      <c r="Q34" s="57"/>
      <c r="R34" s="22"/>
    </row>
    <row r="35" spans="1:18" ht="15.75">
      <c r="A35" s="58" t="s">
        <v>6</v>
      </c>
      <c r="B35" s="58">
        <f>SUM(B33:B34)</f>
        <v>55</v>
      </c>
      <c r="C35" s="58">
        <f>SUM(C33:C34)</f>
        <v>54</v>
      </c>
      <c r="D35" s="58">
        <f>SUM(D33:D34)</f>
        <v>109</v>
      </c>
      <c r="E35" s="51"/>
      <c r="F35" s="51"/>
      <c r="H35" s="56" t="s">
        <v>9</v>
      </c>
      <c r="I35" s="54">
        <f>B9</f>
        <v>127</v>
      </c>
      <c r="J35" s="54">
        <f>I9</f>
        <v>97</v>
      </c>
      <c r="K35" s="54">
        <f>SUM(I35:J35)</f>
        <v>224</v>
      </c>
      <c r="L35" s="57"/>
      <c r="M35" s="27">
        <f>I37*K35/K37</f>
        <v>118.06896551724138</v>
      </c>
      <c r="N35" s="27">
        <f>J37*K35/K37</f>
        <v>105.93103448275862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87</v>
      </c>
      <c r="J36" s="54">
        <f>J9</f>
        <v>95</v>
      </c>
      <c r="K36" s="54">
        <f>SUM(I36:J36)</f>
        <v>182</v>
      </c>
      <c r="L36" s="57"/>
      <c r="M36" s="27">
        <f>I37*K36/K37</f>
        <v>95.931034482758619</v>
      </c>
      <c r="N36" s="27">
        <f>J37*K36/K37</f>
        <v>86.068965517241381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214</v>
      </c>
      <c r="J37" s="34">
        <f>SUM(J35:J36)</f>
        <v>192</v>
      </c>
      <c r="K37" s="34">
        <f>SUM(K35:K36)</f>
        <v>406</v>
      </c>
      <c r="L37" s="57"/>
      <c r="M37" s="57"/>
      <c r="N37" s="57"/>
      <c r="O37" s="63">
        <f>SUM(N40:O41)</f>
        <v>3.1867443517103995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35</v>
      </c>
      <c r="C39" s="58">
        <f>C23</f>
        <v>22</v>
      </c>
      <c r="D39" s="58">
        <f>SUM(B39:C39)</f>
        <v>57</v>
      </c>
      <c r="E39" s="49">
        <f>B39*100/D41</f>
        <v>33.018867924528301</v>
      </c>
      <c r="F39" s="49">
        <f>C39*100/D41</f>
        <v>20.754716981132077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27</v>
      </c>
      <c r="C40" s="58">
        <f>C24</f>
        <v>22</v>
      </c>
      <c r="D40" s="58">
        <f>SUM(B40:C40)</f>
        <v>49</v>
      </c>
      <c r="E40" s="50">
        <f>B40*100/D39</f>
        <v>47.368421052631582</v>
      </c>
      <c r="F40" s="49">
        <f>C40*100/D41</f>
        <v>20.754716981132077</v>
      </c>
      <c r="H40" s="29" t="s">
        <v>33</v>
      </c>
      <c r="I40" s="27">
        <f>I35-M35</f>
        <v>8.9310344827586192</v>
      </c>
      <c r="J40" s="27">
        <f>J35-N35</f>
        <v>-8.9310344827586192</v>
      </c>
      <c r="K40" s="54"/>
      <c r="L40" s="27">
        <f>I40*I40</f>
        <v>79.763376932223522</v>
      </c>
      <c r="M40" s="27">
        <f>J40*J40</f>
        <v>79.763376932223522</v>
      </c>
      <c r="N40" s="30">
        <f>L40/M35</f>
        <v>0.67556598453109873</v>
      </c>
      <c r="O40" s="30">
        <f>M40/N35</f>
        <v>0.75297458692528718</v>
      </c>
      <c r="P40" s="14"/>
      <c r="Q40" s="14"/>
      <c r="R40" s="22"/>
    </row>
    <row r="41" spans="1:18" ht="15.75">
      <c r="A41" s="58" t="s">
        <v>6</v>
      </c>
      <c r="B41" s="58">
        <f>SUM(B39:B40)</f>
        <v>62</v>
      </c>
      <c r="C41" s="58">
        <f>SUM(C39:C40)</f>
        <v>44</v>
      </c>
      <c r="D41" s="58">
        <f>SUM(D39:D40)</f>
        <v>106</v>
      </c>
      <c r="E41" s="51"/>
      <c r="F41" s="51"/>
      <c r="H41" s="29"/>
      <c r="I41" s="27">
        <f>I36-M36</f>
        <v>-8.9310344827586192</v>
      </c>
      <c r="J41" s="27">
        <f>J36-N36</f>
        <v>8.9310344827586192</v>
      </c>
      <c r="K41" s="54"/>
      <c r="L41" s="27">
        <f>I41*I41</f>
        <v>79.763376932223522</v>
      </c>
      <c r="M41" s="27">
        <f>J41*J41</f>
        <v>79.763376932223522</v>
      </c>
      <c r="N41" s="30">
        <f>L41/M36</f>
        <v>0.83146582711519845</v>
      </c>
      <c r="O41" s="30">
        <f>M41/N36</f>
        <v>0.92673795313881491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49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38</v>
      </c>
      <c r="C45" s="58">
        <f t="shared" si="9"/>
        <v>20</v>
      </c>
      <c r="D45" s="58">
        <f>SUM(B45:C45)</f>
        <v>58</v>
      </c>
      <c r="E45" s="49">
        <f>B45*100/D47</f>
        <v>34.234234234234236</v>
      </c>
      <c r="F45" s="49">
        <f>C45*100/D47</f>
        <v>18.018018018018019</v>
      </c>
    </row>
    <row r="46" spans="1:18">
      <c r="A46" s="58" t="s">
        <v>10</v>
      </c>
      <c r="B46" s="58">
        <f t="shared" si="9"/>
        <v>25</v>
      </c>
      <c r="C46" s="58">
        <f t="shared" si="9"/>
        <v>28</v>
      </c>
      <c r="D46" s="58">
        <f>SUM(B46:C46)</f>
        <v>53</v>
      </c>
      <c r="E46" s="50">
        <f>B46*100/D45</f>
        <v>43.103448275862071</v>
      </c>
      <c r="F46" s="49">
        <f>C46*100/D47</f>
        <v>25.225225225225227</v>
      </c>
    </row>
    <row r="47" spans="1:18">
      <c r="A47" s="58" t="s">
        <v>6</v>
      </c>
      <c r="B47" s="58">
        <f>SUM(B45:B46)</f>
        <v>63</v>
      </c>
      <c r="C47" s="58">
        <f>SUM(C45:C46)</f>
        <v>48</v>
      </c>
      <c r="D47" s="58">
        <f>SUM(D45:D46)</f>
        <v>111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19</v>
      </c>
      <c r="C50" s="58">
        <f>M23</f>
        <v>26</v>
      </c>
      <c r="D50" s="58">
        <f>SUM(B50:C50)</f>
        <v>45</v>
      </c>
      <c r="E50" s="49">
        <f>B50*100/D52</f>
        <v>23.75</v>
      </c>
      <c r="F50" s="49">
        <f>C50*100/D52</f>
        <v>32.5</v>
      </c>
    </row>
    <row r="51" spans="1:6">
      <c r="A51" s="58" t="s">
        <v>10</v>
      </c>
      <c r="B51" s="58">
        <f>L24</f>
        <v>15</v>
      </c>
      <c r="C51" s="58">
        <f>M24</f>
        <v>20</v>
      </c>
      <c r="D51" s="58">
        <f>SUM(B51:C51)</f>
        <v>35</v>
      </c>
      <c r="E51" s="49">
        <f>B51*100/D50</f>
        <v>33.333333333333336</v>
      </c>
      <c r="F51" s="49">
        <f>C51*100/D52</f>
        <v>25</v>
      </c>
    </row>
    <row r="52" spans="1:6">
      <c r="A52" s="58" t="s">
        <v>6</v>
      </c>
      <c r="B52" s="58">
        <f>SUM(B50:B51)</f>
        <v>34</v>
      </c>
      <c r="C52" s="58">
        <f>SUM(C50:C51)</f>
        <v>46</v>
      </c>
      <c r="D52" s="58">
        <f>SUM(D50:D51)</f>
        <v>80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K12" sqref="K12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79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29</v>
      </c>
      <c r="C5" s="4">
        <v>10</v>
      </c>
      <c r="D5" s="4">
        <f>SUM(B5:C5)</f>
        <v>39</v>
      </c>
      <c r="E5" s="4">
        <v>3</v>
      </c>
      <c r="F5" s="4">
        <v>6</v>
      </c>
      <c r="G5" s="4">
        <v>30</v>
      </c>
      <c r="H5" s="4">
        <v>28</v>
      </c>
      <c r="I5" s="4">
        <f>E5+G5</f>
        <v>33</v>
      </c>
      <c r="J5" s="6">
        <f>F5+H5</f>
        <v>34</v>
      </c>
      <c r="K5" s="7">
        <f>I5+J5</f>
        <v>67</v>
      </c>
      <c r="L5" s="3">
        <f>D5+K5</f>
        <v>106</v>
      </c>
      <c r="M5" s="21">
        <f>B5*100/L5</f>
        <v>27.358490566037737</v>
      </c>
      <c r="N5" s="21">
        <f>C5*100/L5</f>
        <v>9.433962264150944</v>
      </c>
      <c r="O5" s="21">
        <f>E5+G5*100/L5</f>
        <v>31.30188679245283</v>
      </c>
      <c r="P5" s="21">
        <f>F5+H5*100/L5</f>
        <v>32.415094339622641</v>
      </c>
    </row>
    <row r="6" spans="1:18" ht="16.5" thickBot="1">
      <c r="A6" s="2" t="s">
        <v>12</v>
      </c>
      <c r="B6" s="4">
        <v>34</v>
      </c>
      <c r="C6" s="4">
        <v>19</v>
      </c>
      <c r="D6" s="4">
        <f t="shared" ref="D6:D8" si="0">SUM(B6:C6)</f>
        <v>53</v>
      </c>
      <c r="E6" s="4">
        <v>14</v>
      </c>
      <c r="F6" s="4">
        <v>9</v>
      </c>
      <c r="G6" s="4">
        <v>41</v>
      </c>
      <c r="H6" s="4">
        <v>28</v>
      </c>
      <c r="I6" s="4">
        <f t="shared" ref="I6:J8" si="1">E6+G6</f>
        <v>55</v>
      </c>
      <c r="J6" s="6">
        <f t="shared" si="1"/>
        <v>37</v>
      </c>
      <c r="K6" s="7">
        <f t="shared" ref="K6:K8" si="2">I6+J6</f>
        <v>92</v>
      </c>
      <c r="L6" s="3">
        <f t="shared" ref="L6:L8" si="3">D6+K6</f>
        <v>145</v>
      </c>
      <c r="M6" s="21">
        <f t="shared" ref="M6:M9" si="4">B6*100/L6</f>
        <v>23.448275862068964</v>
      </c>
      <c r="N6" s="21">
        <f t="shared" ref="N6:N9" si="5">C6*100/L6</f>
        <v>13.103448275862069</v>
      </c>
      <c r="O6" s="21">
        <f t="shared" ref="O6:O9" si="6">E6+G6*100/L6</f>
        <v>42.275862068965516</v>
      </c>
      <c r="P6" s="21">
        <f t="shared" ref="P6:P9" si="7">F6+H6*100/L6</f>
        <v>28.310344827586206</v>
      </c>
    </row>
    <row r="7" spans="1:18" ht="16.5" thickBot="1">
      <c r="A7" s="2" t="s">
        <v>13</v>
      </c>
      <c r="B7" s="4">
        <v>23</v>
      </c>
      <c r="C7" s="4">
        <v>13</v>
      </c>
      <c r="D7" s="4">
        <f t="shared" si="0"/>
        <v>36</v>
      </c>
      <c r="E7" s="4">
        <v>11</v>
      </c>
      <c r="F7" s="4">
        <v>4</v>
      </c>
      <c r="G7" s="4">
        <v>15</v>
      </c>
      <c r="H7" s="4">
        <v>32</v>
      </c>
      <c r="I7" s="4">
        <f t="shared" si="1"/>
        <v>26</v>
      </c>
      <c r="J7" s="6">
        <f t="shared" si="1"/>
        <v>36</v>
      </c>
      <c r="K7" s="7">
        <f t="shared" si="2"/>
        <v>62</v>
      </c>
      <c r="L7" s="3">
        <f t="shared" si="3"/>
        <v>98</v>
      </c>
      <c r="M7" s="21">
        <f t="shared" si="4"/>
        <v>23.469387755102041</v>
      </c>
      <c r="N7" s="21">
        <f t="shared" si="5"/>
        <v>13.26530612244898</v>
      </c>
      <c r="O7" s="21">
        <f t="shared" si="6"/>
        <v>26.306122448979593</v>
      </c>
      <c r="P7" s="21">
        <f t="shared" si="7"/>
        <v>36.653061224489797</v>
      </c>
    </row>
    <row r="8" spans="1:18" ht="16.5" thickBot="1">
      <c r="A8" s="2" t="s">
        <v>14</v>
      </c>
      <c r="B8" s="4">
        <v>22</v>
      </c>
      <c r="C8" s="4">
        <v>13</v>
      </c>
      <c r="D8" s="4">
        <f t="shared" si="0"/>
        <v>35</v>
      </c>
      <c r="E8" s="4">
        <v>6</v>
      </c>
      <c r="F8" s="4">
        <v>4</v>
      </c>
      <c r="G8" s="4">
        <v>20</v>
      </c>
      <c r="H8" s="4">
        <v>19</v>
      </c>
      <c r="I8" s="4">
        <f t="shared" si="1"/>
        <v>26</v>
      </c>
      <c r="J8" s="6">
        <f t="shared" si="1"/>
        <v>23</v>
      </c>
      <c r="K8" s="7">
        <f t="shared" si="2"/>
        <v>49</v>
      </c>
      <c r="L8" s="3">
        <f t="shared" si="3"/>
        <v>84</v>
      </c>
      <c r="M8" s="21">
        <f t="shared" si="4"/>
        <v>26.19047619047619</v>
      </c>
      <c r="N8" s="21">
        <f t="shared" si="5"/>
        <v>15.476190476190476</v>
      </c>
      <c r="O8" s="21">
        <f t="shared" si="6"/>
        <v>29.80952380952381</v>
      </c>
      <c r="P8" s="21">
        <f t="shared" si="7"/>
        <v>26.61904761904762</v>
      </c>
    </row>
    <row r="9" spans="1:18" ht="16.5" thickBot="1">
      <c r="A9" s="2" t="s">
        <v>15</v>
      </c>
      <c r="B9" s="4">
        <f>SUM(B5:B8)</f>
        <v>108</v>
      </c>
      <c r="C9" s="4">
        <f t="shared" ref="C9:L9" si="8">SUM(C5:C8)</f>
        <v>55</v>
      </c>
      <c r="D9" s="4">
        <f t="shared" si="8"/>
        <v>163</v>
      </c>
      <c r="E9" s="4">
        <f t="shared" si="8"/>
        <v>34</v>
      </c>
      <c r="F9" s="4">
        <f t="shared" si="8"/>
        <v>23</v>
      </c>
      <c r="G9" s="4">
        <f t="shared" si="8"/>
        <v>106</v>
      </c>
      <c r="H9" s="4">
        <f t="shared" si="8"/>
        <v>107</v>
      </c>
      <c r="I9" s="4">
        <f t="shared" si="8"/>
        <v>140</v>
      </c>
      <c r="J9" s="4">
        <f t="shared" si="8"/>
        <v>130</v>
      </c>
      <c r="K9" s="4">
        <f t="shared" si="8"/>
        <v>270</v>
      </c>
      <c r="L9" s="4">
        <f t="shared" si="8"/>
        <v>433</v>
      </c>
      <c r="M9" s="21">
        <f t="shared" si="4"/>
        <v>24.942263279445726</v>
      </c>
      <c r="N9" s="21">
        <f t="shared" si="5"/>
        <v>12.702078521939955</v>
      </c>
      <c r="O9" s="21">
        <f t="shared" si="6"/>
        <v>58.480369515011546</v>
      </c>
      <c r="P9" s="21">
        <f t="shared" si="7"/>
        <v>47.711316397228636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1.1416793888736636E-2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3.613588289102726E-2</v>
      </c>
    </row>
    <row r="13" spans="1:18" ht="15.75">
      <c r="A13" s="56" t="s">
        <v>9</v>
      </c>
      <c r="B13" s="54">
        <f>B5</f>
        <v>29</v>
      </c>
      <c r="C13" s="54">
        <f>I5</f>
        <v>33</v>
      </c>
      <c r="D13" s="54">
        <f>SUM(B13:C13)</f>
        <v>62</v>
      </c>
      <c r="E13" s="57"/>
      <c r="F13" s="27">
        <f>B15*D13/D15</f>
        <v>22.811320754716981</v>
      </c>
      <c r="G13" s="27">
        <f>C15*D13/D15</f>
        <v>39.188679245283019</v>
      </c>
      <c r="H13" s="54"/>
      <c r="I13" s="57"/>
      <c r="J13" s="10"/>
      <c r="K13" s="56" t="s">
        <v>9</v>
      </c>
      <c r="L13" s="54">
        <f>B7</f>
        <v>23</v>
      </c>
      <c r="M13" s="54">
        <f>I7</f>
        <v>26</v>
      </c>
      <c r="N13" s="54">
        <f>SUM(L13:M13)</f>
        <v>49</v>
      </c>
      <c r="O13" s="57"/>
      <c r="P13" s="27">
        <f>L15*N13/N15</f>
        <v>18</v>
      </c>
      <c r="Q13" s="27">
        <f>M15*N13/N15</f>
        <v>31</v>
      </c>
      <c r="R13" s="54"/>
    </row>
    <row r="14" spans="1:18" ht="18" customHeight="1">
      <c r="A14" s="56" t="s">
        <v>10</v>
      </c>
      <c r="B14" s="54">
        <f>C5</f>
        <v>10</v>
      </c>
      <c r="C14" s="54">
        <f>J5</f>
        <v>34</v>
      </c>
      <c r="D14" s="54">
        <f>SUM(B14:C14)</f>
        <v>44</v>
      </c>
      <c r="E14" s="57"/>
      <c r="F14" s="27">
        <f>B15*D14/D15</f>
        <v>16.188679245283019</v>
      </c>
      <c r="G14" s="27">
        <f>C15*D14/D15</f>
        <v>27.811320754716981</v>
      </c>
      <c r="H14" s="54" t="s">
        <v>32</v>
      </c>
      <c r="I14" s="57"/>
      <c r="J14" s="10"/>
      <c r="K14" s="56" t="s">
        <v>10</v>
      </c>
      <c r="L14" s="54">
        <f>C7</f>
        <v>13</v>
      </c>
      <c r="M14" s="54">
        <f>J7</f>
        <v>36</v>
      </c>
      <c r="N14" s="54">
        <f>SUM(L14:M14)</f>
        <v>49</v>
      </c>
      <c r="O14" s="57"/>
      <c r="P14" s="27">
        <f>L15*N14/N15</f>
        <v>18</v>
      </c>
      <c r="Q14" s="27">
        <f>M15*N14/N15</f>
        <v>31</v>
      </c>
      <c r="R14" s="54" t="s">
        <v>32</v>
      </c>
    </row>
    <row r="15" spans="1:18" ht="15.75">
      <c r="A15" s="33" t="s">
        <v>6</v>
      </c>
      <c r="B15" s="34">
        <f>SUM(B13:B14)</f>
        <v>39</v>
      </c>
      <c r="C15" s="34">
        <f>SUM(C13:C14)</f>
        <v>67</v>
      </c>
      <c r="D15" s="34">
        <f>SUM(D13:D14)</f>
        <v>106</v>
      </c>
      <c r="E15" s="57"/>
      <c r="F15" s="57"/>
      <c r="G15" s="57"/>
      <c r="H15" s="28">
        <f>SUM(G18:H19)</f>
        <v>6.3992601845273978</v>
      </c>
      <c r="I15" s="57"/>
      <c r="J15" s="10"/>
      <c r="K15" s="33" t="s">
        <v>6</v>
      </c>
      <c r="L15" s="34">
        <f>SUM(L13:L14)</f>
        <v>36</v>
      </c>
      <c r="M15" s="34">
        <f>SUM(M13:M14)</f>
        <v>62</v>
      </c>
      <c r="N15" s="34">
        <f>SUM(N13:N14)</f>
        <v>98</v>
      </c>
      <c r="O15" s="57"/>
      <c r="P15" s="54"/>
      <c r="Q15" s="54"/>
      <c r="R15" s="63">
        <f>SUM(Q18:R19)</f>
        <v>4.3906810035842287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6.1886792452830193</v>
      </c>
      <c r="C18" s="27">
        <f>C13-G13</f>
        <v>-6.1886792452830193</v>
      </c>
      <c r="D18" s="54"/>
      <c r="E18" s="27">
        <f>B18*B18</f>
        <v>38.299750800996804</v>
      </c>
      <c r="F18" s="27">
        <f>C18*C18</f>
        <v>38.299750800996804</v>
      </c>
      <c r="G18" s="30">
        <f>E18/F13</f>
        <v>1.6789799772149137</v>
      </c>
      <c r="H18" s="30">
        <f>F18/G13</f>
        <v>0.97731670315494978</v>
      </c>
      <c r="I18" s="57"/>
      <c r="J18" s="10"/>
      <c r="K18" s="29" t="s">
        <v>33</v>
      </c>
      <c r="L18" s="27">
        <f>L13-P13</f>
        <v>5</v>
      </c>
      <c r="M18" s="27">
        <f>M13-Q13</f>
        <v>-5</v>
      </c>
      <c r="N18" s="57"/>
      <c r="O18" s="27">
        <f>L18*L18</f>
        <v>25</v>
      </c>
      <c r="P18" s="27">
        <f>M18*M18</f>
        <v>25</v>
      </c>
      <c r="Q18" s="30">
        <f>O18/P13</f>
        <v>1.3888888888888888</v>
      </c>
      <c r="R18" s="30">
        <f>P18/Q13</f>
        <v>0.80645161290322576</v>
      </c>
    </row>
    <row r="19" spans="1:18" ht="15.75">
      <c r="A19" s="29"/>
      <c r="B19" s="27">
        <f>B14-F14</f>
        <v>-6.1886792452830193</v>
      </c>
      <c r="C19" s="27">
        <f>C14-G14</f>
        <v>6.1886792452830193</v>
      </c>
      <c r="D19" s="54"/>
      <c r="E19" s="27">
        <f>B19*B19</f>
        <v>38.299750800996804</v>
      </c>
      <c r="F19" s="27">
        <f>C19*C19</f>
        <v>38.299750800996804</v>
      </c>
      <c r="G19" s="30">
        <f>E19/F14</f>
        <v>2.3658354224391966</v>
      </c>
      <c r="H19" s="30">
        <f>F19/G14</f>
        <v>1.3771280817183382</v>
      </c>
      <c r="I19" s="57"/>
      <c r="J19" s="10"/>
      <c r="K19" s="29"/>
      <c r="L19" s="27">
        <f>L14-P14</f>
        <v>-5</v>
      </c>
      <c r="M19" s="27">
        <f>M14-Q14</f>
        <v>5</v>
      </c>
      <c r="N19" s="57"/>
      <c r="O19" s="27">
        <f>L19*L19</f>
        <v>25</v>
      </c>
      <c r="P19" s="27">
        <f>M19*M19</f>
        <v>25</v>
      </c>
      <c r="Q19" s="30">
        <f>O19/P14</f>
        <v>1.3888888888888888</v>
      </c>
      <c r="R19" s="30">
        <f>P19/Q14</f>
        <v>0.80645161290322576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0.60286375294967209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0.37109337199448611</v>
      </c>
    </row>
    <row r="23" spans="1:18" ht="15.75">
      <c r="A23" s="56" t="s">
        <v>9</v>
      </c>
      <c r="B23" s="56">
        <f>B6</f>
        <v>34</v>
      </c>
      <c r="C23" s="56">
        <f>I6</f>
        <v>55</v>
      </c>
      <c r="D23" s="56">
        <f>SUM(B23:C23)</f>
        <v>89</v>
      </c>
      <c r="E23" s="57"/>
      <c r="F23" s="27">
        <f>B25*D23/D25</f>
        <v>32.531034482758621</v>
      </c>
      <c r="G23" s="27">
        <f>C25*D23/D25</f>
        <v>56.468965517241379</v>
      </c>
      <c r="H23" s="54"/>
      <c r="I23" s="57"/>
      <c r="J23" s="10"/>
      <c r="K23" s="56" t="s">
        <v>9</v>
      </c>
      <c r="L23" s="56">
        <f>B8</f>
        <v>22</v>
      </c>
      <c r="M23" s="56">
        <f>I8</f>
        <v>26</v>
      </c>
      <c r="N23" s="56">
        <f>SUM(L23:M23)</f>
        <v>48</v>
      </c>
      <c r="O23" s="57"/>
      <c r="P23" s="27">
        <f>L25*N23/N25</f>
        <v>20</v>
      </c>
      <c r="Q23" s="27">
        <f>M25*N23/N25</f>
        <v>28</v>
      </c>
      <c r="R23" s="54"/>
    </row>
    <row r="24" spans="1:18" ht="18.75" customHeight="1">
      <c r="A24" s="56" t="s">
        <v>10</v>
      </c>
      <c r="B24" s="56">
        <f>C6</f>
        <v>19</v>
      </c>
      <c r="C24" s="56">
        <f>J6</f>
        <v>37</v>
      </c>
      <c r="D24" s="56">
        <f>SUM(B24:C24)</f>
        <v>56</v>
      </c>
      <c r="E24" s="57"/>
      <c r="F24" s="27">
        <f>B25*D24/D25</f>
        <v>20.468965517241379</v>
      </c>
      <c r="G24" s="27">
        <f>C25*D24/D25</f>
        <v>35.531034482758621</v>
      </c>
      <c r="H24" s="54" t="s">
        <v>32</v>
      </c>
      <c r="I24" s="57"/>
      <c r="J24" s="10"/>
      <c r="K24" s="56" t="s">
        <v>10</v>
      </c>
      <c r="L24" s="56">
        <f>C8</f>
        <v>13</v>
      </c>
      <c r="M24" s="56">
        <f>J8</f>
        <v>23</v>
      </c>
      <c r="N24" s="56">
        <f>SUM(L24:M24)</f>
        <v>36</v>
      </c>
      <c r="O24" s="57"/>
      <c r="P24" s="27">
        <f>L25*N24/N25</f>
        <v>15</v>
      </c>
      <c r="Q24" s="27">
        <f>M25*N24/N25</f>
        <v>21</v>
      </c>
      <c r="R24" s="54" t="s">
        <v>32</v>
      </c>
    </row>
    <row r="25" spans="1:18" ht="15.75">
      <c r="A25" s="32" t="s">
        <v>6</v>
      </c>
      <c r="B25" s="32">
        <f>SUM(B23:B24)</f>
        <v>53</v>
      </c>
      <c r="C25" s="32">
        <f>SUM(C23:C24)</f>
        <v>92</v>
      </c>
      <c r="D25" s="32">
        <f>SUM(D23:D24)</f>
        <v>145</v>
      </c>
      <c r="E25" s="57"/>
      <c r="F25" s="54"/>
      <c r="G25" s="54"/>
      <c r="H25" s="28">
        <f>SUM(G28:H29)</f>
        <v>0.27069826891499887</v>
      </c>
      <c r="I25" s="57"/>
      <c r="J25" s="10"/>
      <c r="K25" s="32" t="s">
        <v>6</v>
      </c>
      <c r="L25" s="32">
        <f>SUM(L23:L24)</f>
        <v>35</v>
      </c>
      <c r="M25" s="32">
        <f>SUM(M23:M24)</f>
        <v>49</v>
      </c>
      <c r="N25" s="32">
        <f>SUM(N23:N24)</f>
        <v>84</v>
      </c>
      <c r="O25" s="57"/>
      <c r="P25" s="54"/>
      <c r="Q25" s="54"/>
      <c r="R25" s="63">
        <f>SUM(Q28:R29)</f>
        <v>0.8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1.4689655172413794</v>
      </c>
      <c r="C28" s="27">
        <f>C23-G23</f>
        <v>-1.4689655172413794</v>
      </c>
      <c r="D28" s="54"/>
      <c r="E28" s="27">
        <f>B28*B28</f>
        <v>2.1578596908442331</v>
      </c>
      <c r="F28" s="27">
        <f>C28*C28</f>
        <v>2.1578596908442331</v>
      </c>
      <c r="G28" s="30">
        <f>E28/F23</f>
        <v>6.6332341567185454E-2</v>
      </c>
      <c r="H28" s="30">
        <f>F28/G23</f>
        <v>3.8213196772400315E-2</v>
      </c>
      <c r="I28" s="57"/>
      <c r="J28" s="10"/>
      <c r="K28" s="29" t="s">
        <v>33</v>
      </c>
      <c r="L28" s="27">
        <f>L23-P23</f>
        <v>2</v>
      </c>
      <c r="M28" s="27">
        <f>M23-Q23</f>
        <v>-2</v>
      </c>
      <c r="N28" s="57"/>
      <c r="O28" s="27">
        <f>L28*L28</f>
        <v>4</v>
      </c>
      <c r="P28" s="27">
        <f>M28*M28</f>
        <v>4</v>
      </c>
      <c r="Q28" s="30">
        <f>O28/P23</f>
        <v>0.2</v>
      </c>
      <c r="R28" s="30">
        <f>P28/Q23</f>
        <v>0.14285714285714285</v>
      </c>
    </row>
    <row r="29" spans="1:18" ht="15.75">
      <c r="A29" s="29"/>
      <c r="B29" s="27">
        <f>B24-F24</f>
        <v>-1.4689655172413794</v>
      </c>
      <c r="C29" s="27">
        <f>C24-G24</f>
        <v>1.4689655172413794</v>
      </c>
      <c r="D29" s="54"/>
      <c r="E29" s="27">
        <f>B29*B29</f>
        <v>2.1578596908442331</v>
      </c>
      <c r="F29" s="27">
        <f>C29*C29</f>
        <v>2.1578596908442331</v>
      </c>
      <c r="G29" s="30">
        <f>E29/F24</f>
        <v>0.10542104284784831</v>
      </c>
      <c r="H29" s="30">
        <f>F29/G24</f>
        <v>6.0731687727564793E-2</v>
      </c>
      <c r="I29" s="57"/>
      <c r="J29" s="10"/>
      <c r="K29" s="29"/>
      <c r="L29" s="27">
        <f>L24-P24</f>
        <v>-2</v>
      </c>
      <c r="M29" s="27">
        <f>M24-Q24</f>
        <v>2</v>
      </c>
      <c r="N29" s="57"/>
      <c r="O29" s="27">
        <f>L29*L29</f>
        <v>4</v>
      </c>
      <c r="P29" s="27">
        <f>M29*M29</f>
        <v>4</v>
      </c>
      <c r="Q29" s="30">
        <f>O29/P24</f>
        <v>0.26666666666666666</v>
      </c>
      <c r="R29" s="30">
        <f>P29/Q24</f>
        <v>0.19047619047619047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29</v>
      </c>
      <c r="C33" s="58">
        <f>C13</f>
        <v>33</v>
      </c>
      <c r="D33" s="58">
        <f>SUM(B33:C33)</f>
        <v>62</v>
      </c>
      <c r="E33" s="49">
        <f>B33*100/D35</f>
        <v>27.358490566037737</v>
      </c>
      <c r="F33" s="49">
        <f>C33*100/D35</f>
        <v>31.132075471698112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10</v>
      </c>
      <c r="C34" s="58">
        <f>C14</f>
        <v>34</v>
      </c>
      <c r="D34" s="58">
        <f>SUM(B34:C34)</f>
        <v>44</v>
      </c>
      <c r="E34" s="50">
        <f>B34*100/D33</f>
        <v>16.129032258064516</v>
      </c>
      <c r="F34" s="49">
        <f>C34*100/D35</f>
        <v>32.075471698113205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3.325484931764456E-3</v>
      </c>
      <c r="P34" s="15"/>
      <c r="Q34" s="57"/>
      <c r="R34" s="22"/>
    </row>
    <row r="35" spans="1:18" ht="15.75">
      <c r="A35" s="58" t="s">
        <v>6</v>
      </c>
      <c r="B35" s="58">
        <f>SUM(B33:B34)</f>
        <v>39</v>
      </c>
      <c r="C35" s="58">
        <f>SUM(C33:C34)</f>
        <v>67</v>
      </c>
      <c r="D35" s="58">
        <f>SUM(D33:D34)</f>
        <v>106</v>
      </c>
      <c r="E35" s="51"/>
      <c r="F35" s="51"/>
      <c r="H35" s="56" t="s">
        <v>9</v>
      </c>
      <c r="I35" s="54">
        <f>B9</f>
        <v>108</v>
      </c>
      <c r="J35" s="54">
        <f>I9</f>
        <v>140</v>
      </c>
      <c r="K35" s="54">
        <f>SUM(I35:J35)</f>
        <v>248</v>
      </c>
      <c r="L35" s="57"/>
      <c r="M35" s="27">
        <f>I37*K35/K37</f>
        <v>93.357967667436483</v>
      </c>
      <c r="N35" s="27">
        <f>J37*K35/K37</f>
        <v>154.6420323325635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55</v>
      </c>
      <c r="J36" s="54">
        <f>J9</f>
        <v>130</v>
      </c>
      <c r="K36" s="54">
        <f>SUM(I36:J36)</f>
        <v>185</v>
      </c>
      <c r="L36" s="57"/>
      <c r="M36" s="27">
        <f>I37*K36/K37</f>
        <v>69.642032332563517</v>
      </c>
      <c r="N36" s="27">
        <f>J37*K36/K37</f>
        <v>115.35796766743648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163</v>
      </c>
      <c r="J37" s="34">
        <f>SUM(J35:J36)</f>
        <v>270</v>
      </c>
      <c r="K37" s="34">
        <f>SUM(K35:K36)</f>
        <v>433</v>
      </c>
      <c r="L37" s="57"/>
      <c r="M37" s="57"/>
      <c r="N37" s="57"/>
      <c r="O37" s="63">
        <f>SUM(N40:O41)</f>
        <v>8.6196897471387928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34</v>
      </c>
      <c r="C39" s="58">
        <f>C23</f>
        <v>55</v>
      </c>
      <c r="D39" s="58">
        <f>SUM(B39:C39)</f>
        <v>89</v>
      </c>
      <c r="E39" s="49">
        <f>B39*100/D41</f>
        <v>23.448275862068964</v>
      </c>
      <c r="F39" s="49">
        <f>C39*100/D41</f>
        <v>37.931034482758619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19</v>
      </c>
      <c r="C40" s="58">
        <f>C24</f>
        <v>37</v>
      </c>
      <c r="D40" s="58">
        <f>SUM(B40:C40)</f>
        <v>56</v>
      </c>
      <c r="E40" s="50">
        <f>B40*100/D39</f>
        <v>21.348314606741575</v>
      </c>
      <c r="F40" s="49">
        <f>C40*100/D41</f>
        <v>25.517241379310345</v>
      </c>
      <c r="H40" s="29" t="s">
        <v>33</v>
      </c>
      <c r="I40" s="27">
        <f>I35-M35</f>
        <v>14.642032332563517</v>
      </c>
      <c r="J40" s="27">
        <f>J35-N35</f>
        <v>-14.642032332563502</v>
      </c>
      <c r="K40" s="54"/>
      <c r="L40" s="27">
        <f>I40*I40</f>
        <v>214.38911082783542</v>
      </c>
      <c r="M40" s="27">
        <f>J40*J40</f>
        <v>214.389110827835</v>
      </c>
      <c r="N40" s="30">
        <f>L40/M35</f>
        <v>2.2964200719486629</v>
      </c>
      <c r="O40" s="30">
        <f>M40/N35</f>
        <v>1.3863573026949307</v>
      </c>
      <c r="P40" s="14"/>
      <c r="Q40" s="14"/>
      <c r="R40" s="22"/>
    </row>
    <row r="41" spans="1:18" ht="15.75">
      <c r="A41" s="58" t="s">
        <v>6</v>
      </c>
      <c r="B41" s="58">
        <f>SUM(B39:B40)</f>
        <v>53</v>
      </c>
      <c r="C41" s="58">
        <f>SUM(C39:C40)</f>
        <v>92</v>
      </c>
      <c r="D41" s="58">
        <f>SUM(D39:D40)</f>
        <v>145</v>
      </c>
      <c r="E41" s="51"/>
      <c r="F41" s="51"/>
      <c r="H41" s="29"/>
      <c r="I41" s="27">
        <f>I36-M36</f>
        <v>-14.642032332563517</v>
      </c>
      <c r="J41" s="27">
        <f>J36-N36</f>
        <v>14.642032332563517</v>
      </c>
      <c r="K41" s="54"/>
      <c r="L41" s="27">
        <f>I41*I41</f>
        <v>214.38911082783542</v>
      </c>
      <c r="M41" s="27">
        <f>J41*J41</f>
        <v>214.38911082783542</v>
      </c>
      <c r="N41" s="30">
        <f>L41/M36</f>
        <v>3.078444204558207</v>
      </c>
      <c r="O41" s="30">
        <f>M41/N36</f>
        <v>1.8584681679369919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56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23</v>
      </c>
      <c r="C45" s="58">
        <f t="shared" si="9"/>
        <v>26</v>
      </c>
      <c r="D45" s="58">
        <f>SUM(B45:C45)</f>
        <v>49</v>
      </c>
      <c r="E45" s="49">
        <f>B45*100/D47</f>
        <v>23.469387755102041</v>
      </c>
      <c r="F45" s="49">
        <f>C45*100/D47</f>
        <v>26.530612244897959</v>
      </c>
    </row>
    <row r="46" spans="1:18">
      <c r="A46" s="58" t="s">
        <v>10</v>
      </c>
      <c r="B46" s="58">
        <f t="shared" si="9"/>
        <v>13</v>
      </c>
      <c r="C46" s="58">
        <f t="shared" si="9"/>
        <v>36</v>
      </c>
      <c r="D46" s="58">
        <f>SUM(B46:C46)</f>
        <v>49</v>
      </c>
      <c r="E46" s="50">
        <f>B46*100/D45</f>
        <v>26.530612244897959</v>
      </c>
      <c r="F46" s="49">
        <f>C46*100/D47</f>
        <v>36.734693877551024</v>
      </c>
    </row>
    <row r="47" spans="1:18">
      <c r="A47" s="58" t="s">
        <v>6</v>
      </c>
      <c r="B47" s="58">
        <f>SUM(B45:B46)</f>
        <v>36</v>
      </c>
      <c r="C47" s="58">
        <f>SUM(C45:C46)</f>
        <v>62</v>
      </c>
      <c r="D47" s="58">
        <f>SUM(D45:D46)</f>
        <v>98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22</v>
      </c>
      <c r="C50" s="58">
        <f>M23</f>
        <v>26</v>
      </c>
      <c r="D50" s="58">
        <f>SUM(B50:C50)</f>
        <v>48</v>
      </c>
      <c r="E50" s="49">
        <f>B50*100/D52</f>
        <v>26.19047619047619</v>
      </c>
      <c r="F50" s="49">
        <f>C50*100/D52</f>
        <v>30.952380952380953</v>
      </c>
    </row>
    <row r="51" spans="1:6">
      <c r="A51" s="58" t="s">
        <v>10</v>
      </c>
      <c r="B51" s="58">
        <f>L24</f>
        <v>13</v>
      </c>
      <c r="C51" s="58">
        <f>M24</f>
        <v>23</v>
      </c>
      <c r="D51" s="58">
        <f>SUM(B51:C51)</f>
        <v>36</v>
      </c>
      <c r="E51" s="49">
        <f>B51*100/D50</f>
        <v>27.083333333333332</v>
      </c>
      <c r="F51" s="49">
        <f>C51*100/D52</f>
        <v>27.38095238095238</v>
      </c>
    </row>
    <row r="52" spans="1:6">
      <c r="A52" s="58" t="s">
        <v>6</v>
      </c>
      <c r="B52" s="58">
        <f>SUM(B50:B51)</f>
        <v>35</v>
      </c>
      <c r="C52" s="58">
        <f>SUM(C50:C51)</f>
        <v>49</v>
      </c>
      <c r="D52" s="58">
        <f>SUM(D50:D51)</f>
        <v>84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J28" sqref="J28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86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33</v>
      </c>
      <c r="C5" s="4">
        <v>17</v>
      </c>
      <c r="D5" s="4">
        <f>SUM(B5:C5)</f>
        <v>50</v>
      </c>
      <c r="E5" s="4">
        <v>7</v>
      </c>
      <c r="F5" s="4">
        <v>8</v>
      </c>
      <c r="G5" s="4">
        <v>27</v>
      </c>
      <c r="H5" s="4">
        <v>35</v>
      </c>
      <c r="I5" s="4">
        <f>E5+G5</f>
        <v>34</v>
      </c>
      <c r="J5" s="6">
        <f>F5+H5</f>
        <v>43</v>
      </c>
      <c r="K5" s="7">
        <f>I5+J5</f>
        <v>77</v>
      </c>
      <c r="L5" s="3">
        <f>D5+K5</f>
        <v>127</v>
      </c>
      <c r="M5" s="21">
        <f>B5*100/L5</f>
        <v>25.984251968503937</v>
      </c>
      <c r="N5" s="21">
        <f>C5*100/L5</f>
        <v>13.385826771653543</v>
      </c>
      <c r="O5" s="21">
        <f>E5+G5*100/L5</f>
        <v>28.259842519685041</v>
      </c>
      <c r="P5" s="21">
        <f>F5+H5*100/L5</f>
        <v>35.559055118110237</v>
      </c>
    </row>
    <row r="6" spans="1:18" ht="16.5" thickBot="1">
      <c r="A6" s="2" t="s">
        <v>12</v>
      </c>
      <c r="B6" s="4">
        <v>38</v>
      </c>
      <c r="C6" s="4">
        <v>30</v>
      </c>
      <c r="D6" s="4">
        <f t="shared" ref="D6:D8" si="0">SUM(B6:C6)</f>
        <v>68</v>
      </c>
      <c r="E6" s="4">
        <v>4</v>
      </c>
      <c r="F6" s="4">
        <v>9</v>
      </c>
      <c r="G6" s="4">
        <v>39</v>
      </c>
      <c r="H6" s="4">
        <v>58</v>
      </c>
      <c r="I6" s="4">
        <f t="shared" ref="I6:J8" si="1">E6+G6</f>
        <v>43</v>
      </c>
      <c r="J6" s="6">
        <f t="shared" si="1"/>
        <v>67</v>
      </c>
      <c r="K6" s="7">
        <f t="shared" ref="K6:K8" si="2">I6+J6</f>
        <v>110</v>
      </c>
      <c r="L6" s="3">
        <f t="shared" ref="L6:L8" si="3">D6+K6</f>
        <v>178</v>
      </c>
      <c r="M6" s="21">
        <f t="shared" ref="M6:M9" si="4">B6*100/L6</f>
        <v>21.348314606741575</v>
      </c>
      <c r="N6" s="21">
        <f t="shared" ref="N6:N9" si="5">C6*100/L6</f>
        <v>16.853932584269664</v>
      </c>
      <c r="O6" s="21">
        <f t="shared" ref="O6:O9" si="6">E6+G6*100/L6</f>
        <v>25.910112359550563</v>
      </c>
      <c r="P6" s="21">
        <f t="shared" ref="P6:P9" si="7">F6+H6*100/L6</f>
        <v>41.584269662921351</v>
      </c>
    </row>
    <row r="7" spans="1:18" ht="16.5" thickBot="1">
      <c r="A7" s="2" t="s">
        <v>13</v>
      </c>
      <c r="B7" s="4">
        <v>44</v>
      </c>
      <c r="C7" s="4">
        <v>33</v>
      </c>
      <c r="D7" s="4">
        <f t="shared" si="0"/>
        <v>77</v>
      </c>
      <c r="E7" s="4">
        <v>2</v>
      </c>
      <c r="F7" s="4">
        <v>3</v>
      </c>
      <c r="G7" s="4">
        <v>44</v>
      </c>
      <c r="H7" s="4">
        <v>70</v>
      </c>
      <c r="I7" s="4">
        <f t="shared" si="1"/>
        <v>46</v>
      </c>
      <c r="J7" s="6">
        <f t="shared" si="1"/>
        <v>73</v>
      </c>
      <c r="K7" s="7">
        <f t="shared" si="2"/>
        <v>119</v>
      </c>
      <c r="L7" s="3">
        <f t="shared" si="3"/>
        <v>196</v>
      </c>
      <c r="M7" s="21">
        <f t="shared" si="4"/>
        <v>22.448979591836736</v>
      </c>
      <c r="N7" s="21">
        <f t="shared" si="5"/>
        <v>16.836734693877553</v>
      </c>
      <c r="O7" s="21">
        <f t="shared" si="6"/>
        <v>24.448979591836736</v>
      </c>
      <c r="P7" s="21">
        <f t="shared" si="7"/>
        <v>38.714285714285715</v>
      </c>
    </row>
    <row r="8" spans="1:18" ht="16.5" thickBot="1">
      <c r="A8" s="2" t="s">
        <v>14</v>
      </c>
      <c r="B8" s="4">
        <v>34</v>
      </c>
      <c r="C8" s="4">
        <v>22</v>
      </c>
      <c r="D8" s="4">
        <f t="shared" si="0"/>
        <v>56</v>
      </c>
      <c r="E8" s="4">
        <v>0</v>
      </c>
      <c r="F8" s="4">
        <v>2</v>
      </c>
      <c r="G8" s="4">
        <v>24</v>
      </c>
      <c r="H8" s="4">
        <v>52</v>
      </c>
      <c r="I8" s="4">
        <f t="shared" si="1"/>
        <v>24</v>
      </c>
      <c r="J8" s="6">
        <f t="shared" si="1"/>
        <v>54</v>
      </c>
      <c r="K8" s="7">
        <f t="shared" si="2"/>
        <v>78</v>
      </c>
      <c r="L8" s="3">
        <f t="shared" si="3"/>
        <v>134</v>
      </c>
      <c r="M8" s="21">
        <f t="shared" si="4"/>
        <v>25.373134328358208</v>
      </c>
      <c r="N8" s="21">
        <f t="shared" si="5"/>
        <v>16.417910447761194</v>
      </c>
      <c r="O8" s="21">
        <f t="shared" si="6"/>
        <v>17.910447761194028</v>
      </c>
      <c r="P8" s="21">
        <f t="shared" si="7"/>
        <v>40.805970149253731</v>
      </c>
    </row>
    <row r="9" spans="1:18" ht="16.5" thickBot="1">
      <c r="A9" s="2" t="s">
        <v>15</v>
      </c>
      <c r="B9" s="4">
        <f t="shared" ref="B9:L9" si="8">SUM(B5:B8)</f>
        <v>149</v>
      </c>
      <c r="C9" s="4">
        <f t="shared" si="8"/>
        <v>102</v>
      </c>
      <c r="D9" s="4">
        <f t="shared" si="8"/>
        <v>251</v>
      </c>
      <c r="E9" s="4">
        <f t="shared" si="8"/>
        <v>13</v>
      </c>
      <c r="F9" s="4">
        <f t="shared" si="8"/>
        <v>22</v>
      </c>
      <c r="G9" s="4">
        <f t="shared" si="8"/>
        <v>134</v>
      </c>
      <c r="H9" s="4">
        <f t="shared" si="8"/>
        <v>215</v>
      </c>
      <c r="I9" s="4">
        <f t="shared" si="8"/>
        <v>147</v>
      </c>
      <c r="J9" s="6">
        <f t="shared" si="8"/>
        <v>237</v>
      </c>
      <c r="K9" s="7">
        <f t="shared" si="8"/>
        <v>384</v>
      </c>
      <c r="L9" s="3">
        <f t="shared" si="8"/>
        <v>635</v>
      </c>
      <c r="M9" s="21">
        <f t="shared" si="4"/>
        <v>23.464566929133859</v>
      </c>
      <c r="N9" s="21">
        <f t="shared" si="5"/>
        <v>16.062992125984252</v>
      </c>
      <c r="O9" s="21">
        <f t="shared" si="6"/>
        <v>34.102362204724415</v>
      </c>
      <c r="P9" s="21">
        <f t="shared" si="7"/>
        <v>55.85826771653543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1.5992004516271981E-2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1.1194145711082536E-2</v>
      </c>
    </row>
    <row r="13" spans="1:18" ht="15.75">
      <c r="A13" s="56" t="s">
        <v>9</v>
      </c>
      <c r="B13" s="54">
        <f>B5</f>
        <v>33</v>
      </c>
      <c r="C13" s="54">
        <f>I5</f>
        <v>34</v>
      </c>
      <c r="D13" s="54">
        <f>SUM(B13:C13)</f>
        <v>67</v>
      </c>
      <c r="E13" s="57"/>
      <c r="F13" s="27">
        <f>B15*D13/D15</f>
        <v>26.377952755905511</v>
      </c>
      <c r="G13" s="27">
        <f>C15*D13/D15</f>
        <v>40.622047244094489</v>
      </c>
      <c r="H13" s="54"/>
      <c r="I13" s="57"/>
      <c r="J13" s="10"/>
      <c r="K13" s="56" t="s">
        <v>9</v>
      </c>
      <c r="L13" s="54">
        <f>B7</f>
        <v>44</v>
      </c>
      <c r="M13" s="54">
        <f>I7</f>
        <v>46</v>
      </c>
      <c r="N13" s="54">
        <f>SUM(L13:M13)</f>
        <v>90</v>
      </c>
      <c r="O13" s="57"/>
      <c r="P13" s="27">
        <f>L15*N13/N15</f>
        <v>35.357142857142854</v>
      </c>
      <c r="Q13" s="27">
        <f>M15*N13/N15</f>
        <v>54.642857142857146</v>
      </c>
      <c r="R13" s="54"/>
    </row>
    <row r="14" spans="1:18" ht="18" customHeight="1">
      <c r="A14" s="56" t="s">
        <v>10</v>
      </c>
      <c r="B14" s="54">
        <f>C5</f>
        <v>17</v>
      </c>
      <c r="C14" s="54">
        <f>J5</f>
        <v>43</v>
      </c>
      <c r="D14" s="54">
        <f>SUM(B14:C14)</f>
        <v>60</v>
      </c>
      <c r="E14" s="57"/>
      <c r="F14" s="27">
        <f>B15*D14/D15</f>
        <v>23.622047244094489</v>
      </c>
      <c r="G14" s="27">
        <f>C15*D14/D15</f>
        <v>36.377952755905511</v>
      </c>
      <c r="H14" s="54" t="s">
        <v>32</v>
      </c>
      <c r="I14" s="57"/>
      <c r="J14" s="10"/>
      <c r="K14" s="56" t="s">
        <v>10</v>
      </c>
      <c r="L14" s="54">
        <f>C7</f>
        <v>33</v>
      </c>
      <c r="M14" s="54">
        <f>J7</f>
        <v>73</v>
      </c>
      <c r="N14" s="54">
        <f>SUM(L14:M14)</f>
        <v>106</v>
      </c>
      <c r="O14" s="57"/>
      <c r="P14" s="27">
        <f>L15*N14/N15</f>
        <v>41.642857142857146</v>
      </c>
      <c r="Q14" s="27">
        <f>M15*N14/N15</f>
        <v>64.357142857142861</v>
      </c>
      <c r="R14" s="54" t="s">
        <v>32</v>
      </c>
    </row>
    <row r="15" spans="1:18" ht="15.75">
      <c r="A15" s="33" t="s">
        <v>6</v>
      </c>
      <c r="B15" s="34">
        <f>SUM(B13:B14)</f>
        <v>50</v>
      </c>
      <c r="C15" s="34">
        <f>SUM(C13:C14)</f>
        <v>77</v>
      </c>
      <c r="D15" s="34">
        <f>SUM(D13:D14)</f>
        <v>127</v>
      </c>
      <c r="E15" s="57"/>
      <c r="F15" s="57"/>
      <c r="G15" s="57"/>
      <c r="H15" s="28">
        <f>SUM(G18:H19)</f>
        <v>5.8037531175292383</v>
      </c>
      <c r="I15" s="57"/>
      <c r="J15" s="10"/>
      <c r="K15" s="33" t="s">
        <v>6</v>
      </c>
      <c r="L15" s="34">
        <f>SUM(L13:L14)</f>
        <v>77</v>
      </c>
      <c r="M15" s="34">
        <f>SUM(M13:M14)</f>
        <v>119</v>
      </c>
      <c r="N15" s="34">
        <f>SUM(N13:N14)</f>
        <v>196</v>
      </c>
      <c r="O15" s="57"/>
      <c r="P15" s="54"/>
      <c r="Q15" s="54"/>
      <c r="R15" s="63">
        <f>SUM(Q18:R19)</f>
        <v>6.434233567640895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6.6220472440944889</v>
      </c>
      <c r="C18" s="27">
        <f>C13-G13</f>
        <v>-6.6220472440944889</v>
      </c>
      <c r="D18" s="54"/>
      <c r="E18" s="27">
        <f>B18*B18</f>
        <v>43.851509703019417</v>
      </c>
      <c r="F18" s="27">
        <f>C18*C18</f>
        <v>43.851509703019417</v>
      </c>
      <c r="G18" s="30">
        <f>E18/F13</f>
        <v>1.6624303678458108</v>
      </c>
      <c r="H18" s="30">
        <f>F18/G13</f>
        <v>1.0795002388609161</v>
      </c>
      <c r="I18" s="57"/>
      <c r="J18" s="10"/>
      <c r="K18" s="29" t="s">
        <v>33</v>
      </c>
      <c r="L18" s="27">
        <f>L13-P13</f>
        <v>8.6428571428571459</v>
      </c>
      <c r="M18" s="27">
        <f>M13-Q13</f>
        <v>-8.6428571428571459</v>
      </c>
      <c r="N18" s="57"/>
      <c r="O18" s="27">
        <f>L18*L18</f>
        <v>74.698979591836789</v>
      </c>
      <c r="P18" s="27">
        <f>M18*M18</f>
        <v>74.698979591836789</v>
      </c>
      <c r="Q18" s="30">
        <f>O18/P13</f>
        <v>2.1126984126984145</v>
      </c>
      <c r="R18" s="30">
        <f>P18/Q13</f>
        <v>1.3670401493930915</v>
      </c>
    </row>
    <row r="19" spans="1:18" ht="15.75">
      <c r="A19" s="29"/>
      <c r="B19" s="27">
        <f>B14-F14</f>
        <v>-6.6220472440944889</v>
      </c>
      <c r="C19" s="27">
        <f>C14-G14</f>
        <v>6.6220472440944889</v>
      </c>
      <c r="D19" s="54"/>
      <c r="E19" s="27">
        <f>B19*B19</f>
        <v>43.851509703019417</v>
      </c>
      <c r="F19" s="27">
        <f>C19*C19</f>
        <v>43.851509703019417</v>
      </c>
      <c r="G19" s="30">
        <f>E19/F14</f>
        <v>1.8563805774278219</v>
      </c>
      <c r="H19" s="30">
        <f>F19/G14</f>
        <v>1.2054419333946895</v>
      </c>
      <c r="I19" s="57"/>
      <c r="J19" s="10"/>
      <c r="K19" s="29"/>
      <c r="L19" s="27">
        <f>L14-P14</f>
        <v>-8.6428571428571459</v>
      </c>
      <c r="M19" s="27">
        <f>M14-Q14</f>
        <v>8.6428571428571388</v>
      </c>
      <c r="N19" s="57"/>
      <c r="O19" s="27">
        <f>L19*L19</f>
        <v>74.698979591836789</v>
      </c>
      <c r="P19" s="27">
        <f>M19*M19</f>
        <v>74.698979591836661</v>
      </c>
      <c r="Q19" s="30">
        <f>O19/P14</f>
        <v>1.7938005390835592</v>
      </c>
      <c r="R19" s="30">
        <f>P19/Q14</f>
        <v>1.1606944664658303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2.8826543734805393E-2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5.5928564791589484E-4</v>
      </c>
    </row>
    <row r="23" spans="1:18" ht="15.75">
      <c r="A23" s="56" t="s">
        <v>9</v>
      </c>
      <c r="B23" s="56">
        <f>B6</f>
        <v>38</v>
      </c>
      <c r="C23" s="56">
        <f>I6</f>
        <v>43</v>
      </c>
      <c r="D23" s="56">
        <f>SUM(B23:C23)</f>
        <v>81</v>
      </c>
      <c r="E23" s="57"/>
      <c r="F23" s="27">
        <f>B25*D23/D25</f>
        <v>30.943820224719101</v>
      </c>
      <c r="G23" s="27">
        <f>C25*D23/D25</f>
        <v>50.056179775280896</v>
      </c>
      <c r="H23" s="54"/>
      <c r="I23" s="57"/>
      <c r="J23" s="10"/>
      <c r="K23" s="56" t="s">
        <v>9</v>
      </c>
      <c r="L23" s="56">
        <f>B8</f>
        <v>34</v>
      </c>
      <c r="M23" s="56">
        <f>I8</f>
        <v>24</v>
      </c>
      <c r="N23" s="56">
        <f>SUM(L23:M23)</f>
        <v>58</v>
      </c>
      <c r="O23" s="57"/>
      <c r="P23" s="27">
        <f>L25*N23/N25</f>
        <v>24.238805970149254</v>
      </c>
      <c r="Q23" s="27">
        <f>M25*N23/N25</f>
        <v>33.761194029850749</v>
      </c>
      <c r="R23" s="54"/>
    </row>
    <row r="24" spans="1:18" ht="18.75" customHeight="1">
      <c r="A24" s="56" t="s">
        <v>10</v>
      </c>
      <c r="B24" s="56">
        <f>C6</f>
        <v>30</v>
      </c>
      <c r="C24" s="56">
        <f>J6</f>
        <v>67</v>
      </c>
      <c r="D24" s="56">
        <f>SUM(B24:C24)</f>
        <v>97</v>
      </c>
      <c r="E24" s="57"/>
      <c r="F24" s="27">
        <f>B25*D24/D25</f>
        <v>37.056179775280896</v>
      </c>
      <c r="G24" s="27">
        <f>C25*D24/D25</f>
        <v>59.943820224719104</v>
      </c>
      <c r="H24" s="54" t="s">
        <v>32</v>
      </c>
      <c r="I24" s="57"/>
      <c r="J24" s="10"/>
      <c r="K24" s="56" t="s">
        <v>10</v>
      </c>
      <c r="L24" s="56">
        <f>C8</f>
        <v>22</v>
      </c>
      <c r="M24" s="56">
        <f>J8</f>
        <v>54</v>
      </c>
      <c r="N24" s="56">
        <f>SUM(L24:M24)</f>
        <v>76</v>
      </c>
      <c r="O24" s="57"/>
      <c r="P24" s="27">
        <f>L25*N24/N25</f>
        <v>31.761194029850746</v>
      </c>
      <c r="Q24" s="27">
        <f>M25*N24/N25</f>
        <v>44.238805970149251</v>
      </c>
      <c r="R24" s="54" t="s">
        <v>32</v>
      </c>
    </row>
    <row r="25" spans="1:18" ht="15.75">
      <c r="A25" s="32" t="s">
        <v>6</v>
      </c>
      <c r="B25" s="32">
        <f>SUM(B23:B24)</f>
        <v>68</v>
      </c>
      <c r="C25" s="32">
        <f>SUM(C23:C24)</f>
        <v>110</v>
      </c>
      <c r="D25" s="32">
        <f>SUM(D23:D24)</f>
        <v>178</v>
      </c>
      <c r="E25" s="57"/>
      <c r="F25" s="54"/>
      <c r="G25" s="54"/>
      <c r="H25" s="28">
        <f>SUM(G28:H29)</f>
        <v>4.7779426227778741</v>
      </c>
      <c r="I25" s="57"/>
      <c r="J25" s="10"/>
      <c r="K25" s="32" t="s">
        <v>6</v>
      </c>
      <c r="L25" s="32">
        <f>SUM(L23:L24)</f>
        <v>56</v>
      </c>
      <c r="M25" s="32">
        <f>SUM(M23:M24)</f>
        <v>78</v>
      </c>
      <c r="N25" s="32">
        <f>SUM(N23:N24)</f>
        <v>134</v>
      </c>
      <c r="O25" s="57"/>
      <c r="P25" s="54"/>
      <c r="Q25" s="54"/>
      <c r="R25" s="63">
        <f>SUM(Q28:R29)</f>
        <v>11.906827745756967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35</v>
      </c>
      <c r="R27" s="93"/>
    </row>
    <row r="28" spans="1:18" ht="15.75">
      <c r="A28" s="29" t="s">
        <v>33</v>
      </c>
      <c r="B28" s="27">
        <f>B23-F23</f>
        <v>7.0561797752808992</v>
      </c>
      <c r="C28" s="27">
        <f>C23-G23</f>
        <v>-7.0561797752808957</v>
      </c>
      <c r="D28" s="54"/>
      <c r="E28" s="27">
        <f>B28*B28</f>
        <v>49.789673021083203</v>
      </c>
      <c r="F28" s="27">
        <f>C28*C28</f>
        <v>49.789673021083154</v>
      </c>
      <c r="G28" s="30">
        <f>E28/F23</f>
        <v>1.6090344585607861</v>
      </c>
      <c r="H28" s="30">
        <f>F28/G23</f>
        <v>0.99467584711030321</v>
      </c>
      <c r="I28" s="57"/>
      <c r="J28" s="10"/>
      <c r="K28" s="29" t="s">
        <v>33</v>
      </c>
      <c r="L28" s="27">
        <f>L23-P23</f>
        <v>9.7611940298507456</v>
      </c>
      <c r="M28" s="27">
        <f>M23-Q23</f>
        <v>-9.7611940298507491</v>
      </c>
      <c r="N28" s="57"/>
      <c r="O28" s="27">
        <f>L28*L28</f>
        <v>95.280908888393839</v>
      </c>
      <c r="P28" s="27">
        <f>M28*M28</f>
        <v>95.28090888839391</v>
      </c>
      <c r="Q28" s="30">
        <f>O28/P23</f>
        <v>3.9309241967502384</v>
      </c>
      <c r="R28" s="30">
        <f>P28/Q23</f>
        <v>2.8222019874104296</v>
      </c>
    </row>
    <row r="29" spans="1:18" ht="15.75">
      <c r="A29" s="29"/>
      <c r="B29" s="27">
        <f>B24-F24</f>
        <v>-7.0561797752808957</v>
      </c>
      <c r="C29" s="27">
        <f>C24-G24</f>
        <v>7.0561797752808957</v>
      </c>
      <c r="D29" s="54"/>
      <c r="E29" s="27">
        <f>B29*B29</f>
        <v>49.789673021083154</v>
      </c>
      <c r="F29" s="27">
        <f>C29*C29</f>
        <v>49.789673021083154</v>
      </c>
      <c r="G29" s="30">
        <f>E29/F24</f>
        <v>1.3436267128187995</v>
      </c>
      <c r="H29" s="30">
        <f>F29/G24</f>
        <v>0.83060560428798513</v>
      </c>
      <c r="I29" s="57"/>
      <c r="J29" s="10"/>
      <c r="K29" s="29"/>
      <c r="L29" s="27">
        <f>L24-P24</f>
        <v>-9.7611940298507456</v>
      </c>
      <c r="M29" s="27">
        <f>M24-Q24</f>
        <v>9.7611940298507491</v>
      </c>
      <c r="N29" s="57"/>
      <c r="O29" s="27">
        <f>L29*L29</f>
        <v>95.280908888393839</v>
      </c>
      <c r="P29" s="27">
        <f>M29*M29</f>
        <v>95.28090888839391</v>
      </c>
      <c r="Q29" s="30">
        <f>O29/P24</f>
        <v>2.999915834362024</v>
      </c>
      <c r="R29" s="30">
        <f>P29/Q24</f>
        <v>2.1537857272342755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33</v>
      </c>
      <c r="C33" s="58">
        <f>C13</f>
        <v>34</v>
      </c>
      <c r="D33" s="58">
        <f>SUM(B33:C33)</f>
        <v>67</v>
      </c>
      <c r="E33" s="49">
        <f>B33*100/D35</f>
        <v>25.984251968503937</v>
      </c>
      <c r="F33" s="49">
        <f>C33*100/D35</f>
        <v>26.771653543307085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17</v>
      </c>
      <c r="C34" s="58">
        <f>C14</f>
        <v>43</v>
      </c>
      <c r="D34" s="58">
        <f>SUM(B34:C34)</f>
        <v>60</v>
      </c>
      <c r="E34" s="50">
        <f>B34*100/D33</f>
        <v>25.373134328358208</v>
      </c>
      <c r="F34" s="49">
        <f>C34*100/D35</f>
        <v>33.85826771653543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7">
        <f>CHITEST(I35:J36,M35:N36)</f>
        <v>1.9249606360676233E-7</v>
      </c>
      <c r="P34" s="15"/>
      <c r="Q34" s="57"/>
      <c r="R34" s="22"/>
    </row>
    <row r="35" spans="1:18" ht="15.75">
      <c r="A35" s="58" t="s">
        <v>6</v>
      </c>
      <c r="B35" s="58">
        <f>SUM(B33:B34)</f>
        <v>50</v>
      </c>
      <c r="C35" s="58">
        <f>SUM(C33:C34)</f>
        <v>77</v>
      </c>
      <c r="D35" s="58">
        <f>SUM(D33:D34)</f>
        <v>127</v>
      </c>
      <c r="E35" s="51"/>
      <c r="F35" s="51"/>
      <c r="H35" s="56" t="s">
        <v>9</v>
      </c>
      <c r="I35" s="54">
        <f>B9</f>
        <v>149</v>
      </c>
      <c r="J35" s="54">
        <f>I9</f>
        <v>147</v>
      </c>
      <c r="K35" s="54">
        <f>SUM(I35:J35)</f>
        <v>296</v>
      </c>
      <c r="L35" s="57"/>
      <c r="M35" s="27">
        <f>I37*K35/K37</f>
        <v>117.00157480314961</v>
      </c>
      <c r="N35" s="27">
        <f>J37*K35/K37</f>
        <v>178.99842519685041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102</v>
      </c>
      <c r="J36" s="54">
        <f>J9</f>
        <v>237</v>
      </c>
      <c r="K36" s="54">
        <f>SUM(I36:J36)</f>
        <v>339</v>
      </c>
      <c r="L36" s="57"/>
      <c r="M36" s="27">
        <f>I37*K36/K37</f>
        <v>133.99842519685041</v>
      </c>
      <c r="N36" s="27">
        <f>J37*K36/K37</f>
        <v>205.00157480314959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251</v>
      </c>
      <c r="J37" s="34">
        <f>SUM(J35:J36)</f>
        <v>384</v>
      </c>
      <c r="K37" s="34">
        <f>SUM(K35:K36)</f>
        <v>635</v>
      </c>
      <c r="L37" s="57"/>
      <c r="M37" s="57"/>
      <c r="N37" s="57"/>
      <c r="O37" s="63">
        <f>SUM(N40:O41)</f>
        <v>27.107035892955036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38</v>
      </c>
      <c r="C39" s="58">
        <f>C23</f>
        <v>43</v>
      </c>
      <c r="D39" s="58">
        <f>SUM(B39:C39)</f>
        <v>81</v>
      </c>
      <c r="E39" s="49">
        <f>B39*100/D41</f>
        <v>21.348314606741575</v>
      </c>
      <c r="F39" s="49">
        <f>C39*100/D41</f>
        <v>24.157303370786519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30</v>
      </c>
      <c r="C40" s="58">
        <f>C24</f>
        <v>67</v>
      </c>
      <c r="D40" s="58">
        <f>SUM(B40:C40)</f>
        <v>97</v>
      </c>
      <c r="E40" s="50">
        <f>B40*100/D39</f>
        <v>37.037037037037038</v>
      </c>
      <c r="F40" s="49">
        <f>C40*100/D41</f>
        <v>37.640449438202246</v>
      </c>
      <c r="H40" s="29" t="s">
        <v>33</v>
      </c>
      <c r="I40" s="27">
        <f>I35-M35</f>
        <v>31.998425196850391</v>
      </c>
      <c r="J40" s="27">
        <f>J35-N35</f>
        <v>-31.998425196850405</v>
      </c>
      <c r="K40" s="54"/>
      <c r="L40" s="27">
        <f>I40*I40</f>
        <v>1023.89921507843</v>
      </c>
      <c r="M40" s="27">
        <f>J40*J40</f>
        <v>1023.8992150784309</v>
      </c>
      <c r="N40" s="30">
        <f>L40/M35</f>
        <v>8.751157553230362</v>
      </c>
      <c r="O40" s="30">
        <f>M40/N35</f>
        <v>5.7201576715125597</v>
      </c>
      <c r="P40" s="14"/>
      <c r="Q40" s="14"/>
      <c r="R40" s="22"/>
    </row>
    <row r="41" spans="1:18" ht="15.75">
      <c r="A41" s="58" t="s">
        <v>6</v>
      </c>
      <c r="B41" s="58">
        <f>SUM(B39:B40)</f>
        <v>68</v>
      </c>
      <c r="C41" s="58">
        <f>SUM(C39:C40)</f>
        <v>110</v>
      </c>
      <c r="D41" s="58">
        <f>SUM(D39:D40)</f>
        <v>178</v>
      </c>
      <c r="E41" s="51"/>
      <c r="F41" s="51"/>
      <c r="H41" s="29"/>
      <c r="I41" s="27">
        <f>I36-M36</f>
        <v>-31.998425196850405</v>
      </c>
      <c r="J41" s="27">
        <f>J36-N36</f>
        <v>31.998425196850405</v>
      </c>
      <c r="K41" s="54"/>
      <c r="L41" s="27">
        <f>I41*I41</f>
        <v>1023.8992150784309</v>
      </c>
      <c r="M41" s="27">
        <f>J41*J41</f>
        <v>1023.8992150784309</v>
      </c>
      <c r="N41" s="30">
        <f>L41/M36</f>
        <v>7.6411287190448069</v>
      </c>
      <c r="O41" s="30">
        <f>M41/N36</f>
        <v>4.994591949167309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97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44</v>
      </c>
      <c r="C45" s="58">
        <f t="shared" si="9"/>
        <v>46</v>
      </c>
      <c r="D45" s="58">
        <f>SUM(B45:C45)</f>
        <v>90</v>
      </c>
      <c r="E45" s="49">
        <f>B45*100/D47</f>
        <v>22.448979591836736</v>
      </c>
      <c r="F45" s="49">
        <f>C45*100/D47</f>
        <v>23.469387755102041</v>
      </c>
    </row>
    <row r="46" spans="1:18">
      <c r="A46" s="58" t="s">
        <v>10</v>
      </c>
      <c r="B46" s="58">
        <f t="shared" si="9"/>
        <v>33</v>
      </c>
      <c r="C46" s="58">
        <f t="shared" si="9"/>
        <v>73</v>
      </c>
      <c r="D46" s="58">
        <f>SUM(B46:C46)</f>
        <v>106</v>
      </c>
      <c r="E46" s="50">
        <f>B46*100/D45</f>
        <v>36.666666666666664</v>
      </c>
      <c r="F46" s="49">
        <f>C46*100/D47</f>
        <v>37.244897959183675</v>
      </c>
    </row>
    <row r="47" spans="1:18">
      <c r="A47" s="58" t="s">
        <v>6</v>
      </c>
      <c r="B47" s="58">
        <f>SUM(B45:B46)</f>
        <v>77</v>
      </c>
      <c r="C47" s="58">
        <f>SUM(C45:C46)</f>
        <v>119</v>
      </c>
      <c r="D47" s="58">
        <f>SUM(D45:D46)</f>
        <v>196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34</v>
      </c>
      <c r="C50" s="58">
        <f>M23</f>
        <v>24</v>
      </c>
      <c r="D50" s="58">
        <f>SUM(B50:C50)</f>
        <v>58</v>
      </c>
      <c r="E50" s="49">
        <f>B50*100/D52</f>
        <v>25.373134328358208</v>
      </c>
      <c r="F50" s="49">
        <f>C50*100/D52</f>
        <v>17.910447761194028</v>
      </c>
    </row>
    <row r="51" spans="1:6">
      <c r="A51" s="58" t="s">
        <v>10</v>
      </c>
      <c r="B51" s="58">
        <f>L24</f>
        <v>22</v>
      </c>
      <c r="C51" s="58">
        <f>M24</f>
        <v>54</v>
      </c>
      <c r="D51" s="58">
        <f>SUM(B51:C51)</f>
        <v>76</v>
      </c>
      <c r="E51" s="49">
        <f>B51*100/D50</f>
        <v>37.931034482758619</v>
      </c>
      <c r="F51" s="49">
        <f>C51*100/D52</f>
        <v>40.298507462686565</v>
      </c>
    </row>
    <row r="52" spans="1:6">
      <c r="A52" s="58" t="s">
        <v>6</v>
      </c>
      <c r="B52" s="58">
        <f>SUM(B50:B51)</f>
        <v>56</v>
      </c>
      <c r="C52" s="58">
        <f>SUM(C50:C51)</f>
        <v>78</v>
      </c>
      <c r="D52" s="58">
        <f>SUM(D50:D51)</f>
        <v>134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52"/>
  <sheetViews>
    <sheetView topLeftCell="A31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89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57</v>
      </c>
      <c r="C5" s="4">
        <v>28</v>
      </c>
      <c r="D5" s="4">
        <f>SUM(B5:C5)</f>
        <v>85</v>
      </c>
      <c r="E5" s="4">
        <v>7</v>
      </c>
      <c r="F5" s="4">
        <v>12</v>
      </c>
      <c r="G5" s="4">
        <v>12</v>
      </c>
      <c r="H5" s="4">
        <v>14</v>
      </c>
      <c r="I5" s="4">
        <f>E5+G5</f>
        <v>19</v>
      </c>
      <c r="J5" s="6">
        <f>F5+H5</f>
        <v>26</v>
      </c>
      <c r="K5" s="7">
        <f>I5+J5</f>
        <v>45</v>
      </c>
      <c r="L5" s="3">
        <f>D5+K5</f>
        <v>130</v>
      </c>
      <c r="M5" s="21">
        <f>B5*100/L5</f>
        <v>43.846153846153847</v>
      </c>
      <c r="N5" s="21">
        <f>C5*100/L5</f>
        <v>21.53846153846154</v>
      </c>
      <c r="O5" s="21">
        <f>E5+G5*100/L5</f>
        <v>16.23076923076923</v>
      </c>
      <c r="P5" s="21">
        <f>F5+H5*100/L5</f>
        <v>22.76923076923077</v>
      </c>
    </row>
    <row r="6" spans="1:18" ht="16.5" thickBot="1">
      <c r="A6" s="2" t="s">
        <v>12</v>
      </c>
      <c r="B6" s="4">
        <v>42</v>
      </c>
      <c r="C6" s="4">
        <v>24</v>
      </c>
      <c r="D6" s="4">
        <f t="shared" ref="D6:D8" si="0">SUM(B6:C6)</f>
        <v>66</v>
      </c>
      <c r="E6" s="4">
        <v>12</v>
      </c>
      <c r="F6" s="4">
        <v>6</v>
      </c>
      <c r="G6" s="4">
        <v>9</v>
      </c>
      <c r="H6" s="4">
        <v>9</v>
      </c>
      <c r="I6" s="4">
        <f t="shared" ref="I6:J8" si="1">E6+G6</f>
        <v>21</v>
      </c>
      <c r="J6" s="6">
        <f t="shared" si="1"/>
        <v>15</v>
      </c>
      <c r="K6" s="7">
        <f t="shared" ref="K6:K8" si="2">I6+J6</f>
        <v>36</v>
      </c>
      <c r="L6" s="3">
        <f t="shared" ref="L6:L8" si="3">D6+K6</f>
        <v>102</v>
      </c>
      <c r="M6" s="21">
        <f t="shared" ref="M6:M9" si="4">B6*100/L6</f>
        <v>41.176470588235297</v>
      </c>
      <c r="N6" s="21">
        <f t="shared" ref="N6:N9" si="5">C6*100/L6</f>
        <v>23.529411764705884</v>
      </c>
      <c r="O6" s="21">
        <f t="shared" ref="O6:O9" si="6">E6+G6*100/L6</f>
        <v>20.823529411764707</v>
      </c>
      <c r="P6" s="21">
        <f t="shared" ref="P6:P9" si="7">F6+H6*100/L6</f>
        <v>14.823529411764707</v>
      </c>
    </row>
    <row r="7" spans="1:18" ht="16.5" thickBot="1">
      <c r="A7" s="2" t="s">
        <v>13</v>
      </c>
      <c r="B7" s="4">
        <v>26</v>
      </c>
      <c r="C7" s="4">
        <v>22</v>
      </c>
      <c r="D7" s="4">
        <f t="shared" si="0"/>
        <v>48</v>
      </c>
      <c r="E7" s="4">
        <v>4</v>
      </c>
      <c r="F7" s="4">
        <v>3</v>
      </c>
      <c r="G7" s="4">
        <v>12</v>
      </c>
      <c r="H7" s="4">
        <v>14</v>
      </c>
      <c r="I7" s="4">
        <f t="shared" si="1"/>
        <v>16</v>
      </c>
      <c r="J7" s="6">
        <f t="shared" si="1"/>
        <v>17</v>
      </c>
      <c r="K7" s="7">
        <f t="shared" si="2"/>
        <v>33</v>
      </c>
      <c r="L7" s="3">
        <f t="shared" si="3"/>
        <v>81</v>
      </c>
      <c r="M7" s="21">
        <f t="shared" si="4"/>
        <v>32.098765432098766</v>
      </c>
      <c r="N7" s="21">
        <f t="shared" si="5"/>
        <v>27.160493827160494</v>
      </c>
      <c r="O7" s="21">
        <f t="shared" si="6"/>
        <v>18.814814814814817</v>
      </c>
      <c r="P7" s="21">
        <f t="shared" si="7"/>
        <v>20.283950617283949</v>
      </c>
    </row>
    <row r="8" spans="1:18" ht="16.5" thickBot="1">
      <c r="A8" s="2" t="s">
        <v>14</v>
      </c>
      <c r="B8" s="4">
        <v>26</v>
      </c>
      <c r="C8" s="4">
        <v>18</v>
      </c>
      <c r="D8" s="4">
        <f t="shared" si="0"/>
        <v>44</v>
      </c>
      <c r="E8" s="4">
        <v>4</v>
      </c>
      <c r="F8" s="4">
        <v>2</v>
      </c>
      <c r="G8" s="4">
        <v>5</v>
      </c>
      <c r="H8" s="4">
        <v>4</v>
      </c>
      <c r="I8" s="4">
        <f t="shared" si="1"/>
        <v>9</v>
      </c>
      <c r="J8" s="6">
        <f t="shared" si="1"/>
        <v>6</v>
      </c>
      <c r="K8" s="7">
        <f t="shared" si="2"/>
        <v>15</v>
      </c>
      <c r="L8" s="3">
        <f t="shared" si="3"/>
        <v>59</v>
      </c>
      <c r="M8" s="21">
        <f t="shared" si="4"/>
        <v>44.067796610169495</v>
      </c>
      <c r="N8" s="21">
        <f t="shared" si="5"/>
        <v>30.508474576271187</v>
      </c>
      <c r="O8" s="21">
        <f t="shared" si="6"/>
        <v>12.474576271186441</v>
      </c>
      <c r="P8" s="21">
        <f t="shared" si="7"/>
        <v>8.7796610169491522</v>
      </c>
    </row>
    <row r="9" spans="1:18" ht="16.5" thickBot="1">
      <c r="A9" s="2" t="s">
        <v>15</v>
      </c>
      <c r="B9" s="4">
        <f t="shared" ref="B9:L9" si="8">SUM(B5:B8)</f>
        <v>151</v>
      </c>
      <c r="C9" s="4">
        <f t="shared" si="8"/>
        <v>92</v>
      </c>
      <c r="D9" s="4">
        <f t="shared" si="8"/>
        <v>243</v>
      </c>
      <c r="E9" s="4">
        <f t="shared" si="8"/>
        <v>27</v>
      </c>
      <c r="F9" s="4">
        <f t="shared" si="8"/>
        <v>23</v>
      </c>
      <c r="G9" s="4">
        <f t="shared" si="8"/>
        <v>38</v>
      </c>
      <c r="H9" s="4">
        <f t="shared" si="8"/>
        <v>41</v>
      </c>
      <c r="I9" s="4">
        <f t="shared" si="8"/>
        <v>65</v>
      </c>
      <c r="J9" s="6">
        <f t="shared" si="8"/>
        <v>64</v>
      </c>
      <c r="K9" s="7">
        <f t="shared" si="8"/>
        <v>129</v>
      </c>
      <c r="L9" s="3">
        <f t="shared" si="8"/>
        <v>372</v>
      </c>
      <c r="M9" s="21">
        <f t="shared" si="4"/>
        <v>40.591397849462368</v>
      </c>
      <c r="N9" s="21">
        <f t="shared" si="5"/>
        <v>24.731182795698924</v>
      </c>
      <c r="O9" s="21">
        <f t="shared" si="6"/>
        <v>37.215053763440864</v>
      </c>
      <c r="P9" s="21">
        <f t="shared" si="7"/>
        <v>34.021505376344088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41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6.2597120072711192E-3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0.61505994612394321</v>
      </c>
    </row>
    <row r="13" spans="1:18" ht="15.75">
      <c r="A13" s="56" t="s">
        <v>9</v>
      </c>
      <c r="B13" s="54">
        <f>B5</f>
        <v>57</v>
      </c>
      <c r="C13" s="54">
        <f>I5</f>
        <v>19</v>
      </c>
      <c r="D13" s="54">
        <f>SUM(B13:C13)</f>
        <v>76</v>
      </c>
      <c r="E13" s="57"/>
      <c r="F13" s="27">
        <f>B15*D13/D15</f>
        <v>49.692307692307693</v>
      </c>
      <c r="G13" s="27">
        <f>C15*D13/D15</f>
        <v>26.307692307692307</v>
      </c>
      <c r="H13" s="54"/>
      <c r="I13" s="57"/>
      <c r="J13" s="10"/>
      <c r="K13" s="56" t="s">
        <v>9</v>
      </c>
      <c r="L13" s="54">
        <f>B7</f>
        <v>26</v>
      </c>
      <c r="M13" s="54">
        <f>I7</f>
        <v>16</v>
      </c>
      <c r="N13" s="54">
        <f>SUM(L13:M13)</f>
        <v>42</v>
      </c>
      <c r="O13" s="57"/>
      <c r="P13" s="27">
        <f>L15*N13/N15</f>
        <v>24.888888888888889</v>
      </c>
      <c r="Q13" s="27">
        <f>M15*N13/N15</f>
        <v>17.111111111111111</v>
      </c>
      <c r="R13" s="54"/>
    </row>
    <row r="14" spans="1:18" ht="18" customHeight="1">
      <c r="A14" s="56" t="s">
        <v>10</v>
      </c>
      <c r="B14" s="54">
        <f>C5</f>
        <v>28</v>
      </c>
      <c r="C14" s="54">
        <f>J5</f>
        <v>26</v>
      </c>
      <c r="D14" s="54">
        <f>SUM(B14:C14)</f>
        <v>54</v>
      </c>
      <c r="E14" s="57"/>
      <c r="F14" s="27">
        <f>B15*D14/D15</f>
        <v>35.307692307692307</v>
      </c>
      <c r="G14" s="27">
        <f>C15*D14/D15</f>
        <v>18.692307692307693</v>
      </c>
      <c r="H14" s="54" t="s">
        <v>32</v>
      </c>
      <c r="I14" s="57"/>
      <c r="J14" s="10"/>
      <c r="K14" s="56" t="s">
        <v>10</v>
      </c>
      <c r="L14" s="54">
        <f>C7</f>
        <v>22</v>
      </c>
      <c r="M14" s="54">
        <f>J7</f>
        <v>17</v>
      </c>
      <c r="N14" s="54">
        <f>SUM(L14:M14)</f>
        <v>39</v>
      </c>
      <c r="O14" s="57"/>
      <c r="P14" s="27">
        <f>L15*N14/N15</f>
        <v>23.111111111111111</v>
      </c>
      <c r="Q14" s="27">
        <f>M15*N14/N15</f>
        <v>15.888888888888889</v>
      </c>
      <c r="R14" s="54" t="s">
        <v>32</v>
      </c>
    </row>
    <row r="15" spans="1:18" ht="15.75">
      <c r="A15" s="33" t="s">
        <v>6</v>
      </c>
      <c r="B15" s="34">
        <f>SUM(B13:B14)</f>
        <v>85</v>
      </c>
      <c r="C15" s="34">
        <f>SUM(C13:C14)</f>
        <v>45</v>
      </c>
      <c r="D15" s="34">
        <f>SUM(D13:D14)</f>
        <v>130</v>
      </c>
      <c r="E15" s="57"/>
      <c r="F15" s="57"/>
      <c r="G15" s="57"/>
      <c r="H15" s="28">
        <f>SUM(G18:H19)</f>
        <v>7.4739772452190731</v>
      </c>
      <c r="I15" s="57"/>
      <c r="J15" s="10"/>
      <c r="K15" s="33" t="s">
        <v>6</v>
      </c>
      <c r="L15" s="34">
        <f>SUM(L13:L14)</f>
        <v>48</v>
      </c>
      <c r="M15" s="34">
        <f>SUM(M13:M14)</f>
        <v>33</v>
      </c>
      <c r="N15" s="34">
        <f>SUM(N13:N14)</f>
        <v>81</v>
      </c>
      <c r="O15" s="57"/>
      <c r="P15" s="54"/>
      <c r="Q15" s="54"/>
      <c r="R15" s="63">
        <f>SUM(Q18:R19)</f>
        <v>0.25287212787212765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7.3076923076923066</v>
      </c>
      <c r="C18" s="27">
        <f>C13-G13</f>
        <v>-7.3076923076923066</v>
      </c>
      <c r="D18" s="54"/>
      <c r="E18" s="27">
        <f>B18*B18</f>
        <v>53.402366863905307</v>
      </c>
      <c r="F18" s="27">
        <f>C18*C18</f>
        <v>53.402366863905307</v>
      </c>
      <c r="G18" s="30">
        <f>E18/F13</f>
        <v>1.0746606334841624</v>
      </c>
      <c r="H18" s="30">
        <f>F18/G13</f>
        <v>2.0299145299145294</v>
      </c>
      <c r="I18" s="57"/>
      <c r="J18" s="10"/>
      <c r="K18" s="29" t="s">
        <v>33</v>
      </c>
      <c r="L18" s="27">
        <f>L13-P13</f>
        <v>1.1111111111111107</v>
      </c>
      <c r="M18" s="27">
        <f>M13-Q13</f>
        <v>-1.1111111111111107</v>
      </c>
      <c r="N18" s="57"/>
      <c r="O18" s="27">
        <f>L18*L18</f>
        <v>1.2345679012345669</v>
      </c>
      <c r="P18" s="27">
        <f>M18*M18</f>
        <v>1.2345679012345669</v>
      </c>
      <c r="Q18" s="30">
        <f>O18/P13</f>
        <v>4.9603174603174566E-2</v>
      </c>
      <c r="R18" s="30">
        <f>P18/Q13</f>
        <v>7.2150072150072089E-2</v>
      </c>
    </row>
    <row r="19" spans="1:18" ht="15.75">
      <c r="A19" s="29"/>
      <c r="B19" s="27">
        <f>B14-F14</f>
        <v>-7.3076923076923066</v>
      </c>
      <c r="C19" s="27">
        <f>C14-G14</f>
        <v>7.3076923076923066</v>
      </c>
      <c r="D19" s="54"/>
      <c r="E19" s="27">
        <f>B19*B19</f>
        <v>53.402366863905307</v>
      </c>
      <c r="F19" s="27">
        <f>C19*C19</f>
        <v>53.402366863905307</v>
      </c>
      <c r="G19" s="30">
        <f>E19/F14</f>
        <v>1.5124853360147472</v>
      </c>
      <c r="H19" s="30">
        <f>F19/G14</f>
        <v>2.8569167458056337</v>
      </c>
      <c r="I19" s="57"/>
      <c r="J19" s="10"/>
      <c r="K19" s="29"/>
      <c r="L19" s="27">
        <f>L14-P14</f>
        <v>-1.1111111111111107</v>
      </c>
      <c r="M19" s="27">
        <f>M14-Q14</f>
        <v>1.1111111111111107</v>
      </c>
      <c r="N19" s="57"/>
      <c r="O19" s="27">
        <f>L19*L19</f>
        <v>1.2345679012345669</v>
      </c>
      <c r="P19" s="27">
        <f>M19*M19</f>
        <v>1.2345679012345669</v>
      </c>
      <c r="Q19" s="30">
        <f>O19/P14</f>
        <v>5.3418803418803382E-2</v>
      </c>
      <c r="R19" s="30">
        <f>P19/Q14</f>
        <v>7.7700077700077641E-2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40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42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0.59841750598985954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0.95064530545303549</v>
      </c>
    </row>
    <row r="23" spans="1:18" ht="15.75">
      <c r="A23" s="56" t="s">
        <v>9</v>
      </c>
      <c r="B23" s="56">
        <f>B6</f>
        <v>42</v>
      </c>
      <c r="C23" s="56">
        <f>I6</f>
        <v>21</v>
      </c>
      <c r="D23" s="56">
        <f>SUM(B23:C23)</f>
        <v>63</v>
      </c>
      <c r="E23" s="57"/>
      <c r="F23" s="27">
        <f>B25*D23/D25</f>
        <v>40.764705882352942</v>
      </c>
      <c r="G23" s="27">
        <f>C25*D23/D25</f>
        <v>22.235294117647058</v>
      </c>
      <c r="H23" s="54"/>
      <c r="I23" s="57"/>
      <c r="J23" s="10"/>
      <c r="K23" s="56" t="s">
        <v>9</v>
      </c>
      <c r="L23" s="56">
        <f>B8</f>
        <v>26</v>
      </c>
      <c r="M23" s="56">
        <f>I8</f>
        <v>9</v>
      </c>
      <c r="N23" s="56">
        <f>SUM(L23:M23)</f>
        <v>35</v>
      </c>
      <c r="O23" s="57"/>
      <c r="P23" s="27">
        <f>L25*N23/N25</f>
        <v>26.101694915254239</v>
      </c>
      <c r="Q23" s="27">
        <f>M25*N23/N25</f>
        <v>8.898305084745763</v>
      </c>
      <c r="R23" s="54"/>
    </row>
    <row r="24" spans="1:18" ht="18.75" customHeight="1">
      <c r="A24" s="56" t="s">
        <v>10</v>
      </c>
      <c r="B24" s="56">
        <f>C6</f>
        <v>24</v>
      </c>
      <c r="C24" s="56">
        <f>J6</f>
        <v>15</v>
      </c>
      <c r="D24" s="56">
        <f>SUM(B24:C24)</f>
        <v>39</v>
      </c>
      <c r="E24" s="57"/>
      <c r="F24" s="27">
        <f>B25*D24/D25</f>
        <v>25.235294117647058</v>
      </c>
      <c r="G24" s="27">
        <f>C25*D24/D25</f>
        <v>13.764705882352942</v>
      </c>
      <c r="H24" s="54" t="s">
        <v>32</v>
      </c>
      <c r="I24" s="57"/>
      <c r="J24" s="10"/>
      <c r="K24" s="56" t="s">
        <v>10</v>
      </c>
      <c r="L24" s="56">
        <f>C8</f>
        <v>18</v>
      </c>
      <c r="M24" s="56">
        <f>J8</f>
        <v>6</v>
      </c>
      <c r="N24" s="56">
        <f>SUM(L24:M24)</f>
        <v>24</v>
      </c>
      <c r="O24" s="57"/>
      <c r="P24" s="27">
        <f>L25*N24/N25</f>
        <v>17.898305084745761</v>
      </c>
      <c r="Q24" s="27">
        <f>M25*N24/N25</f>
        <v>6.101694915254237</v>
      </c>
      <c r="R24" s="54" t="s">
        <v>32</v>
      </c>
    </row>
    <row r="25" spans="1:18" ht="15.75">
      <c r="A25" s="32" t="s">
        <v>6</v>
      </c>
      <c r="B25" s="32">
        <f>SUM(B23:B24)</f>
        <v>66</v>
      </c>
      <c r="C25" s="32">
        <f>SUM(C23:C24)</f>
        <v>36</v>
      </c>
      <c r="D25" s="32">
        <f>SUM(D23:D24)</f>
        <v>102</v>
      </c>
      <c r="E25" s="57"/>
      <c r="F25" s="54"/>
      <c r="G25" s="54"/>
      <c r="H25" s="28">
        <f>SUM(G28:H29)</f>
        <v>0.27738927738927699</v>
      </c>
      <c r="I25" s="57"/>
      <c r="J25" s="10"/>
      <c r="K25" s="32" t="s">
        <v>6</v>
      </c>
      <c r="L25" s="32">
        <f>SUM(L23:L24)</f>
        <v>44</v>
      </c>
      <c r="M25" s="32">
        <f>SUM(M23:M24)</f>
        <v>15</v>
      </c>
      <c r="N25" s="32">
        <f>SUM(N23:N24)</f>
        <v>59</v>
      </c>
      <c r="O25" s="57"/>
      <c r="P25" s="54"/>
      <c r="Q25" s="54"/>
      <c r="R25" s="63">
        <f>SUM(Q28:R29)</f>
        <v>3.8311688311688449E-3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1.235294117647058</v>
      </c>
      <c r="C28" s="27">
        <f>C23-G23</f>
        <v>-1.235294117647058</v>
      </c>
      <c r="D28" s="54"/>
      <c r="E28" s="27">
        <f>B28*B28</f>
        <v>1.5259515570934234</v>
      </c>
      <c r="F28" s="27">
        <f>C28*C28</f>
        <v>1.5259515570934234</v>
      </c>
      <c r="G28" s="30">
        <f>E28/F23</f>
        <v>3.7433155080213852E-2</v>
      </c>
      <c r="H28" s="30">
        <f>F28/G23</f>
        <v>6.8627450980392066E-2</v>
      </c>
      <c r="I28" s="57"/>
      <c r="J28" s="10"/>
      <c r="K28" s="29" t="s">
        <v>33</v>
      </c>
      <c r="L28" s="27">
        <f>L23-P23</f>
        <v>-0.10169491525423879</v>
      </c>
      <c r="M28" s="27">
        <f>M23-Q23</f>
        <v>0.10169491525423702</v>
      </c>
      <c r="N28" s="57"/>
      <c r="O28" s="27">
        <f>L28*L28</f>
        <v>1.034185578856681E-2</v>
      </c>
      <c r="P28" s="27">
        <f>M28*M28</f>
        <v>1.0341855788566449E-2</v>
      </c>
      <c r="Q28" s="30">
        <f>O28/P23</f>
        <v>3.9621395553600115E-4</v>
      </c>
      <c r="R28" s="30">
        <f>P28/Q23</f>
        <v>1.1622276029055628E-3</v>
      </c>
    </row>
    <row r="29" spans="1:18" ht="15.75">
      <c r="A29" s="29"/>
      <c r="B29" s="27">
        <f>B24-F24</f>
        <v>-1.235294117647058</v>
      </c>
      <c r="C29" s="27">
        <f>C24-G24</f>
        <v>1.235294117647058</v>
      </c>
      <c r="D29" s="54"/>
      <c r="E29" s="27">
        <f>B29*B29</f>
        <v>1.5259515570934234</v>
      </c>
      <c r="F29" s="27">
        <f>C29*C29</f>
        <v>1.5259515570934234</v>
      </c>
      <c r="G29" s="30">
        <f>E29/F24</f>
        <v>6.0468942821883913E-2</v>
      </c>
      <c r="H29" s="30">
        <f>F29/G24</f>
        <v>0.11085972850678717</v>
      </c>
      <c r="I29" s="57"/>
      <c r="J29" s="10"/>
      <c r="K29" s="29"/>
      <c r="L29" s="27">
        <f>L24-P24</f>
        <v>0.10169491525423879</v>
      </c>
      <c r="M29" s="27">
        <f>M24-Q24</f>
        <v>-0.10169491525423702</v>
      </c>
      <c r="N29" s="57"/>
      <c r="O29" s="27">
        <f>L29*L29</f>
        <v>1.034185578856681E-2</v>
      </c>
      <c r="P29" s="27">
        <f>M29*M29</f>
        <v>1.0341855788566449E-2</v>
      </c>
      <c r="Q29" s="30">
        <f>O29/P24</f>
        <v>5.7781201849000177E-4</v>
      </c>
      <c r="R29" s="30">
        <f>P29/Q24</f>
        <v>1.6949152542372792E-3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90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57</v>
      </c>
      <c r="C33" s="58">
        <f>C13</f>
        <v>19</v>
      </c>
      <c r="D33" s="58">
        <f>SUM(B33:C33)</f>
        <v>76</v>
      </c>
      <c r="E33" s="49">
        <f>B33*100/D35</f>
        <v>43.846153846153847</v>
      </c>
      <c r="F33" s="49">
        <f>C33*100/D35</f>
        <v>14.615384615384615</v>
      </c>
      <c r="H33" s="93" t="s">
        <v>39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28</v>
      </c>
      <c r="C34" s="58">
        <f>C14</f>
        <v>26</v>
      </c>
      <c r="D34" s="58">
        <f>SUM(B34:C34)</f>
        <v>54</v>
      </c>
      <c r="E34" s="50">
        <f>B34*100/D33</f>
        <v>36.842105263157897</v>
      </c>
      <c r="F34" s="49">
        <f>C34*100/D35</f>
        <v>20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2.8795812605219989E-2</v>
      </c>
      <c r="P34" s="15"/>
      <c r="Q34" s="57"/>
      <c r="R34" s="22"/>
    </row>
    <row r="35" spans="1:18" ht="15.75">
      <c r="A35" s="58" t="s">
        <v>6</v>
      </c>
      <c r="B35" s="58">
        <f>SUM(B33:B34)</f>
        <v>85</v>
      </c>
      <c r="C35" s="58">
        <f>SUM(C33:C34)</f>
        <v>45</v>
      </c>
      <c r="D35" s="58">
        <f>SUM(D33:D34)</f>
        <v>130</v>
      </c>
      <c r="E35" s="51"/>
      <c r="F35" s="51"/>
      <c r="H35" s="56" t="s">
        <v>9</v>
      </c>
      <c r="I35" s="54">
        <f>B9</f>
        <v>151</v>
      </c>
      <c r="J35" s="54">
        <f>I9</f>
        <v>65</v>
      </c>
      <c r="K35" s="54">
        <f>SUM(I35:J35)</f>
        <v>216</v>
      </c>
      <c r="L35" s="57"/>
      <c r="M35" s="27">
        <f>I37*K35/K37</f>
        <v>141.09677419354838</v>
      </c>
      <c r="N35" s="27">
        <f>J37*K35/K37</f>
        <v>74.903225806451616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92</v>
      </c>
      <c r="J36" s="54">
        <f>J9</f>
        <v>64</v>
      </c>
      <c r="K36" s="54">
        <f>SUM(I36:J36)</f>
        <v>156</v>
      </c>
      <c r="L36" s="57"/>
      <c r="M36" s="27">
        <f>I37*K36/K37</f>
        <v>101.90322580645162</v>
      </c>
      <c r="N36" s="27">
        <f>J37*K36/K37</f>
        <v>54.096774193548384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2014</v>
      </c>
      <c r="B37" s="95"/>
      <c r="C37" s="95"/>
      <c r="D37" s="95"/>
      <c r="E37" s="95"/>
      <c r="F37" s="95"/>
      <c r="H37" s="33" t="s">
        <v>6</v>
      </c>
      <c r="I37" s="34">
        <f>SUM(I35:I36)</f>
        <v>243</v>
      </c>
      <c r="J37" s="34">
        <f>SUM(J35:J36)</f>
        <v>129</v>
      </c>
      <c r="K37" s="34">
        <f>SUM(K35:K36)</f>
        <v>372</v>
      </c>
      <c r="L37" s="57"/>
      <c r="M37" s="57"/>
      <c r="N37" s="57"/>
      <c r="O37" s="63">
        <f>SUM(N40:O41)</f>
        <v>4.7797793597391678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42</v>
      </c>
      <c r="C39" s="58">
        <f>C23</f>
        <v>21</v>
      </c>
      <c r="D39" s="58">
        <f>SUM(B39:C39)</f>
        <v>63</v>
      </c>
      <c r="E39" s="49">
        <f>B39*100/D41</f>
        <v>41.176470588235297</v>
      </c>
      <c r="F39" s="49">
        <f>C39*100/D41</f>
        <v>20.588235294117649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24</v>
      </c>
      <c r="C40" s="58">
        <f>C24</f>
        <v>15</v>
      </c>
      <c r="D40" s="58">
        <f>SUM(B40:C40)</f>
        <v>39</v>
      </c>
      <c r="E40" s="50">
        <f>B40*100/D39</f>
        <v>38.095238095238095</v>
      </c>
      <c r="F40" s="49">
        <f>C40*100/D41</f>
        <v>14.705882352941176</v>
      </c>
      <c r="H40" s="29" t="s">
        <v>33</v>
      </c>
      <c r="I40" s="27">
        <f>I35-M35</f>
        <v>9.9032258064516157</v>
      </c>
      <c r="J40" s="27">
        <f>J35-N35</f>
        <v>-9.9032258064516157</v>
      </c>
      <c r="K40" s="54"/>
      <c r="L40" s="27">
        <f>I40*I40</f>
        <v>98.07388137356925</v>
      </c>
      <c r="M40" s="27">
        <f>J40*J40</f>
        <v>98.07388137356925</v>
      </c>
      <c r="N40" s="30">
        <f>L40/M35</f>
        <v>0.69508237827632524</v>
      </c>
      <c r="O40" s="30">
        <f>M40/N35</f>
        <v>1.3093412241949383</v>
      </c>
      <c r="P40" s="14"/>
      <c r="Q40" s="14"/>
      <c r="R40" s="22"/>
    </row>
    <row r="41" spans="1:18" ht="15.75">
      <c r="A41" s="58" t="s">
        <v>6</v>
      </c>
      <c r="B41" s="58">
        <f>SUM(B39:B40)</f>
        <v>66</v>
      </c>
      <c r="C41" s="58">
        <f>SUM(C39:C40)</f>
        <v>36</v>
      </c>
      <c r="D41" s="58">
        <f>SUM(D39:D40)</f>
        <v>102</v>
      </c>
      <c r="E41" s="51"/>
      <c r="F41" s="51"/>
      <c r="H41" s="29"/>
      <c r="I41" s="27">
        <f>I36-M36</f>
        <v>-9.9032258064516157</v>
      </c>
      <c r="J41" s="27">
        <f>J36-N36</f>
        <v>9.9032258064516157</v>
      </c>
      <c r="K41" s="54"/>
      <c r="L41" s="27">
        <f>I41*I41</f>
        <v>98.07388137356925</v>
      </c>
      <c r="M41" s="27">
        <f>J41*J41</f>
        <v>98.07388137356925</v>
      </c>
      <c r="N41" s="30">
        <f>L41/M36</f>
        <v>0.9624217545364504</v>
      </c>
      <c r="O41" s="30">
        <f>M41/N36</f>
        <v>1.8129340027314531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39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26</v>
      </c>
      <c r="C45" s="58">
        <f t="shared" si="9"/>
        <v>16</v>
      </c>
      <c r="D45" s="58">
        <f>SUM(B45:C45)</f>
        <v>42</v>
      </c>
      <c r="E45" s="49">
        <f>B45*100/D47</f>
        <v>32.098765432098766</v>
      </c>
      <c r="F45" s="49">
        <f>C45*100/D47</f>
        <v>19.753086419753085</v>
      </c>
    </row>
    <row r="46" spans="1:18">
      <c r="A46" s="58" t="s">
        <v>10</v>
      </c>
      <c r="B46" s="58">
        <f t="shared" si="9"/>
        <v>22</v>
      </c>
      <c r="C46" s="58">
        <f t="shared" si="9"/>
        <v>17</v>
      </c>
      <c r="D46" s="58">
        <f>SUM(B46:C46)</f>
        <v>39</v>
      </c>
      <c r="E46" s="50">
        <f>B46*100/D45</f>
        <v>52.38095238095238</v>
      </c>
      <c r="F46" s="49">
        <f>C46*100/D47</f>
        <v>20.987654320987655</v>
      </c>
    </row>
    <row r="47" spans="1:18">
      <c r="A47" s="58" t="s">
        <v>6</v>
      </c>
      <c r="B47" s="58">
        <f>SUM(B45:B46)</f>
        <v>48</v>
      </c>
      <c r="C47" s="58">
        <f>SUM(C45:C46)</f>
        <v>33</v>
      </c>
      <c r="D47" s="58">
        <f>SUM(D45:D46)</f>
        <v>81</v>
      </c>
      <c r="E47" s="51"/>
      <c r="F47" s="51"/>
    </row>
    <row r="48" spans="1:18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26</v>
      </c>
      <c r="C50" s="58">
        <f>M23</f>
        <v>9</v>
      </c>
      <c r="D50" s="58">
        <f>SUM(B50:C50)</f>
        <v>35</v>
      </c>
      <c r="E50" s="49">
        <f>B50*100/D52</f>
        <v>44.067796610169495</v>
      </c>
      <c r="F50" s="49">
        <f>C50*100/D52</f>
        <v>15.254237288135593</v>
      </c>
    </row>
    <row r="51" spans="1:6">
      <c r="A51" s="58" t="s">
        <v>10</v>
      </c>
      <c r="B51" s="58">
        <f>L24</f>
        <v>18</v>
      </c>
      <c r="C51" s="58">
        <f>M24</f>
        <v>6</v>
      </c>
      <c r="D51" s="58">
        <f>SUM(B51:C51)</f>
        <v>24</v>
      </c>
      <c r="E51" s="49">
        <f>B51*100/D50</f>
        <v>51.428571428571431</v>
      </c>
      <c r="F51" s="49">
        <f>C51*100/D52</f>
        <v>10.169491525423728</v>
      </c>
    </row>
    <row r="52" spans="1:6">
      <c r="A52" s="58" t="s">
        <v>6</v>
      </c>
      <c r="B52" s="58">
        <f>SUM(B50:B51)</f>
        <v>44</v>
      </c>
      <c r="C52" s="58">
        <f>SUM(C50:C51)</f>
        <v>15</v>
      </c>
      <c r="D52" s="58">
        <f>SUM(D50:D51)</f>
        <v>59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2"/>
  <sheetViews>
    <sheetView topLeftCell="A28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91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24</v>
      </c>
      <c r="C5" s="4">
        <v>30</v>
      </c>
      <c r="D5" s="4">
        <f>SUM(B5:C5)</f>
        <v>54</v>
      </c>
      <c r="E5" s="4">
        <v>3</v>
      </c>
      <c r="F5" s="4">
        <v>3</v>
      </c>
      <c r="G5" s="4">
        <v>4</v>
      </c>
      <c r="H5" s="4">
        <v>4</v>
      </c>
      <c r="I5" s="4">
        <f>E5+G5</f>
        <v>7</v>
      </c>
      <c r="J5" s="6">
        <f>F5+H5</f>
        <v>7</v>
      </c>
      <c r="K5" s="7">
        <f>I5+J5</f>
        <v>14</v>
      </c>
      <c r="L5" s="3">
        <f>D5+K5</f>
        <v>68</v>
      </c>
      <c r="M5" s="21">
        <f>B5*100/L5</f>
        <v>35.294117647058826</v>
      </c>
      <c r="N5" s="21">
        <f>C5*100/L5</f>
        <v>44.117647058823529</v>
      </c>
      <c r="O5" s="21">
        <f>E5+G5*100/L5</f>
        <v>8.882352941176471</v>
      </c>
      <c r="P5" s="21">
        <f>F5+H5*100/L5</f>
        <v>8.882352941176471</v>
      </c>
    </row>
    <row r="6" spans="1:18" ht="16.5" thickBot="1">
      <c r="A6" s="2" t="s">
        <v>12</v>
      </c>
      <c r="B6" s="4">
        <v>38</v>
      </c>
      <c r="C6" s="4">
        <v>36</v>
      </c>
      <c r="D6" s="4">
        <f t="shared" ref="D6:D8" si="0">SUM(B6:C6)</f>
        <v>74</v>
      </c>
      <c r="E6" s="4">
        <v>7</v>
      </c>
      <c r="F6" s="4">
        <v>12</v>
      </c>
      <c r="G6" s="4">
        <v>5</v>
      </c>
      <c r="H6" s="4">
        <v>11</v>
      </c>
      <c r="I6" s="4">
        <f t="shared" ref="I6:J8" si="1">E6+G6</f>
        <v>12</v>
      </c>
      <c r="J6" s="6">
        <f t="shared" si="1"/>
        <v>23</v>
      </c>
      <c r="K6" s="7">
        <f t="shared" ref="K6:K8" si="2">I6+J6</f>
        <v>35</v>
      </c>
      <c r="L6" s="3">
        <f t="shared" ref="L6:L8" si="3">D6+K6</f>
        <v>109</v>
      </c>
      <c r="M6" s="21">
        <f t="shared" ref="M6:M9" si="4">B6*100/L6</f>
        <v>34.862385321100916</v>
      </c>
      <c r="N6" s="21">
        <f t="shared" ref="N6:N9" si="5">C6*100/L6</f>
        <v>33.027522935779814</v>
      </c>
      <c r="O6" s="21">
        <f t="shared" ref="O6:O9" si="6">E6+G6*100/L6</f>
        <v>11.587155963302752</v>
      </c>
      <c r="P6" s="21">
        <f t="shared" ref="P6:P9" si="7">F6+H6*100/L6</f>
        <v>22.091743119266056</v>
      </c>
    </row>
    <row r="7" spans="1:18" ht="16.5" thickBot="1">
      <c r="A7" s="2" t="s">
        <v>13</v>
      </c>
      <c r="B7" s="4">
        <v>34</v>
      </c>
      <c r="C7" s="4">
        <v>21</v>
      </c>
      <c r="D7" s="4">
        <f t="shared" si="0"/>
        <v>55</v>
      </c>
      <c r="E7" s="4">
        <v>3</v>
      </c>
      <c r="F7" s="4">
        <v>6</v>
      </c>
      <c r="G7" s="4">
        <v>8</v>
      </c>
      <c r="H7" s="4">
        <v>8</v>
      </c>
      <c r="I7" s="4">
        <f t="shared" si="1"/>
        <v>11</v>
      </c>
      <c r="J7" s="6">
        <f t="shared" si="1"/>
        <v>14</v>
      </c>
      <c r="K7" s="7">
        <f t="shared" si="2"/>
        <v>25</v>
      </c>
      <c r="L7" s="3">
        <f t="shared" si="3"/>
        <v>80</v>
      </c>
      <c r="M7" s="21">
        <f t="shared" si="4"/>
        <v>42.5</v>
      </c>
      <c r="N7" s="21">
        <f t="shared" si="5"/>
        <v>26.25</v>
      </c>
      <c r="O7" s="21">
        <f t="shared" si="6"/>
        <v>13</v>
      </c>
      <c r="P7" s="21">
        <f t="shared" si="7"/>
        <v>16</v>
      </c>
    </row>
    <row r="8" spans="1:18" ht="16.5" thickBot="1">
      <c r="A8" s="2" t="s">
        <v>14</v>
      </c>
      <c r="B8" s="4">
        <v>21</v>
      </c>
      <c r="C8" s="4">
        <v>19</v>
      </c>
      <c r="D8" s="4">
        <f t="shared" si="0"/>
        <v>40</v>
      </c>
      <c r="E8" s="4">
        <v>3</v>
      </c>
      <c r="F8" s="4">
        <v>4</v>
      </c>
      <c r="G8" s="4">
        <v>3</v>
      </c>
      <c r="H8" s="4">
        <v>9</v>
      </c>
      <c r="I8" s="4">
        <f t="shared" si="1"/>
        <v>6</v>
      </c>
      <c r="J8" s="6">
        <f t="shared" si="1"/>
        <v>13</v>
      </c>
      <c r="K8" s="7">
        <f t="shared" si="2"/>
        <v>19</v>
      </c>
      <c r="L8" s="3">
        <f t="shared" si="3"/>
        <v>59</v>
      </c>
      <c r="M8" s="21">
        <f t="shared" si="4"/>
        <v>35.593220338983052</v>
      </c>
      <c r="N8" s="21">
        <f t="shared" si="5"/>
        <v>32.203389830508478</v>
      </c>
      <c r="O8" s="21">
        <f t="shared" si="6"/>
        <v>8.0847457627118651</v>
      </c>
      <c r="P8" s="21">
        <f t="shared" si="7"/>
        <v>19.254237288135592</v>
      </c>
    </row>
    <row r="9" spans="1:18" ht="16.5" thickBot="1">
      <c r="A9" s="2" t="s">
        <v>15</v>
      </c>
      <c r="B9" s="4">
        <f t="shared" ref="B9:L9" si="8">SUM(B5:B8)</f>
        <v>117</v>
      </c>
      <c r="C9" s="4">
        <f t="shared" si="8"/>
        <v>106</v>
      </c>
      <c r="D9" s="4">
        <f t="shared" si="8"/>
        <v>223</v>
      </c>
      <c r="E9" s="4">
        <f t="shared" si="8"/>
        <v>16</v>
      </c>
      <c r="F9" s="4">
        <f t="shared" si="8"/>
        <v>25</v>
      </c>
      <c r="G9" s="4">
        <f t="shared" si="8"/>
        <v>20</v>
      </c>
      <c r="H9" s="4">
        <f t="shared" si="8"/>
        <v>32</v>
      </c>
      <c r="I9" s="4">
        <f t="shared" si="8"/>
        <v>36</v>
      </c>
      <c r="J9" s="6">
        <f t="shared" si="8"/>
        <v>57</v>
      </c>
      <c r="K9" s="7">
        <f t="shared" si="8"/>
        <v>93</v>
      </c>
      <c r="L9" s="3">
        <f t="shared" si="8"/>
        <v>316</v>
      </c>
      <c r="M9" s="21">
        <f t="shared" si="4"/>
        <v>37.025316455696199</v>
      </c>
      <c r="N9" s="21">
        <f t="shared" si="5"/>
        <v>33.544303797468352</v>
      </c>
      <c r="O9" s="21">
        <f t="shared" si="6"/>
        <v>22.329113924050631</v>
      </c>
      <c r="P9" s="21">
        <f t="shared" si="7"/>
        <v>35.12658227848101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30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37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0.7099450128153959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0.13646506006887726</v>
      </c>
    </row>
    <row r="13" spans="1:18" ht="15.75">
      <c r="A13" s="56" t="s">
        <v>9</v>
      </c>
      <c r="B13" s="54">
        <f>B5</f>
        <v>24</v>
      </c>
      <c r="C13" s="54">
        <f>I5</f>
        <v>7</v>
      </c>
      <c r="D13" s="54">
        <f>SUM(B13:C13)</f>
        <v>31</v>
      </c>
      <c r="E13" s="57"/>
      <c r="F13" s="27">
        <f>B15*D13/D15</f>
        <v>24.617647058823529</v>
      </c>
      <c r="G13" s="27">
        <f>C15*D13/D15</f>
        <v>6.382352941176471</v>
      </c>
      <c r="H13" s="54"/>
      <c r="I13" s="57"/>
      <c r="J13" s="10"/>
      <c r="K13" s="56" t="s">
        <v>9</v>
      </c>
      <c r="L13" s="54">
        <f>B7</f>
        <v>34</v>
      </c>
      <c r="M13" s="54">
        <f>I7</f>
        <v>11</v>
      </c>
      <c r="N13" s="54">
        <f>SUM(L13:M13)</f>
        <v>45</v>
      </c>
      <c r="O13" s="57"/>
      <c r="P13" s="27">
        <f>L15*N13/N15</f>
        <v>30.9375</v>
      </c>
      <c r="Q13" s="27">
        <f>M15*N13/N15</f>
        <v>14.0625</v>
      </c>
      <c r="R13" s="54"/>
    </row>
    <row r="14" spans="1:18" ht="18" customHeight="1">
      <c r="A14" s="56" t="s">
        <v>10</v>
      </c>
      <c r="B14" s="54">
        <f>C5</f>
        <v>30</v>
      </c>
      <c r="C14" s="54">
        <f>J5</f>
        <v>7</v>
      </c>
      <c r="D14" s="54">
        <f>SUM(B14:C14)</f>
        <v>37</v>
      </c>
      <c r="E14" s="57"/>
      <c r="F14" s="27">
        <f>B15*D14/D15</f>
        <v>29.382352941176471</v>
      </c>
      <c r="G14" s="27">
        <f>C15*D14/D15</f>
        <v>7.617647058823529</v>
      </c>
      <c r="H14" s="54" t="s">
        <v>32</v>
      </c>
      <c r="I14" s="57"/>
      <c r="J14" s="10"/>
      <c r="K14" s="56" t="s">
        <v>10</v>
      </c>
      <c r="L14" s="54">
        <f>C7</f>
        <v>21</v>
      </c>
      <c r="M14" s="54">
        <f>J7</f>
        <v>14</v>
      </c>
      <c r="N14" s="54">
        <f>SUM(L14:M14)</f>
        <v>35</v>
      </c>
      <c r="O14" s="57"/>
      <c r="P14" s="27">
        <f>L15*N14/N15</f>
        <v>24.0625</v>
      </c>
      <c r="Q14" s="27">
        <f>M15*N14/N15</f>
        <v>10.9375</v>
      </c>
      <c r="R14" s="54" t="s">
        <v>32</v>
      </c>
    </row>
    <row r="15" spans="1:18" ht="15.75">
      <c r="A15" s="33" t="s">
        <v>6</v>
      </c>
      <c r="B15" s="34">
        <f>SUM(B13:B14)</f>
        <v>54</v>
      </c>
      <c r="C15" s="34">
        <f>SUM(C13:C14)</f>
        <v>14</v>
      </c>
      <c r="D15" s="34">
        <f>SUM(D13:D14)</f>
        <v>68</v>
      </c>
      <c r="E15" s="57"/>
      <c r="F15" s="57"/>
      <c r="G15" s="57"/>
      <c r="H15" s="28">
        <f>SUM(G18:H19)</f>
        <v>0.13833188026736395</v>
      </c>
      <c r="I15" s="57"/>
      <c r="J15" s="10"/>
      <c r="K15" s="33" t="s">
        <v>6</v>
      </c>
      <c r="L15" s="34">
        <f>SUM(L13:L14)</f>
        <v>55</v>
      </c>
      <c r="M15" s="34">
        <f>SUM(M13:M14)</f>
        <v>25</v>
      </c>
      <c r="N15" s="34">
        <f>SUM(N13:N14)</f>
        <v>80</v>
      </c>
      <c r="O15" s="57"/>
      <c r="P15" s="54"/>
      <c r="Q15" s="54"/>
      <c r="R15" s="63">
        <f>SUM(Q18:R19)</f>
        <v>2.2173737373737374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-0.61764705882352899</v>
      </c>
      <c r="C18" s="27">
        <f>C13-G13</f>
        <v>0.61764705882352899</v>
      </c>
      <c r="D18" s="54"/>
      <c r="E18" s="27">
        <f>B18*B18</f>
        <v>0.38148788927335586</v>
      </c>
      <c r="F18" s="27">
        <f>C18*C18</f>
        <v>0.38148788927335586</v>
      </c>
      <c r="G18" s="30">
        <f>E18/F13</f>
        <v>1.5496521189120788E-2</v>
      </c>
      <c r="H18" s="30">
        <f>F18/G13</f>
        <v>5.9772296015180179E-2</v>
      </c>
      <c r="I18" s="57"/>
      <c r="J18" s="10"/>
      <c r="K18" s="29" t="s">
        <v>33</v>
      </c>
      <c r="L18" s="27">
        <f>L13-P13</f>
        <v>3.0625</v>
      </c>
      <c r="M18" s="27">
        <f>M13-Q13</f>
        <v>-3.0625</v>
      </c>
      <c r="N18" s="57"/>
      <c r="O18" s="27">
        <f>L18*L18</f>
        <v>9.37890625</v>
      </c>
      <c r="P18" s="27">
        <f>M18*M18</f>
        <v>9.37890625</v>
      </c>
      <c r="Q18" s="30">
        <f>O18/P13</f>
        <v>0.30315656565656568</v>
      </c>
      <c r="R18" s="30">
        <f>P18/Q13</f>
        <v>0.66694444444444445</v>
      </c>
    </row>
    <row r="19" spans="1:18" ht="15.75">
      <c r="A19" s="29"/>
      <c r="B19" s="27">
        <f>B14-F14</f>
        <v>0.61764705882352899</v>
      </c>
      <c r="C19" s="27">
        <f>C14-G14</f>
        <v>-0.61764705882352899</v>
      </c>
      <c r="D19" s="54"/>
      <c r="E19" s="27">
        <f>B19*B19</f>
        <v>0.38148788927335586</v>
      </c>
      <c r="F19" s="27">
        <f>C19*C19</f>
        <v>0.38148788927335586</v>
      </c>
      <c r="G19" s="30">
        <f>E19/F14</f>
        <v>1.2983571807101201E-2</v>
      </c>
      <c r="H19" s="30">
        <f>F19/G14</f>
        <v>5.0079491255961776E-2</v>
      </c>
      <c r="I19" s="57"/>
      <c r="J19" s="10"/>
      <c r="K19" s="29"/>
      <c r="L19" s="27">
        <f>L14-P14</f>
        <v>-3.0625</v>
      </c>
      <c r="M19" s="27">
        <f>M14-Q14</f>
        <v>3.0625</v>
      </c>
      <c r="N19" s="57"/>
      <c r="O19" s="27">
        <f>L19*L19</f>
        <v>9.37890625</v>
      </c>
      <c r="P19" s="27">
        <f>M19*M19</f>
        <v>9.37890625</v>
      </c>
      <c r="Q19" s="30">
        <f>O19/P14</f>
        <v>0.38977272727272727</v>
      </c>
      <c r="R19" s="30">
        <f>P19/Q14</f>
        <v>0.85750000000000004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34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38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9.5027333867835087E-2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0.13176960890609024</v>
      </c>
    </row>
    <row r="23" spans="1:18" ht="15.75">
      <c r="A23" s="56" t="s">
        <v>9</v>
      </c>
      <c r="B23" s="56">
        <f>B6</f>
        <v>38</v>
      </c>
      <c r="C23" s="56">
        <f>I6</f>
        <v>12</v>
      </c>
      <c r="D23" s="56">
        <f>SUM(B23:C23)</f>
        <v>50</v>
      </c>
      <c r="E23" s="57"/>
      <c r="F23" s="27">
        <f>B25*D23/D25</f>
        <v>33.944954128440365</v>
      </c>
      <c r="G23" s="27">
        <f>C25*D23/D25</f>
        <v>16.055045871559631</v>
      </c>
      <c r="H23" s="54"/>
      <c r="I23" s="57"/>
      <c r="J23" s="10"/>
      <c r="K23" s="56" t="s">
        <v>9</v>
      </c>
      <c r="L23" s="56">
        <f>B8</f>
        <v>21</v>
      </c>
      <c r="M23" s="56">
        <f>I8</f>
        <v>6</v>
      </c>
      <c r="N23" s="56">
        <f>SUM(L23:M23)</f>
        <v>27</v>
      </c>
      <c r="O23" s="57"/>
      <c r="P23" s="27">
        <f>L25*N23/N25</f>
        <v>18.305084745762713</v>
      </c>
      <c r="Q23" s="27">
        <f>M25*N23/N25</f>
        <v>8.6949152542372889</v>
      </c>
      <c r="R23" s="54"/>
    </row>
    <row r="24" spans="1:18" ht="18.75" customHeight="1">
      <c r="A24" s="56" t="s">
        <v>10</v>
      </c>
      <c r="B24" s="56">
        <f>C6</f>
        <v>36</v>
      </c>
      <c r="C24" s="56">
        <f>J6</f>
        <v>23</v>
      </c>
      <c r="D24" s="56">
        <f>SUM(B24:C24)</f>
        <v>59</v>
      </c>
      <c r="E24" s="57"/>
      <c r="F24" s="27">
        <f>B25*D24/D25</f>
        <v>40.055045871559635</v>
      </c>
      <c r="G24" s="27">
        <f>C25*D24/D25</f>
        <v>18.944954128440369</v>
      </c>
      <c r="H24" s="54" t="s">
        <v>32</v>
      </c>
      <c r="I24" s="57"/>
      <c r="J24" s="10"/>
      <c r="K24" s="56" t="s">
        <v>10</v>
      </c>
      <c r="L24" s="56">
        <f>C8</f>
        <v>19</v>
      </c>
      <c r="M24" s="56">
        <f>J8</f>
        <v>13</v>
      </c>
      <c r="N24" s="56">
        <f>SUM(L24:M24)</f>
        <v>32</v>
      </c>
      <c r="O24" s="57"/>
      <c r="P24" s="27">
        <f>L25*N24/N25</f>
        <v>21.694915254237287</v>
      </c>
      <c r="Q24" s="27">
        <f>M25*N24/N25</f>
        <v>10.305084745762711</v>
      </c>
      <c r="R24" s="54" t="s">
        <v>32</v>
      </c>
    </row>
    <row r="25" spans="1:18" ht="15.75">
      <c r="A25" s="32" t="s">
        <v>6</v>
      </c>
      <c r="B25" s="32">
        <f>SUM(B23:B24)</f>
        <v>74</v>
      </c>
      <c r="C25" s="32">
        <f>SUM(C23:C24)</f>
        <v>35</v>
      </c>
      <c r="D25" s="32">
        <f>SUM(D23:D24)</f>
        <v>109</v>
      </c>
      <c r="E25" s="57"/>
      <c r="F25" s="54"/>
      <c r="G25" s="54"/>
      <c r="H25" s="28">
        <f>SUM(G28:H29)</f>
        <v>2.7870788560958042</v>
      </c>
      <c r="I25" s="57"/>
      <c r="J25" s="10"/>
      <c r="K25" s="32" t="s">
        <v>6</v>
      </c>
      <c r="L25" s="32">
        <f>SUM(L23:L24)</f>
        <v>40</v>
      </c>
      <c r="M25" s="32">
        <f>SUM(M23:M24)</f>
        <v>19</v>
      </c>
      <c r="N25" s="32">
        <f>SUM(N23:N24)</f>
        <v>59</v>
      </c>
      <c r="O25" s="57"/>
      <c r="P25" s="54"/>
      <c r="Q25" s="54"/>
      <c r="R25" s="63">
        <f>SUM(Q28:R29)</f>
        <v>2.2715323464912283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4.0550458715596349</v>
      </c>
      <c r="C28" s="27">
        <f>C23-G23</f>
        <v>-4.0550458715596314</v>
      </c>
      <c r="D28" s="54"/>
      <c r="E28" s="27">
        <f>B28*B28</f>
        <v>16.443397020452839</v>
      </c>
      <c r="F28" s="27">
        <f>C28*C28</f>
        <v>16.44339702045281</v>
      </c>
      <c r="G28" s="30">
        <f>E28/F23</f>
        <v>0.48441358789982691</v>
      </c>
      <c r="H28" s="30">
        <f>F28/G23</f>
        <v>1.0241887287024893</v>
      </c>
      <c r="I28" s="57"/>
      <c r="J28" s="10"/>
      <c r="K28" s="29" t="s">
        <v>33</v>
      </c>
      <c r="L28" s="27">
        <f>L23-P23</f>
        <v>2.6949152542372872</v>
      </c>
      <c r="M28" s="27">
        <f>M23-Q23</f>
        <v>-2.6949152542372889</v>
      </c>
      <c r="N28" s="57"/>
      <c r="O28" s="27">
        <f>L28*L28</f>
        <v>7.2625682275208225</v>
      </c>
      <c r="P28" s="27">
        <f>M28*M28</f>
        <v>7.2625682275208314</v>
      </c>
      <c r="Q28" s="30">
        <f>O28/P23</f>
        <v>0.39675141242937823</v>
      </c>
      <c r="R28" s="30">
        <f>P28/Q23</f>
        <v>0.83526613143027095</v>
      </c>
    </row>
    <row r="29" spans="1:18" ht="15.75">
      <c r="A29" s="29"/>
      <c r="B29" s="27">
        <f>B24-F24</f>
        <v>-4.0550458715596349</v>
      </c>
      <c r="C29" s="27">
        <f>C24-G24</f>
        <v>4.0550458715596314</v>
      </c>
      <c r="D29" s="54"/>
      <c r="E29" s="27">
        <f>B29*B29</f>
        <v>16.443397020452839</v>
      </c>
      <c r="F29" s="27">
        <f>C29*C29</f>
        <v>16.44339702045281</v>
      </c>
      <c r="G29" s="30">
        <f>E29/F24</f>
        <v>0.41051998974561599</v>
      </c>
      <c r="H29" s="30">
        <f>F29/G24</f>
        <v>0.86795654974787217</v>
      </c>
      <c r="I29" s="57"/>
      <c r="J29" s="10"/>
      <c r="K29" s="29"/>
      <c r="L29" s="27">
        <f>L24-P24</f>
        <v>-2.6949152542372872</v>
      </c>
      <c r="M29" s="27">
        <f>M24-Q24</f>
        <v>2.6949152542372889</v>
      </c>
      <c r="N29" s="57"/>
      <c r="O29" s="27">
        <f>L29*L29</f>
        <v>7.2625682275208225</v>
      </c>
      <c r="P29" s="27">
        <f>M29*M29</f>
        <v>7.2625682275208314</v>
      </c>
      <c r="Q29" s="30">
        <f>O29/P24</f>
        <v>0.33475900423728794</v>
      </c>
      <c r="R29" s="30">
        <f>P29/Q24</f>
        <v>0.70475579839429126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92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24</v>
      </c>
      <c r="C33" s="58">
        <f>C13</f>
        <v>7</v>
      </c>
      <c r="D33" s="58">
        <f>SUM(B33:C33)</f>
        <v>31</v>
      </c>
      <c r="E33" s="49">
        <f>B33*100/D35</f>
        <v>35.294117647058826</v>
      </c>
      <c r="F33" s="49">
        <f>C33*100/D35</f>
        <v>10.294117647058824</v>
      </c>
      <c r="H33" s="93" t="s">
        <v>30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30</v>
      </c>
      <c r="C34" s="58">
        <f>C14</f>
        <v>7</v>
      </c>
      <c r="D34" s="58">
        <f>SUM(B34:C34)</f>
        <v>37</v>
      </c>
      <c r="E34" s="50">
        <f>B34*100/D33</f>
        <v>96.774193548387103</v>
      </c>
      <c r="F34" s="49">
        <f>C34*100/D35</f>
        <v>10.294117647058824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2.5745049423898787E-2</v>
      </c>
      <c r="P34" s="15"/>
      <c r="Q34" s="57"/>
      <c r="R34" s="22"/>
    </row>
    <row r="35" spans="1:18" ht="15.75">
      <c r="A35" s="58" t="s">
        <v>6</v>
      </c>
      <c r="B35" s="58">
        <f>SUM(B33:B34)</f>
        <v>54</v>
      </c>
      <c r="C35" s="58">
        <f>SUM(C33:C34)</f>
        <v>14</v>
      </c>
      <c r="D35" s="58">
        <f>SUM(D33:D34)</f>
        <v>68</v>
      </c>
      <c r="E35" s="51"/>
      <c r="F35" s="51"/>
      <c r="H35" s="56" t="s">
        <v>9</v>
      </c>
      <c r="I35" s="54">
        <f>B9</f>
        <v>117</v>
      </c>
      <c r="J35" s="54">
        <f>I9</f>
        <v>36</v>
      </c>
      <c r="K35" s="54">
        <f>SUM(I35:J35)</f>
        <v>153</v>
      </c>
      <c r="L35" s="57"/>
      <c r="M35" s="27">
        <f>I37*K35/K37</f>
        <v>107.97151898734177</v>
      </c>
      <c r="N35" s="27">
        <f>J37*K35/K37</f>
        <v>45.028481012658226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106</v>
      </c>
      <c r="J36" s="54">
        <f>J9</f>
        <v>57</v>
      </c>
      <c r="K36" s="54">
        <f>SUM(I36:J36)</f>
        <v>163</v>
      </c>
      <c r="L36" s="57"/>
      <c r="M36" s="27">
        <f>I37*K36/K37</f>
        <v>115.02848101265823</v>
      </c>
      <c r="N36" s="27">
        <f>J37*K36/K37</f>
        <v>47.971518987341774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2015</v>
      </c>
      <c r="B37" s="95"/>
      <c r="C37" s="95"/>
      <c r="D37" s="95"/>
      <c r="E37" s="95"/>
      <c r="F37" s="95"/>
      <c r="H37" s="33" t="s">
        <v>6</v>
      </c>
      <c r="I37" s="34">
        <f>SUM(I35:I36)</f>
        <v>223</v>
      </c>
      <c r="J37" s="34">
        <f>SUM(J35:J36)</f>
        <v>93</v>
      </c>
      <c r="K37" s="34">
        <f>SUM(K35:K36)</f>
        <v>316</v>
      </c>
      <c r="L37" s="57"/>
      <c r="M37" s="57"/>
      <c r="N37" s="57"/>
      <c r="O37" s="63">
        <f>SUM(N40:O41)</f>
        <v>4.9730609169811348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38</v>
      </c>
      <c r="C39" s="58">
        <f>C23</f>
        <v>12</v>
      </c>
      <c r="D39" s="58">
        <f>SUM(B39:C39)</f>
        <v>50</v>
      </c>
      <c r="E39" s="49">
        <f>B39*100/D41</f>
        <v>34.862385321100916</v>
      </c>
      <c r="F39" s="49">
        <f>C39*100/D41</f>
        <v>11.009174311926605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36</v>
      </c>
      <c r="C40" s="58">
        <f>C24</f>
        <v>23</v>
      </c>
      <c r="D40" s="58">
        <f>SUM(B40:C40)</f>
        <v>59</v>
      </c>
      <c r="E40" s="50">
        <f>B40*100/D39</f>
        <v>72</v>
      </c>
      <c r="F40" s="49">
        <f>C40*100/D41</f>
        <v>21.100917431192659</v>
      </c>
      <c r="H40" s="29" t="s">
        <v>33</v>
      </c>
      <c r="I40" s="27">
        <f>I35-M35</f>
        <v>9.0284810126582329</v>
      </c>
      <c r="J40" s="27">
        <f>J35-N35</f>
        <v>-9.0284810126582258</v>
      </c>
      <c r="K40" s="54"/>
      <c r="L40" s="27">
        <f>I40*I40</f>
        <v>81.51346939593023</v>
      </c>
      <c r="M40" s="27">
        <f>J40*J40</f>
        <v>81.513469395930102</v>
      </c>
      <c r="N40" s="30">
        <f>L40/M35</f>
        <v>0.75495343735496212</v>
      </c>
      <c r="O40" s="30">
        <f>M40/N35</f>
        <v>1.8102646938726483</v>
      </c>
      <c r="P40" s="14"/>
      <c r="Q40" s="14"/>
      <c r="R40" s="22"/>
    </row>
    <row r="41" spans="1:18" ht="15.75">
      <c r="A41" s="58" t="s">
        <v>6</v>
      </c>
      <c r="B41" s="58">
        <f>SUM(B39:B40)</f>
        <v>74</v>
      </c>
      <c r="C41" s="58">
        <f>SUM(C39:C40)</f>
        <v>35</v>
      </c>
      <c r="D41" s="58">
        <f>SUM(D39:D40)</f>
        <v>109</v>
      </c>
      <c r="E41" s="51"/>
      <c r="F41" s="51"/>
      <c r="H41" s="29"/>
      <c r="I41" s="27">
        <f>I36-M36</f>
        <v>-9.0284810126582329</v>
      </c>
      <c r="J41" s="27">
        <f>J36-N36</f>
        <v>9.0284810126582258</v>
      </c>
      <c r="K41" s="54"/>
      <c r="L41" s="27">
        <f>I41*I41</f>
        <v>81.51346939593023</v>
      </c>
      <c r="M41" s="27">
        <f>J41*J41</f>
        <v>81.513469395930102</v>
      </c>
      <c r="N41" s="30">
        <f>L41/M36</f>
        <v>0.70863727555404421</v>
      </c>
      <c r="O41" s="30">
        <f>M41/N36</f>
        <v>1.6992055101994796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59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34</v>
      </c>
      <c r="C45" s="58">
        <f t="shared" si="9"/>
        <v>11</v>
      </c>
      <c r="D45" s="58">
        <f>SUM(B45:C45)</f>
        <v>45</v>
      </c>
      <c r="E45" s="49">
        <f>B45*100/D47</f>
        <v>42.5</v>
      </c>
      <c r="F45" s="49">
        <f>C45*100/D47</f>
        <v>13.75</v>
      </c>
    </row>
    <row r="46" spans="1:18">
      <c r="A46" s="58" t="s">
        <v>10</v>
      </c>
      <c r="B46" s="58">
        <f t="shared" si="9"/>
        <v>21</v>
      </c>
      <c r="C46" s="58">
        <f t="shared" si="9"/>
        <v>14</v>
      </c>
      <c r="D46" s="58">
        <f>SUM(B46:C46)</f>
        <v>35</v>
      </c>
      <c r="E46" s="50">
        <f>B46*100/D45</f>
        <v>46.666666666666664</v>
      </c>
      <c r="F46" s="49">
        <f>C46*100/D47</f>
        <v>17.5</v>
      </c>
    </row>
    <row r="47" spans="1:18">
      <c r="A47" s="58" t="s">
        <v>6</v>
      </c>
      <c r="B47" s="58">
        <f>SUM(B45:B46)</f>
        <v>55</v>
      </c>
      <c r="C47" s="58">
        <f>SUM(C45:C46)</f>
        <v>25</v>
      </c>
      <c r="D47" s="58">
        <f>SUM(D45:D46)</f>
        <v>80</v>
      </c>
      <c r="E47" s="51"/>
      <c r="F47" s="51"/>
    </row>
    <row r="48" spans="1:18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21</v>
      </c>
      <c r="C50" s="58">
        <f>M23</f>
        <v>6</v>
      </c>
      <c r="D50" s="58">
        <f>SUM(B50:C50)</f>
        <v>27</v>
      </c>
      <c r="E50" s="49">
        <f>B50*100/D52</f>
        <v>35.593220338983052</v>
      </c>
      <c r="F50" s="49">
        <f>C50*100/D52</f>
        <v>10.169491525423728</v>
      </c>
    </row>
    <row r="51" spans="1:6">
      <c r="A51" s="58" t="s">
        <v>10</v>
      </c>
      <c r="B51" s="58">
        <f>L24</f>
        <v>19</v>
      </c>
      <c r="C51" s="58">
        <f>M24</f>
        <v>13</v>
      </c>
      <c r="D51" s="58">
        <f>SUM(B51:C51)</f>
        <v>32</v>
      </c>
      <c r="E51" s="49">
        <f>B51*100/D50</f>
        <v>70.370370370370367</v>
      </c>
      <c r="F51" s="49">
        <f>C51*100/D52</f>
        <v>22.033898305084747</v>
      </c>
    </row>
    <row r="52" spans="1:6">
      <c r="A52" s="58" t="s">
        <v>6</v>
      </c>
      <c r="B52" s="58">
        <f>SUM(B50:B51)</f>
        <v>40</v>
      </c>
      <c r="C52" s="58">
        <f>SUM(C50:C51)</f>
        <v>19</v>
      </c>
      <c r="D52" s="58">
        <f>SUM(D50:D51)</f>
        <v>59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topLeftCell="A34" workbookViewId="0">
      <selection activeCell="J28" sqref="J28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93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20</v>
      </c>
      <c r="C5" s="4">
        <v>18</v>
      </c>
      <c r="D5" s="4">
        <f>SUM(B5:C5)</f>
        <v>38</v>
      </c>
      <c r="E5" s="4">
        <v>7</v>
      </c>
      <c r="F5" s="4">
        <v>6</v>
      </c>
      <c r="G5" s="4">
        <v>8</v>
      </c>
      <c r="H5" s="4">
        <v>5</v>
      </c>
      <c r="I5" s="4">
        <f>E5+G5</f>
        <v>15</v>
      </c>
      <c r="J5" s="6">
        <f>F5+H5</f>
        <v>11</v>
      </c>
      <c r="K5" s="7">
        <f>I5+J5</f>
        <v>26</v>
      </c>
      <c r="L5" s="3">
        <f>D5+K5</f>
        <v>64</v>
      </c>
      <c r="M5" s="21">
        <f>B5*100/L5</f>
        <v>31.25</v>
      </c>
      <c r="N5" s="21">
        <f>C5*100/L5</f>
        <v>28.125</v>
      </c>
      <c r="O5" s="21">
        <f>E5+G5*100/L5</f>
        <v>19.5</v>
      </c>
      <c r="P5" s="21">
        <f>F5+H5*100/L5</f>
        <v>13.8125</v>
      </c>
    </row>
    <row r="6" spans="1:18" ht="16.5" thickBot="1">
      <c r="A6" s="2" t="s">
        <v>12</v>
      </c>
      <c r="B6" s="4">
        <v>37</v>
      </c>
      <c r="C6" s="4">
        <v>18</v>
      </c>
      <c r="D6" s="4">
        <f t="shared" ref="D6:D8" si="0">SUM(B6:C6)</f>
        <v>55</v>
      </c>
      <c r="E6" s="4">
        <v>8</v>
      </c>
      <c r="F6" s="4">
        <v>3</v>
      </c>
      <c r="G6" s="4">
        <v>10</v>
      </c>
      <c r="H6" s="4">
        <v>12</v>
      </c>
      <c r="I6" s="4">
        <f t="shared" ref="I6:J8" si="1">E6+G6</f>
        <v>18</v>
      </c>
      <c r="J6" s="6">
        <f t="shared" si="1"/>
        <v>15</v>
      </c>
      <c r="K6" s="7">
        <f t="shared" ref="K6:K8" si="2">I6+J6</f>
        <v>33</v>
      </c>
      <c r="L6" s="3">
        <f t="shared" ref="L6:L8" si="3">D6+K6</f>
        <v>88</v>
      </c>
      <c r="M6" s="21">
        <f t="shared" ref="M6:M9" si="4">B6*100/L6</f>
        <v>42.045454545454547</v>
      </c>
      <c r="N6" s="21">
        <f t="shared" ref="N6:N9" si="5">C6*100/L6</f>
        <v>20.454545454545453</v>
      </c>
      <c r="O6" s="21">
        <f t="shared" ref="O6:O9" si="6">E6+G6*100/L6</f>
        <v>19.363636363636363</v>
      </c>
      <c r="P6" s="21">
        <f t="shared" ref="P6:P9" si="7">F6+H6*100/L6</f>
        <v>16.636363636363637</v>
      </c>
    </row>
    <row r="7" spans="1:18" ht="16.5" thickBot="1">
      <c r="A7" s="2" t="s">
        <v>13</v>
      </c>
      <c r="B7" s="4">
        <v>32</v>
      </c>
      <c r="C7" s="4">
        <v>16</v>
      </c>
      <c r="D7" s="4">
        <f>SUM(B7:C7)</f>
        <v>48</v>
      </c>
      <c r="E7" s="4">
        <v>4</v>
      </c>
      <c r="F7" s="4">
        <v>5</v>
      </c>
      <c r="G7" s="4">
        <v>5</v>
      </c>
      <c r="H7" s="4">
        <v>13</v>
      </c>
      <c r="I7" s="4">
        <f t="shared" si="1"/>
        <v>9</v>
      </c>
      <c r="J7" s="6">
        <f t="shared" si="1"/>
        <v>18</v>
      </c>
      <c r="K7" s="7">
        <f t="shared" si="2"/>
        <v>27</v>
      </c>
      <c r="L7" s="3">
        <f t="shared" si="3"/>
        <v>75</v>
      </c>
      <c r="M7" s="21">
        <f t="shared" si="4"/>
        <v>42.666666666666664</v>
      </c>
      <c r="N7" s="21">
        <f t="shared" si="5"/>
        <v>21.333333333333332</v>
      </c>
      <c r="O7" s="21">
        <f t="shared" si="6"/>
        <v>10.666666666666668</v>
      </c>
      <c r="P7" s="21">
        <f t="shared" si="7"/>
        <v>22.333333333333332</v>
      </c>
    </row>
    <row r="8" spans="1:18" ht="16.5" thickBot="1">
      <c r="A8" s="2" t="s">
        <v>14</v>
      </c>
      <c r="B8" s="4">
        <v>24</v>
      </c>
      <c r="C8" s="4">
        <v>18</v>
      </c>
      <c r="D8" s="4">
        <f t="shared" si="0"/>
        <v>42</v>
      </c>
      <c r="E8" s="4">
        <v>8</v>
      </c>
      <c r="F8" s="4">
        <v>8</v>
      </c>
      <c r="G8" s="4">
        <v>9</v>
      </c>
      <c r="H8" s="4">
        <v>5</v>
      </c>
      <c r="I8" s="4">
        <f t="shared" si="1"/>
        <v>17</v>
      </c>
      <c r="J8" s="6">
        <f t="shared" si="1"/>
        <v>13</v>
      </c>
      <c r="K8" s="7">
        <f t="shared" si="2"/>
        <v>30</v>
      </c>
      <c r="L8" s="3">
        <f t="shared" si="3"/>
        <v>72</v>
      </c>
      <c r="M8" s="21">
        <f t="shared" si="4"/>
        <v>33.333333333333336</v>
      </c>
      <c r="N8" s="21">
        <f t="shared" si="5"/>
        <v>25</v>
      </c>
      <c r="O8" s="21">
        <f t="shared" si="6"/>
        <v>20.5</v>
      </c>
      <c r="P8" s="21">
        <f t="shared" si="7"/>
        <v>14.944444444444445</v>
      </c>
    </row>
    <row r="9" spans="1:18" ht="16.5" thickBot="1">
      <c r="A9" s="2" t="s">
        <v>15</v>
      </c>
      <c r="B9" s="4">
        <f t="shared" ref="B9:L9" si="8">SUM(B5:B8)</f>
        <v>113</v>
      </c>
      <c r="C9" s="4">
        <f t="shared" si="8"/>
        <v>70</v>
      </c>
      <c r="D9" s="4">
        <f t="shared" si="8"/>
        <v>183</v>
      </c>
      <c r="E9" s="4">
        <f t="shared" si="8"/>
        <v>27</v>
      </c>
      <c r="F9" s="4">
        <f t="shared" si="8"/>
        <v>22</v>
      </c>
      <c r="G9" s="4">
        <f t="shared" si="8"/>
        <v>32</v>
      </c>
      <c r="H9" s="4">
        <f t="shared" si="8"/>
        <v>35</v>
      </c>
      <c r="I9" s="4">
        <f t="shared" si="8"/>
        <v>59</v>
      </c>
      <c r="J9" s="6">
        <f t="shared" si="8"/>
        <v>57</v>
      </c>
      <c r="K9" s="7">
        <f t="shared" si="8"/>
        <v>116</v>
      </c>
      <c r="L9" s="3">
        <f t="shared" si="8"/>
        <v>299</v>
      </c>
      <c r="M9" s="21">
        <f t="shared" si="4"/>
        <v>37.792642140468224</v>
      </c>
      <c r="N9" s="21">
        <f t="shared" si="5"/>
        <v>23.411371237458194</v>
      </c>
      <c r="O9" s="21">
        <f t="shared" si="6"/>
        <v>37.702341137123746</v>
      </c>
      <c r="P9" s="21">
        <f t="shared" si="7"/>
        <v>33.705685618729099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0.68957109566640584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5.3787272692192413E-3</v>
      </c>
    </row>
    <row r="13" spans="1:18" ht="15.75">
      <c r="A13" s="56" t="s">
        <v>9</v>
      </c>
      <c r="B13" s="54">
        <f>B5</f>
        <v>20</v>
      </c>
      <c r="C13" s="54">
        <f>I5</f>
        <v>15</v>
      </c>
      <c r="D13" s="54">
        <f>SUM(B13:C13)</f>
        <v>35</v>
      </c>
      <c r="E13" s="57"/>
      <c r="F13" s="27">
        <f>B15*D13/D15</f>
        <v>20.78125</v>
      </c>
      <c r="G13" s="27">
        <f>C15*D13/D15</f>
        <v>14.21875</v>
      </c>
      <c r="H13" s="54"/>
      <c r="I13" s="57"/>
      <c r="J13" s="10"/>
      <c r="K13" s="56" t="s">
        <v>9</v>
      </c>
      <c r="L13" s="54">
        <f>B7</f>
        <v>32</v>
      </c>
      <c r="M13" s="54">
        <f>I7</f>
        <v>9</v>
      </c>
      <c r="N13" s="54">
        <f>SUM(L13:M13)</f>
        <v>41</v>
      </c>
      <c r="O13" s="57"/>
      <c r="P13" s="27">
        <f>L15*N13/N15</f>
        <v>26.24</v>
      </c>
      <c r="Q13" s="27">
        <f>M15*N13/N15</f>
        <v>14.76</v>
      </c>
      <c r="R13" s="54"/>
    </row>
    <row r="14" spans="1:18" ht="18" customHeight="1">
      <c r="A14" s="56" t="s">
        <v>10</v>
      </c>
      <c r="B14" s="54">
        <f>C5</f>
        <v>18</v>
      </c>
      <c r="C14" s="54">
        <f>J5</f>
        <v>11</v>
      </c>
      <c r="D14" s="54">
        <f>SUM(B14:C14)</f>
        <v>29</v>
      </c>
      <c r="E14" s="57"/>
      <c r="F14" s="27">
        <f>B15*D14/D15</f>
        <v>17.21875</v>
      </c>
      <c r="G14" s="27">
        <f>C15*D14/D15</f>
        <v>11.78125</v>
      </c>
      <c r="H14" s="54" t="s">
        <v>32</v>
      </c>
      <c r="I14" s="57"/>
      <c r="J14" s="10"/>
      <c r="K14" s="56" t="s">
        <v>10</v>
      </c>
      <c r="L14" s="54">
        <f>C7</f>
        <v>16</v>
      </c>
      <c r="M14" s="54">
        <f>J7</f>
        <v>18</v>
      </c>
      <c r="N14" s="54">
        <f>SUM(L14:M14)</f>
        <v>34</v>
      </c>
      <c r="O14" s="57"/>
      <c r="P14" s="27">
        <f>L15*N14/N15</f>
        <v>21.76</v>
      </c>
      <c r="Q14" s="27">
        <f>M15*N14/N15</f>
        <v>12.24</v>
      </c>
      <c r="R14" s="54" t="s">
        <v>32</v>
      </c>
    </row>
    <row r="15" spans="1:18" ht="15.75">
      <c r="A15" s="33" t="s">
        <v>6</v>
      </c>
      <c r="B15" s="34">
        <f>SUM(B13:B14)</f>
        <v>38</v>
      </c>
      <c r="C15" s="34">
        <f>SUM(C13:C14)</f>
        <v>26</v>
      </c>
      <c r="D15" s="34">
        <f>SUM(D13:D14)</f>
        <v>64</v>
      </c>
      <c r="E15" s="57"/>
      <c r="F15" s="57"/>
      <c r="G15" s="57"/>
      <c r="H15" s="28">
        <f>SUM(G18:H19)</f>
        <v>0.15955006880596717</v>
      </c>
      <c r="I15" s="57"/>
      <c r="J15" s="10"/>
      <c r="K15" s="33" t="s">
        <v>6</v>
      </c>
      <c r="L15" s="34">
        <f>SUM(L13:L14)</f>
        <v>48</v>
      </c>
      <c r="M15" s="34">
        <f>SUM(M13:M14)</f>
        <v>27</v>
      </c>
      <c r="N15" s="34">
        <f>SUM(N13:N14)</f>
        <v>75</v>
      </c>
      <c r="O15" s="57"/>
      <c r="P15" s="54"/>
      <c r="Q15" s="54"/>
      <c r="R15" s="63">
        <f>SUM(Q18:R19)</f>
        <v>7.7474892395982788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-0.78125</v>
      </c>
      <c r="C18" s="27">
        <f>C13-G13</f>
        <v>0.78125</v>
      </c>
      <c r="D18" s="54"/>
      <c r="E18" s="27">
        <f>B18*B18</f>
        <v>0.6103515625</v>
      </c>
      <c r="F18" s="27">
        <f>C18*C18</f>
        <v>0.6103515625</v>
      </c>
      <c r="G18" s="30">
        <f>E18/F13</f>
        <v>2.9370300751879699E-2</v>
      </c>
      <c r="H18" s="30">
        <f>F18/G13</f>
        <v>4.2925824175824176E-2</v>
      </c>
      <c r="I18" s="57"/>
      <c r="J18" s="10"/>
      <c r="K18" s="29" t="s">
        <v>33</v>
      </c>
      <c r="L18" s="27">
        <f>L13-P13</f>
        <v>5.7600000000000016</v>
      </c>
      <c r="M18" s="27">
        <f>M13-Q13</f>
        <v>-5.76</v>
      </c>
      <c r="N18" s="57"/>
      <c r="O18" s="27">
        <f>L18*L18</f>
        <v>33.17760000000002</v>
      </c>
      <c r="P18" s="27">
        <f>M18*M18</f>
        <v>33.177599999999998</v>
      </c>
      <c r="Q18" s="30">
        <f>O18/P13</f>
        <v>1.2643902439024399</v>
      </c>
      <c r="R18" s="30">
        <f>P18/Q13</f>
        <v>2.2478048780487803</v>
      </c>
    </row>
    <row r="19" spans="1:18" ht="15.75">
      <c r="A19" s="29"/>
      <c r="B19" s="27">
        <f>B14-F14</f>
        <v>0.78125</v>
      </c>
      <c r="C19" s="27">
        <f>C14-G14</f>
        <v>-0.78125</v>
      </c>
      <c r="D19" s="54"/>
      <c r="E19" s="27">
        <f>B19*B19</f>
        <v>0.6103515625</v>
      </c>
      <c r="F19" s="27">
        <f>C19*C19</f>
        <v>0.6103515625</v>
      </c>
      <c r="G19" s="30">
        <f>E19/F14</f>
        <v>3.5446914700544466E-2</v>
      </c>
      <c r="H19" s="30">
        <f>F19/G14</f>
        <v>5.180702917771883E-2</v>
      </c>
      <c r="I19" s="57"/>
      <c r="J19" s="10"/>
      <c r="K19" s="29"/>
      <c r="L19" s="27">
        <f>L14-P14</f>
        <v>-5.7600000000000016</v>
      </c>
      <c r="M19" s="27">
        <f>M14-Q14</f>
        <v>5.76</v>
      </c>
      <c r="N19" s="57"/>
      <c r="O19" s="27">
        <f>L19*L19</f>
        <v>33.17760000000002</v>
      </c>
      <c r="P19" s="27">
        <f>M19*M19</f>
        <v>33.177599999999998</v>
      </c>
      <c r="Q19" s="30">
        <f>O19/P14</f>
        <v>1.524705882352942</v>
      </c>
      <c r="R19" s="30">
        <f>P19/Q14</f>
        <v>2.7105882352941175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0.23250783341462719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0.96790906489870621</v>
      </c>
    </row>
    <row r="23" spans="1:18" ht="15.75">
      <c r="A23" s="56" t="s">
        <v>9</v>
      </c>
      <c r="B23" s="56">
        <f>B6</f>
        <v>37</v>
      </c>
      <c r="C23" s="56">
        <f>I6</f>
        <v>18</v>
      </c>
      <c r="D23" s="56">
        <f>SUM(B23:C23)</f>
        <v>55</v>
      </c>
      <c r="E23" s="57"/>
      <c r="F23" s="27">
        <f>B25*D23/D25</f>
        <v>34.375</v>
      </c>
      <c r="G23" s="27">
        <f>C25*D23/D25</f>
        <v>20.625</v>
      </c>
      <c r="H23" s="54"/>
      <c r="I23" s="57"/>
      <c r="J23" s="10"/>
      <c r="K23" s="56" t="s">
        <v>9</v>
      </c>
      <c r="L23" s="56">
        <f>B8</f>
        <v>24</v>
      </c>
      <c r="M23" s="56">
        <f>I8</f>
        <v>17</v>
      </c>
      <c r="N23" s="56">
        <f>SUM(L23:M23)</f>
        <v>41</v>
      </c>
      <c r="O23" s="57"/>
      <c r="P23" s="27">
        <f>L25*N23/N25</f>
        <v>23.916666666666668</v>
      </c>
      <c r="Q23" s="27">
        <f>M25*N23/N25</f>
        <v>17.083333333333332</v>
      </c>
      <c r="R23" s="54"/>
    </row>
    <row r="24" spans="1:18" ht="18.75" customHeight="1">
      <c r="A24" s="56" t="s">
        <v>10</v>
      </c>
      <c r="B24" s="56">
        <f>C6</f>
        <v>18</v>
      </c>
      <c r="C24" s="56">
        <f>J6</f>
        <v>15</v>
      </c>
      <c r="D24" s="56">
        <f>SUM(B24:C24)</f>
        <v>33</v>
      </c>
      <c r="E24" s="57"/>
      <c r="F24" s="27">
        <f>B25*D24/D25</f>
        <v>20.625</v>
      </c>
      <c r="G24" s="27">
        <f>C25*D24/D25</f>
        <v>12.375</v>
      </c>
      <c r="H24" s="54" t="s">
        <v>32</v>
      </c>
      <c r="I24" s="57"/>
      <c r="J24" s="10"/>
      <c r="K24" s="56" t="s">
        <v>10</v>
      </c>
      <c r="L24" s="56">
        <f>C8</f>
        <v>18</v>
      </c>
      <c r="M24" s="56">
        <f>J8</f>
        <v>13</v>
      </c>
      <c r="N24" s="56">
        <f>SUM(L24:M24)</f>
        <v>31</v>
      </c>
      <c r="O24" s="57"/>
      <c r="P24" s="27">
        <f>L25*N24/N25</f>
        <v>18.083333333333332</v>
      </c>
      <c r="Q24" s="27">
        <f>M25*N24/N25</f>
        <v>12.916666666666666</v>
      </c>
      <c r="R24" s="54" t="s">
        <v>32</v>
      </c>
    </row>
    <row r="25" spans="1:18" ht="15.75">
      <c r="A25" s="32" t="s">
        <v>6</v>
      </c>
      <c r="B25" s="32">
        <f>SUM(B23:B24)</f>
        <v>55</v>
      </c>
      <c r="C25" s="32">
        <f>SUM(C23:C24)</f>
        <v>33</v>
      </c>
      <c r="D25" s="32">
        <f>SUM(D23:D24)</f>
        <v>88</v>
      </c>
      <c r="E25" s="57"/>
      <c r="F25" s="54"/>
      <c r="G25" s="54"/>
      <c r="H25" s="28">
        <f>SUM(G28:H29)</f>
        <v>1.4254545454545453</v>
      </c>
      <c r="I25" s="57"/>
      <c r="J25" s="10"/>
      <c r="K25" s="32" t="s">
        <v>6</v>
      </c>
      <c r="L25" s="32">
        <f>SUM(L23:L24)</f>
        <v>42</v>
      </c>
      <c r="M25" s="32">
        <f>SUM(M23:M24)</f>
        <v>30</v>
      </c>
      <c r="N25" s="32">
        <f>SUM(N23:N24)</f>
        <v>72</v>
      </c>
      <c r="O25" s="57"/>
      <c r="P25" s="54"/>
      <c r="Q25" s="54"/>
      <c r="R25" s="63">
        <f>SUM(Q28:R29)</f>
        <v>1.6185230976733501E-3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2.625</v>
      </c>
      <c r="C28" s="27">
        <f>C23-G23</f>
        <v>-2.625</v>
      </c>
      <c r="D28" s="54"/>
      <c r="E28" s="27">
        <f>B28*B28</f>
        <v>6.890625</v>
      </c>
      <c r="F28" s="27">
        <f>C28*C28</f>
        <v>6.890625</v>
      </c>
      <c r="G28" s="30">
        <f>E28/F23</f>
        <v>0.20045454545454544</v>
      </c>
      <c r="H28" s="30">
        <f>F28/G23</f>
        <v>0.33409090909090911</v>
      </c>
      <c r="I28" s="57"/>
      <c r="J28" s="10"/>
      <c r="K28" s="29" t="s">
        <v>33</v>
      </c>
      <c r="L28" s="27">
        <f>L23-P23</f>
        <v>8.3333333333332149E-2</v>
      </c>
      <c r="M28" s="27">
        <f>M23-Q23</f>
        <v>-8.3333333333332149E-2</v>
      </c>
      <c r="N28" s="57"/>
      <c r="O28" s="27">
        <f>L28*L28</f>
        <v>6.9444444444442472E-3</v>
      </c>
      <c r="P28" s="27">
        <f>M28*M28</f>
        <v>6.9444444444442472E-3</v>
      </c>
      <c r="Q28" s="30">
        <f>O28/P23</f>
        <v>2.9036004645759919E-4</v>
      </c>
      <c r="R28" s="30">
        <f>P28/Q23</f>
        <v>4.0650406504063891E-4</v>
      </c>
    </row>
    <row r="29" spans="1:18" ht="15.75">
      <c r="A29" s="29"/>
      <c r="B29" s="27">
        <f>B24-F24</f>
        <v>-2.625</v>
      </c>
      <c r="C29" s="27">
        <f>C24-G24</f>
        <v>2.625</v>
      </c>
      <c r="D29" s="54"/>
      <c r="E29" s="27">
        <f>B29*B29</f>
        <v>6.890625</v>
      </c>
      <c r="F29" s="27">
        <f>C29*C29</f>
        <v>6.890625</v>
      </c>
      <c r="G29" s="30">
        <f>E29/F24</f>
        <v>0.33409090909090911</v>
      </c>
      <c r="H29" s="30">
        <f>F29/G24</f>
        <v>0.55681818181818177</v>
      </c>
      <c r="I29" s="57"/>
      <c r="J29" s="10"/>
      <c r="K29" s="29"/>
      <c r="L29" s="27">
        <f>L24-P24</f>
        <v>-8.3333333333332149E-2</v>
      </c>
      <c r="M29" s="27">
        <f>M24-Q24</f>
        <v>8.3333333333333925E-2</v>
      </c>
      <c r="N29" s="57"/>
      <c r="O29" s="27">
        <f>L29*L29</f>
        <v>6.9444444444442472E-3</v>
      </c>
      <c r="P29" s="27">
        <f>M29*M29</f>
        <v>6.9444444444445429E-3</v>
      </c>
      <c r="Q29" s="30">
        <f>O29/P24</f>
        <v>3.8402457757295377E-4</v>
      </c>
      <c r="R29" s="30">
        <f>P29/Q24</f>
        <v>5.3763440860215824E-4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20</v>
      </c>
      <c r="C33" s="58">
        <f>C13</f>
        <v>15</v>
      </c>
      <c r="D33" s="58">
        <f>SUM(B33:C33)</f>
        <v>35</v>
      </c>
      <c r="E33" s="49">
        <f>B33*100/D35</f>
        <v>31.25</v>
      </c>
      <c r="F33" s="49">
        <f>C33*100/D35</f>
        <v>23.4375</v>
      </c>
      <c r="H33" s="93" t="s">
        <v>49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18</v>
      </c>
      <c r="C34" s="58">
        <f>C14</f>
        <v>11</v>
      </c>
      <c r="D34" s="58">
        <f>SUM(B34:C34)</f>
        <v>29</v>
      </c>
      <c r="E34" s="50">
        <f>B34*100/D33</f>
        <v>51.428571428571431</v>
      </c>
      <c r="F34" s="49">
        <f>C34*100/D35</f>
        <v>17.1875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6.3491987774944636E-2</v>
      </c>
      <c r="P34" s="15"/>
      <c r="Q34" s="57"/>
      <c r="R34" s="22"/>
    </row>
    <row r="35" spans="1:18" ht="15.75">
      <c r="A35" s="58" t="s">
        <v>6</v>
      </c>
      <c r="B35" s="58">
        <f>SUM(B33:B34)</f>
        <v>38</v>
      </c>
      <c r="C35" s="58">
        <f>SUM(C33:C34)</f>
        <v>26</v>
      </c>
      <c r="D35" s="58">
        <f>SUM(D33:D34)</f>
        <v>64</v>
      </c>
      <c r="E35" s="51"/>
      <c r="F35" s="51"/>
      <c r="H35" s="56" t="s">
        <v>9</v>
      </c>
      <c r="I35" s="54">
        <f>B9</f>
        <v>113</v>
      </c>
      <c r="J35" s="54">
        <f>I9</f>
        <v>59</v>
      </c>
      <c r="K35" s="54">
        <f>SUM(I35:J35)</f>
        <v>172</v>
      </c>
      <c r="L35" s="57"/>
      <c r="M35" s="27">
        <f>I37*K35/K37</f>
        <v>105.27090301003345</v>
      </c>
      <c r="N35" s="27">
        <f>J37*K35/K37</f>
        <v>66.72909698996655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70</v>
      </c>
      <c r="J36" s="54">
        <f>J9</f>
        <v>57</v>
      </c>
      <c r="K36" s="54">
        <f>SUM(I36:J36)</f>
        <v>127</v>
      </c>
      <c r="L36" s="57"/>
      <c r="M36" s="27">
        <f>I37*K36/K37</f>
        <v>77.72909698996655</v>
      </c>
      <c r="N36" s="27">
        <f>J37*K36/K37</f>
        <v>49.270903010033443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183</v>
      </c>
      <c r="J37" s="34">
        <f>SUM(J35:J36)</f>
        <v>116</v>
      </c>
      <c r="K37" s="34">
        <f>SUM(K35:K36)</f>
        <v>299</v>
      </c>
      <c r="L37" s="57"/>
      <c r="M37" s="57"/>
      <c r="N37" s="57"/>
      <c r="O37" s="63">
        <f>SUM(N40:O41)</f>
        <v>3.4437358558608704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37</v>
      </c>
      <c r="C39" s="58">
        <f>C23</f>
        <v>18</v>
      </c>
      <c r="D39" s="58">
        <f>SUM(B39:C39)</f>
        <v>55</v>
      </c>
      <c r="E39" s="49">
        <f>B39*100/D41</f>
        <v>42.045454545454547</v>
      </c>
      <c r="F39" s="49">
        <f>C39*100/D41</f>
        <v>20.454545454545453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18</v>
      </c>
      <c r="C40" s="58">
        <f>C24</f>
        <v>15</v>
      </c>
      <c r="D40" s="58">
        <f>SUM(B40:C40)</f>
        <v>33</v>
      </c>
      <c r="E40" s="50">
        <f>B40*100/D39</f>
        <v>32.727272727272727</v>
      </c>
      <c r="F40" s="49">
        <f>C40*100/D41</f>
        <v>17.045454545454547</v>
      </c>
      <c r="H40" s="29" t="s">
        <v>33</v>
      </c>
      <c r="I40" s="27">
        <f>I35-M35</f>
        <v>7.7290969899665498</v>
      </c>
      <c r="J40" s="27">
        <f>J35-N35</f>
        <v>-7.7290969899665498</v>
      </c>
      <c r="K40" s="54"/>
      <c r="L40" s="27">
        <f>I40*I40</f>
        <v>59.738940280309983</v>
      </c>
      <c r="M40" s="27">
        <f>J40*J40</f>
        <v>59.738940280309983</v>
      </c>
      <c r="N40" s="30">
        <f>L40/M35</f>
        <v>0.56747817841570347</v>
      </c>
      <c r="O40" s="30">
        <f>M40/N35</f>
        <v>0.89524574698339443</v>
      </c>
      <c r="P40" s="14"/>
      <c r="Q40" s="14"/>
      <c r="R40" s="22"/>
    </row>
    <row r="41" spans="1:18" ht="15.75">
      <c r="A41" s="58" t="s">
        <v>6</v>
      </c>
      <c r="B41" s="58">
        <f>SUM(B39:B40)</f>
        <v>55</v>
      </c>
      <c r="C41" s="58">
        <f>SUM(C39:C40)</f>
        <v>33</v>
      </c>
      <c r="D41" s="58">
        <f>SUM(D39:D40)</f>
        <v>88</v>
      </c>
      <c r="E41" s="51"/>
      <c r="F41" s="51"/>
      <c r="H41" s="29"/>
      <c r="I41" s="27">
        <f>I36-M36</f>
        <v>-7.7290969899665498</v>
      </c>
      <c r="J41" s="27">
        <f>J36-N36</f>
        <v>7.7290969899665569</v>
      </c>
      <c r="K41" s="54"/>
      <c r="L41" s="27">
        <f>I41*I41</f>
        <v>59.738940280309983</v>
      </c>
      <c r="M41" s="27">
        <f>J41*J41</f>
        <v>59.738940280310089</v>
      </c>
      <c r="N41" s="30">
        <f>L41/M36</f>
        <v>0.76855312352363003</v>
      </c>
      <c r="O41" s="30">
        <f>M41/N36</f>
        <v>1.2124588069381426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33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32</v>
      </c>
      <c r="C45" s="58">
        <f t="shared" si="9"/>
        <v>9</v>
      </c>
      <c r="D45" s="58">
        <f>SUM(B45:C45)</f>
        <v>41</v>
      </c>
      <c r="E45" s="49">
        <f>B45*100/D47</f>
        <v>42.666666666666664</v>
      </c>
      <c r="F45" s="49">
        <f>C45*100/D47</f>
        <v>12</v>
      </c>
    </row>
    <row r="46" spans="1:18">
      <c r="A46" s="58" t="s">
        <v>10</v>
      </c>
      <c r="B46" s="58">
        <f t="shared" si="9"/>
        <v>16</v>
      </c>
      <c r="C46" s="58">
        <f t="shared" si="9"/>
        <v>18</v>
      </c>
      <c r="D46" s="58">
        <f>SUM(B46:C46)</f>
        <v>34</v>
      </c>
      <c r="E46" s="50">
        <f>B46*100/D45</f>
        <v>39.024390243902438</v>
      </c>
      <c r="F46" s="49">
        <f>C46*100/D47</f>
        <v>24</v>
      </c>
    </row>
    <row r="47" spans="1:18">
      <c r="A47" s="58" t="s">
        <v>6</v>
      </c>
      <c r="B47" s="58">
        <f>SUM(B45:B46)</f>
        <v>48</v>
      </c>
      <c r="C47" s="58">
        <f>SUM(C45:C46)</f>
        <v>27</v>
      </c>
      <c r="D47" s="58">
        <f>SUM(D45:D46)</f>
        <v>75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24</v>
      </c>
      <c r="C50" s="58">
        <f>M23</f>
        <v>17</v>
      </c>
      <c r="D50" s="58">
        <f>SUM(B50:C50)</f>
        <v>41</v>
      </c>
      <c r="E50" s="49">
        <f>B50*100/D52</f>
        <v>33.333333333333336</v>
      </c>
      <c r="F50" s="49">
        <f>C50*100/D52</f>
        <v>23.611111111111111</v>
      </c>
    </row>
    <row r="51" spans="1:6">
      <c r="A51" s="58" t="s">
        <v>10</v>
      </c>
      <c r="B51" s="58">
        <f>L24</f>
        <v>18</v>
      </c>
      <c r="C51" s="58">
        <f>M24</f>
        <v>13</v>
      </c>
      <c r="D51" s="58">
        <f>SUM(B51:C51)</f>
        <v>31</v>
      </c>
      <c r="E51" s="49">
        <f>B51*100/D50</f>
        <v>43.902439024390247</v>
      </c>
      <c r="F51" s="49">
        <f>C51*100/D52</f>
        <v>18.055555555555557</v>
      </c>
    </row>
    <row r="52" spans="1:6">
      <c r="A52" s="58" t="s">
        <v>6</v>
      </c>
      <c r="B52" s="58">
        <f>SUM(B50:B51)</f>
        <v>42</v>
      </c>
      <c r="C52" s="58">
        <f>SUM(C50:C51)</f>
        <v>30</v>
      </c>
      <c r="D52" s="58">
        <f>SUM(D50:D51)</f>
        <v>72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52"/>
  <sheetViews>
    <sheetView topLeftCell="A16" workbookViewId="0">
      <selection activeCell="G17" sqref="G17:H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94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44</v>
      </c>
      <c r="C5" s="4">
        <v>20</v>
      </c>
      <c r="D5" s="4">
        <f>SUM(B5:C5)</f>
        <v>64</v>
      </c>
      <c r="E5" s="4">
        <v>13</v>
      </c>
      <c r="F5" s="4">
        <v>5</v>
      </c>
      <c r="G5" s="4">
        <v>4</v>
      </c>
      <c r="H5" s="4">
        <v>10</v>
      </c>
      <c r="I5" s="4">
        <f>E5+G5</f>
        <v>17</v>
      </c>
      <c r="J5" s="6">
        <f>F5+H5</f>
        <v>15</v>
      </c>
      <c r="K5" s="7">
        <f>I5+J5</f>
        <v>32</v>
      </c>
      <c r="L5" s="3">
        <f>D5+K5</f>
        <v>96</v>
      </c>
      <c r="M5" s="21">
        <f>B5*100/L5</f>
        <v>45.833333333333336</v>
      </c>
      <c r="N5" s="21">
        <f>C5*100/L5</f>
        <v>20.833333333333332</v>
      </c>
      <c r="O5" s="21">
        <f>E5+G5*100/L5</f>
        <v>17.166666666666668</v>
      </c>
      <c r="P5" s="21">
        <f>F5+H5*100/L5</f>
        <v>15.416666666666666</v>
      </c>
    </row>
    <row r="6" spans="1:18" ht="16.5" thickBot="1">
      <c r="A6" s="2" t="s">
        <v>12</v>
      </c>
      <c r="B6" s="4">
        <v>41</v>
      </c>
      <c r="C6" s="4">
        <v>26</v>
      </c>
      <c r="D6" s="4">
        <f t="shared" ref="D6:D7" si="0">SUM(B6:C6)</f>
        <v>67</v>
      </c>
      <c r="E6" s="4">
        <v>6</v>
      </c>
      <c r="F6" s="4">
        <v>2</v>
      </c>
      <c r="G6" s="4">
        <v>11</v>
      </c>
      <c r="H6" s="4">
        <v>12</v>
      </c>
      <c r="I6" s="4">
        <f t="shared" ref="I6:J8" si="1">E6+G6</f>
        <v>17</v>
      </c>
      <c r="J6" s="6">
        <f t="shared" si="1"/>
        <v>14</v>
      </c>
      <c r="K6" s="7">
        <f t="shared" ref="K6:K8" si="2">I6+J6</f>
        <v>31</v>
      </c>
      <c r="L6" s="3">
        <f t="shared" ref="L6:L8" si="3">D6+K6</f>
        <v>98</v>
      </c>
      <c r="M6" s="21">
        <f t="shared" ref="M6:M9" si="4">B6*100/L6</f>
        <v>41.836734693877553</v>
      </c>
      <c r="N6" s="21">
        <f t="shared" ref="N6:N9" si="5">C6*100/L6</f>
        <v>26.530612244897959</v>
      </c>
      <c r="O6" s="21">
        <f t="shared" ref="O6:O9" si="6">E6+G6*100/L6</f>
        <v>17.224489795918366</v>
      </c>
      <c r="P6" s="21">
        <f t="shared" ref="P6:P9" si="7">F6+H6*100/L6</f>
        <v>14.244897959183673</v>
      </c>
    </row>
    <row r="7" spans="1:18" ht="16.5" thickBot="1">
      <c r="A7" s="2" t="s">
        <v>13</v>
      </c>
      <c r="B7" s="4">
        <v>37</v>
      </c>
      <c r="C7" s="4">
        <v>18</v>
      </c>
      <c r="D7" s="4">
        <f t="shared" si="0"/>
        <v>55</v>
      </c>
      <c r="E7" s="4">
        <v>10</v>
      </c>
      <c r="F7" s="4">
        <v>8</v>
      </c>
      <c r="G7" s="4">
        <v>4</v>
      </c>
      <c r="H7" s="4">
        <v>13</v>
      </c>
      <c r="I7" s="4">
        <f t="shared" si="1"/>
        <v>14</v>
      </c>
      <c r="J7" s="6">
        <f t="shared" si="1"/>
        <v>21</v>
      </c>
      <c r="K7" s="7">
        <f t="shared" si="2"/>
        <v>35</v>
      </c>
      <c r="L7" s="3">
        <f t="shared" si="3"/>
        <v>90</v>
      </c>
      <c r="M7" s="21">
        <f t="shared" si="4"/>
        <v>41.111111111111114</v>
      </c>
      <c r="N7" s="21">
        <f t="shared" si="5"/>
        <v>20</v>
      </c>
      <c r="O7" s="21">
        <f t="shared" si="6"/>
        <v>14.444444444444445</v>
      </c>
      <c r="P7" s="21">
        <f t="shared" si="7"/>
        <v>22.444444444444443</v>
      </c>
    </row>
    <row r="8" spans="1:18" ht="16.5" thickBot="1">
      <c r="A8" s="2" t="s">
        <v>14</v>
      </c>
      <c r="B8" s="4">
        <v>25</v>
      </c>
      <c r="C8" s="4">
        <v>19</v>
      </c>
      <c r="D8" s="4">
        <f>SUM(B8:C8)</f>
        <v>44</v>
      </c>
      <c r="E8" s="4">
        <v>8</v>
      </c>
      <c r="F8" s="4">
        <v>4</v>
      </c>
      <c r="G8" s="4">
        <v>5</v>
      </c>
      <c r="H8" s="4">
        <v>15</v>
      </c>
      <c r="I8" s="4">
        <f t="shared" si="1"/>
        <v>13</v>
      </c>
      <c r="J8" s="6">
        <f t="shared" si="1"/>
        <v>19</v>
      </c>
      <c r="K8" s="7">
        <f t="shared" si="2"/>
        <v>32</v>
      </c>
      <c r="L8" s="3">
        <f t="shared" si="3"/>
        <v>76</v>
      </c>
      <c r="M8" s="21">
        <f t="shared" si="4"/>
        <v>32.89473684210526</v>
      </c>
      <c r="N8" s="21">
        <f t="shared" si="5"/>
        <v>25</v>
      </c>
      <c r="O8" s="21">
        <f t="shared" si="6"/>
        <v>14.578947368421051</v>
      </c>
      <c r="P8" s="21">
        <f t="shared" si="7"/>
        <v>23.736842105263158</v>
      </c>
    </row>
    <row r="9" spans="1:18" ht="16.5" thickBot="1">
      <c r="A9" s="2" t="s">
        <v>15</v>
      </c>
      <c r="B9" s="4">
        <f t="shared" ref="B9:L9" si="8">SUM(B5:B8)</f>
        <v>147</v>
      </c>
      <c r="C9" s="4">
        <f t="shared" si="8"/>
        <v>83</v>
      </c>
      <c r="D9" s="4">
        <f t="shared" si="8"/>
        <v>230</v>
      </c>
      <c r="E9" s="4">
        <f t="shared" si="8"/>
        <v>37</v>
      </c>
      <c r="F9" s="4">
        <f t="shared" si="8"/>
        <v>19</v>
      </c>
      <c r="G9" s="4">
        <f t="shared" si="8"/>
        <v>24</v>
      </c>
      <c r="H9" s="4">
        <f t="shared" si="8"/>
        <v>50</v>
      </c>
      <c r="I9" s="4">
        <f t="shared" si="8"/>
        <v>61</v>
      </c>
      <c r="J9" s="6">
        <f t="shared" si="8"/>
        <v>69</v>
      </c>
      <c r="K9" s="7">
        <f t="shared" si="8"/>
        <v>130</v>
      </c>
      <c r="L9" s="3">
        <f t="shared" si="8"/>
        <v>360</v>
      </c>
      <c r="M9" s="21">
        <f t="shared" si="4"/>
        <v>40.833333333333336</v>
      </c>
      <c r="N9" s="21">
        <f t="shared" si="5"/>
        <v>23.055555555555557</v>
      </c>
      <c r="O9" s="21">
        <f t="shared" si="6"/>
        <v>43.666666666666664</v>
      </c>
      <c r="P9" s="21">
        <f t="shared" si="7"/>
        <v>32.888888888888886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0.13376621387002144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1.0916773028136503E-2</v>
      </c>
    </row>
    <row r="13" spans="1:18" ht="15.75">
      <c r="A13" s="56" t="s">
        <v>9</v>
      </c>
      <c r="B13" s="54">
        <f>B5</f>
        <v>44</v>
      </c>
      <c r="C13" s="54">
        <f>I5</f>
        <v>17</v>
      </c>
      <c r="D13" s="54">
        <f>SUM(B13:C13)</f>
        <v>61</v>
      </c>
      <c r="E13" s="57"/>
      <c r="F13" s="27">
        <f>B15*D13/D15</f>
        <v>40.666666666666664</v>
      </c>
      <c r="G13" s="27">
        <f>C15*D13/D15</f>
        <v>20.333333333333332</v>
      </c>
      <c r="H13" s="54"/>
      <c r="I13" s="57"/>
      <c r="J13" s="10"/>
      <c r="K13" s="56" t="s">
        <v>9</v>
      </c>
      <c r="L13" s="54">
        <f>B7</f>
        <v>37</v>
      </c>
      <c r="M13" s="54">
        <f>I7</f>
        <v>14</v>
      </c>
      <c r="N13" s="54">
        <f>SUM(L13:M13)</f>
        <v>51</v>
      </c>
      <c r="O13" s="57"/>
      <c r="P13" s="27">
        <f>L15*N13/N15</f>
        <v>31.166666666666668</v>
      </c>
      <c r="Q13" s="27">
        <f>M15*N13/N15</f>
        <v>19.833333333333332</v>
      </c>
      <c r="R13" s="54"/>
    </row>
    <row r="14" spans="1:18" ht="18" customHeight="1">
      <c r="A14" s="56" t="s">
        <v>10</v>
      </c>
      <c r="B14" s="54">
        <f>C5</f>
        <v>20</v>
      </c>
      <c r="C14" s="54">
        <f>J5</f>
        <v>15</v>
      </c>
      <c r="D14" s="54">
        <f>SUM(B14:C14)</f>
        <v>35</v>
      </c>
      <c r="E14" s="57"/>
      <c r="F14" s="27">
        <f>B15*D14/D15</f>
        <v>23.333333333333332</v>
      </c>
      <c r="G14" s="27">
        <f>C15*D14/D15</f>
        <v>11.666666666666666</v>
      </c>
      <c r="H14" s="54" t="s">
        <v>32</v>
      </c>
      <c r="I14" s="57"/>
      <c r="J14" s="10"/>
      <c r="K14" s="56" t="s">
        <v>10</v>
      </c>
      <c r="L14" s="54">
        <f>C7</f>
        <v>18</v>
      </c>
      <c r="M14" s="54">
        <f>J7</f>
        <v>21</v>
      </c>
      <c r="N14" s="54">
        <f>SUM(L14:M14)</f>
        <v>39</v>
      </c>
      <c r="O14" s="57"/>
      <c r="P14" s="27">
        <f>L15*N14/N15</f>
        <v>23.833333333333332</v>
      </c>
      <c r="Q14" s="27">
        <f>M15*N14/N15</f>
        <v>15.166666666666666</v>
      </c>
      <c r="R14" s="54" t="s">
        <v>32</v>
      </c>
    </row>
    <row r="15" spans="1:18" ht="15.75">
      <c r="A15" s="33" t="s">
        <v>6</v>
      </c>
      <c r="B15" s="34">
        <f>SUM(B13:B14)</f>
        <v>64</v>
      </c>
      <c r="C15" s="34">
        <f>SUM(C13:C14)</f>
        <v>32</v>
      </c>
      <c r="D15" s="34">
        <f>SUM(D13:D14)</f>
        <v>96</v>
      </c>
      <c r="E15" s="57"/>
      <c r="F15" s="57"/>
      <c r="G15" s="57"/>
      <c r="H15" s="28">
        <f>SUM(G18:H19)</f>
        <v>2.2482435597189698</v>
      </c>
      <c r="I15" s="57"/>
      <c r="J15" s="10"/>
      <c r="K15" s="33" t="s">
        <v>6</v>
      </c>
      <c r="L15" s="34">
        <f>SUM(L13:L14)</f>
        <v>55</v>
      </c>
      <c r="M15" s="34">
        <f>SUM(M13:M14)</f>
        <v>35</v>
      </c>
      <c r="N15" s="34">
        <f>SUM(N13:N14)</f>
        <v>90</v>
      </c>
      <c r="O15" s="57"/>
      <c r="P15" s="54"/>
      <c r="Q15" s="54"/>
      <c r="R15" s="63">
        <f>SUM(Q18:R19)</f>
        <v>6.4788153023447137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3.3333333333333357</v>
      </c>
      <c r="C18" s="27">
        <f>C13-G13</f>
        <v>-3.3333333333333321</v>
      </c>
      <c r="D18" s="54"/>
      <c r="E18" s="27">
        <f>B18*B18</f>
        <v>11.111111111111127</v>
      </c>
      <c r="F18" s="27">
        <f>C18*C18</f>
        <v>11.111111111111104</v>
      </c>
      <c r="G18" s="30">
        <f>E18/F13</f>
        <v>0.27322404371584741</v>
      </c>
      <c r="H18" s="30">
        <f>F18/G13</f>
        <v>0.54644808743169371</v>
      </c>
      <c r="I18" s="57"/>
      <c r="J18" s="10"/>
      <c r="K18" s="29" t="s">
        <v>33</v>
      </c>
      <c r="L18" s="27">
        <f>L13-P13</f>
        <v>5.8333333333333321</v>
      </c>
      <c r="M18" s="27">
        <f>M13-Q13</f>
        <v>-5.8333333333333321</v>
      </c>
      <c r="N18" s="57"/>
      <c r="O18" s="27">
        <f>L18*L18</f>
        <v>34.027777777777764</v>
      </c>
      <c r="P18" s="27">
        <f>M18*M18</f>
        <v>34.027777777777764</v>
      </c>
      <c r="Q18" s="30">
        <f>O18/P13</f>
        <v>1.0918003565062384</v>
      </c>
      <c r="R18" s="30">
        <f>P18/Q13</f>
        <v>1.7156862745098034</v>
      </c>
    </row>
    <row r="19" spans="1:18" ht="15.75">
      <c r="A19" s="29"/>
      <c r="B19" s="27">
        <f>B14-F14</f>
        <v>-3.3333333333333321</v>
      </c>
      <c r="C19" s="27">
        <f>C14-G14</f>
        <v>3.3333333333333339</v>
      </c>
      <c r="D19" s="54"/>
      <c r="E19" s="27">
        <f>B19*B19</f>
        <v>11.111111111111104</v>
      </c>
      <c r="F19" s="27">
        <f>C19*C19</f>
        <v>11.111111111111114</v>
      </c>
      <c r="G19" s="30">
        <f>E19/F14</f>
        <v>0.47619047619047589</v>
      </c>
      <c r="H19" s="30">
        <f>F19/G14</f>
        <v>0.95238095238095266</v>
      </c>
      <c r="I19" s="57"/>
      <c r="J19" s="10"/>
      <c r="K19" s="29"/>
      <c r="L19" s="27">
        <f>L14-P14</f>
        <v>-5.8333333333333321</v>
      </c>
      <c r="M19" s="27">
        <f>M14-Q14</f>
        <v>5.8333333333333339</v>
      </c>
      <c r="N19" s="57"/>
      <c r="O19" s="27">
        <f>L19*L19</f>
        <v>34.027777777777764</v>
      </c>
      <c r="P19" s="27">
        <f>M19*M19</f>
        <v>34.027777777777786</v>
      </c>
      <c r="Q19" s="30">
        <f>O19/P14</f>
        <v>1.4277389277389272</v>
      </c>
      <c r="R19" s="30">
        <f>P19/Q14</f>
        <v>2.2435897435897441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0.5516531742812385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0.16332354748408878</v>
      </c>
    </row>
    <row r="23" spans="1:18" ht="15.75">
      <c r="A23" s="56" t="s">
        <v>9</v>
      </c>
      <c r="B23" s="56">
        <f>B6</f>
        <v>41</v>
      </c>
      <c r="C23" s="56">
        <f>I6</f>
        <v>17</v>
      </c>
      <c r="D23" s="56">
        <f>SUM(B23:C23)</f>
        <v>58</v>
      </c>
      <c r="E23" s="57"/>
      <c r="F23" s="27">
        <f>B25*D23/D25</f>
        <v>39.653061224489797</v>
      </c>
      <c r="G23" s="27">
        <f>C25*D23/D25</f>
        <v>18.346938775510203</v>
      </c>
      <c r="H23" s="54"/>
      <c r="I23" s="57"/>
      <c r="J23" s="10"/>
      <c r="K23" s="56" t="s">
        <v>9</v>
      </c>
      <c r="L23" s="56">
        <f>B8</f>
        <v>25</v>
      </c>
      <c r="M23" s="56">
        <f>I8</f>
        <v>13</v>
      </c>
      <c r="N23" s="56">
        <f>SUM(L23:M23)</f>
        <v>38</v>
      </c>
      <c r="O23" s="57"/>
      <c r="P23" s="27">
        <f>L25*N23/N25</f>
        <v>22</v>
      </c>
      <c r="Q23" s="27">
        <f>M25*N23/N25</f>
        <v>16</v>
      </c>
      <c r="R23" s="54"/>
    </row>
    <row r="24" spans="1:18" ht="18.75" customHeight="1">
      <c r="A24" s="56" t="s">
        <v>10</v>
      </c>
      <c r="B24" s="56">
        <f>C6</f>
        <v>26</v>
      </c>
      <c r="C24" s="56">
        <f>J6</f>
        <v>14</v>
      </c>
      <c r="D24" s="56">
        <f>SUM(B24:C24)</f>
        <v>40</v>
      </c>
      <c r="E24" s="57"/>
      <c r="F24" s="27">
        <f>B25*D24/D25</f>
        <v>27.346938775510203</v>
      </c>
      <c r="G24" s="27">
        <f>C25*D24/D25</f>
        <v>12.653061224489797</v>
      </c>
      <c r="H24" s="54" t="s">
        <v>32</v>
      </c>
      <c r="I24" s="57"/>
      <c r="J24" s="10"/>
      <c r="K24" s="56" t="s">
        <v>10</v>
      </c>
      <c r="L24" s="56">
        <f>C8</f>
        <v>19</v>
      </c>
      <c r="M24" s="56">
        <f>J8</f>
        <v>19</v>
      </c>
      <c r="N24" s="56">
        <f>SUM(L24:M24)</f>
        <v>38</v>
      </c>
      <c r="O24" s="57"/>
      <c r="P24" s="27">
        <f>L25*N24/N25</f>
        <v>22</v>
      </c>
      <c r="Q24" s="27">
        <f>M25*N24/N25</f>
        <v>16</v>
      </c>
      <c r="R24" s="54" t="s">
        <v>32</v>
      </c>
    </row>
    <row r="25" spans="1:18" ht="15.75">
      <c r="A25" s="32" t="s">
        <v>6</v>
      </c>
      <c r="B25" s="32">
        <f>SUM(B23:B24)</f>
        <v>67</v>
      </c>
      <c r="C25" s="32">
        <f>SUM(C23:C24)</f>
        <v>31</v>
      </c>
      <c r="D25" s="32">
        <f>SUM(D23:D24)</f>
        <v>98</v>
      </c>
      <c r="E25" s="57"/>
      <c r="F25" s="54"/>
      <c r="G25" s="54"/>
      <c r="H25" s="28">
        <f>SUM(G28:H29)</f>
        <v>0.35436388690584852</v>
      </c>
      <c r="I25" s="57"/>
      <c r="J25" s="10"/>
      <c r="K25" s="32" t="s">
        <v>6</v>
      </c>
      <c r="L25" s="32">
        <f>SUM(L23:L24)</f>
        <v>44</v>
      </c>
      <c r="M25" s="32">
        <f>SUM(M23:M24)</f>
        <v>32</v>
      </c>
      <c r="N25" s="32">
        <f>SUM(N23:N24)</f>
        <v>76</v>
      </c>
      <c r="O25" s="57"/>
      <c r="P25" s="54"/>
      <c r="Q25" s="54"/>
      <c r="R25" s="63">
        <f>SUM(Q28:R29)</f>
        <v>1.9431818181818183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1.3469387755102034</v>
      </c>
      <c r="C28" s="27">
        <f>C23-G23</f>
        <v>-1.3469387755102034</v>
      </c>
      <c r="D28" s="54"/>
      <c r="E28" s="27">
        <f>B28*B28</f>
        <v>1.8142440649729259</v>
      </c>
      <c r="F28" s="27">
        <f>C28*C28</f>
        <v>1.8142440649729259</v>
      </c>
      <c r="G28" s="30">
        <f>E28/F23</f>
        <v>4.5752938334366118E-2</v>
      </c>
      <c r="H28" s="30">
        <f>F28/G23</f>
        <v>9.8885382851694514E-2</v>
      </c>
      <c r="I28" s="57"/>
      <c r="J28" s="10"/>
      <c r="K28" s="29" t="s">
        <v>33</v>
      </c>
      <c r="L28" s="27">
        <f>L23-P23</f>
        <v>3</v>
      </c>
      <c r="M28" s="27">
        <f>M23-Q23</f>
        <v>-3</v>
      </c>
      <c r="N28" s="57"/>
      <c r="O28" s="27">
        <f>L28*L28</f>
        <v>9</v>
      </c>
      <c r="P28" s="27">
        <f>M28*M28</f>
        <v>9</v>
      </c>
      <c r="Q28" s="30">
        <f>O28/P23</f>
        <v>0.40909090909090912</v>
      </c>
      <c r="R28" s="30">
        <f>P28/Q23</f>
        <v>0.5625</v>
      </c>
    </row>
    <row r="29" spans="1:18" ht="15.75">
      <c r="A29" s="29"/>
      <c r="B29" s="27">
        <f>B24-F24</f>
        <v>-1.3469387755102034</v>
      </c>
      <c r="C29" s="27">
        <f>C24-G24</f>
        <v>1.3469387755102034</v>
      </c>
      <c r="D29" s="54"/>
      <c r="E29" s="27">
        <f>B29*B29</f>
        <v>1.8142440649729259</v>
      </c>
      <c r="F29" s="27">
        <f>C29*C29</f>
        <v>1.8142440649729259</v>
      </c>
      <c r="G29" s="30">
        <f>E29/F24</f>
        <v>6.6341760584830878E-2</v>
      </c>
      <c r="H29" s="30">
        <f>F29/G24</f>
        <v>0.14338380513495705</v>
      </c>
      <c r="I29" s="57"/>
      <c r="J29" s="10"/>
      <c r="K29" s="29"/>
      <c r="L29" s="27">
        <f>L24-P24</f>
        <v>-3</v>
      </c>
      <c r="M29" s="27">
        <f>M24-Q24</f>
        <v>3</v>
      </c>
      <c r="N29" s="57"/>
      <c r="O29" s="27">
        <f>L29*L29</f>
        <v>9</v>
      </c>
      <c r="P29" s="27">
        <f>M29*M29</f>
        <v>9</v>
      </c>
      <c r="Q29" s="30">
        <f>O29/P24</f>
        <v>0.40909090909090912</v>
      </c>
      <c r="R29" s="30">
        <f>P29/Q24</f>
        <v>0.5625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44</v>
      </c>
      <c r="C33" s="58">
        <f>C13</f>
        <v>17</v>
      </c>
      <c r="D33" s="58">
        <f>SUM(B33:C33)</f>
        <v>61</v>
      </c>
      <c r="E33" s="49">
        <f>B33*100/D35</f>
        <v>45.833333333333336</v>
      </c>
      <c r="F33" s="49">
        <f>C33*100/D35</f>
        <v>17.708333333333332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20</v>
      </c>
      <c r="C34" s="58">
        <f>C14</f>
        <v>15</v>
      </c>
      <c r="D34" s="58">
        <f>SUM(B34:C34)</f>
        <v>35</v>
      </c>
      <c r="E34" s="50">
        <f>B34*100/D33</f>
        <v>32.786885245901637</v>
      </c>
      <c r="F34" s="49">
        <f>C34*100/D35</f>
        <v>15.625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1.7190334305298197E-3</v>
      </c>
      <c r="P34" s="15"/>
      <c r="Q34" s="57"/>
      <c r="R34" s="22"/>
    </row>
    <row r="35" spans="1:18" ht="15.75">
      <c r="A35" s="58" t="s">
        <v>6</v>
      </c>
      <c r="B35" s="58">
        <f>SUM(B33:B34)</f>
        <v>64</v>
      </c>
      <c r="C35" s="58">
        <f>SUM(C33:C34)</f>
        <v>32</v>
      </c>
      <c r="D35" s="58">
        <f>SUM(D33:D34)</f>
        <v>96</v>
      </c>
      <c r="E35" s="51"/>
      <c r="F35" s="51"/>
      <c r="H35" s="56" t="s">
        <v>9</v>
      </c>
      <c r="I35" s="54">
        <f>B9</f>
        <v>147</v>
      </c>
      <c r="J35" s="54">
        <f>I9</f>
        <v>61</v>
      </c>
      <c r="K35" s="54">
        <f>SUM(I35:J35)</f>
        <v>208</v>
      </c>
      <c r="L35" s="57"/>
      <c r="M35" s="27">
        <f>I37*K35/K37</f>
        <v>132.88888888888889</v>
      </c>
      <c r="N35" s="27">
        <f>J37*K35/K37</f>
        <v>75.111111111111114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83</v>
      </c>
      <c r="J36" s="54">
        <f>J9</f>
        <v>69</v>
      </c>
      <c r="K36" s="54">
        <f>SUM(I36:J36)</f>
        <v>152</v>
      </c>
      <c r="L36" s="57"/>
      <c r="M36" s="27">
        <f>I37*K36/K37</f>
        <v>97.111111111111114</v>
      </c>
      <c r="N36" s="27">
        <f>J37*K36/K37</f>
        <v>54.888888888888886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230</v>
      </c>
      <c r="J37" s="34">
        <f>SUM(J35:J36)</f>
        <v>130</v>
      </c>
      <c r="K37" s="34">
        <f>SUM(K35:K36)</f>
        <v>360</v>
      </c>
      <c r="L37" s="57"/>
      <c r="M37" s="57"/>
      <c r="N37" s="57"/>
      <c r="O37" s="63">
        <f>SUM(N40:O41)</f>
        <v>9.8276982654733107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41</v>
      </c>
      <c r="C39" s="58">
        <f>C23</f>
        <v>17</v>
      </c>
      <c r="D39" s="58">
        <f>SUM(B39:C39)</f>
        <v>58</v>
      </c>
      <c r="E39" s="49">
        <f>B39*100/D41</f>
        <v>41.836734693877553</v>
      </c>
      <c r="F39" s="49">
        <f>C39*100/D41</f>
        <v>17.346938775510203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26</v>
      </c>
      <c r="C40" s="58">
        <f>C24</f>
        <v>14</v>
      </c>
      <c r="D40" s="58">
        <f>SUM(B40:C40)</f>
        <v>40</v>
      </c>
      <c r="E40" s="50">
        <f>B40*100/D39</f>
        <v>44.827586206896555</v>
      </c>
      <c r="F40" s="49">
        <f>C40*100/D41</f>
        <v>14.285714285714286</v>
      </c>
      <c r="H40" s="29" t="s">
        <v>33</v>
      </c>
      <c r="I40" s="27">
        <f>I35-M35</f>
        <v>14.111111111111114</v>
      </c>
      <c r="J40" s="27">
        <f>J35-N35</f>
        <v>-14.111111111111114</v>
      </c>
      <c r="K40" s="54"/>
      <c r="L40" s="27">
        <f>I40*I40</f>
        <v>199.12345679012356</v>
      </c>
      <c r="M40" s="27">
        <f>J40*J40</f>
        <v>199.12345679012356</v>
      </c>
      <c r="N40" s="30">
        <f>L40/M35</f>
        <v>1.4984206614641404</v>
      </c>
      <c r="O40" s="30">
        <f>M40/N35</f>
        <v>2.6510519395134793</v>
      </c>
      <c r="P40" s="14"/>
      <c r="Q40" s="14"/>
      <c r="R40" s="22"/>
    </row>
    <row r="41" spans="1:18" ht="15.75">
      <c r="A41" s="58" t="s">
        <v>6</v>
      </c>
      <c r="B41" s="58">
        <f>SUM(B39:B40)</f>
        <v>67</v>
      </c>
      <c r="C41" s="58">
        <f>SUM(C39:C40)</f>
        <v>31</v>
      </c>
      <c r="D41" s="58">
        <f>SUM(D39:D40)</f>
        <v>98</v>
      </c>
      <c r="E41" s="51"/>
      <c r="F41" s="51"/>
      <c r="H41" s="29"/>
      <c r="I41" s="27">
        <f>I36-M36</f>
        <v>-14.111111111111114</v>
      </c>
      <c r="J41" s="27">
        <f>J36-N36</f>
        <v>14.111111111111114</v>
      </c>
      <c r="K41" s="54"/>
      <c r="L41" s="27">
        <f>I41*I41</f>
        <v>199.12345679012356</v>
      </c>
      <c r="M41" s="27">
        <f>J41*J41</f>
        <v>199.12345679012356</v>
      </c>
      <c r="N41" s="30">
        <f>L41/M36</f>
        <v>2.0504703788456657</v>
      </c>
      <c r="O41" s="30">
        <f>M41/N36</f>
        <v>3.6277552856500246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40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37</v>
      </c>
      <c r="C45" s="58">
        <f t="shared" si="9"/>
        <v>14</v>
      </c>
      <c r="D45" s="58">
        <f>SUM(B45:C45)</f>
        <v>51</v>
      </c>
      <c r="E45" s="49">
        <f>B45*100/D47</f>
        <v>41.111111111111114</v>
      </c>
      <c r="F45" s="49">
        <f>C45*100/D47</f>
        <v>15.555555555555555</v>
      </c>
    </row>
    <row r="46" spans="1:18">
      <c r="A46" s="58" t="s">
        <v>10</v>
      </c>
      <c r="B46" s="58">
        <f t="shared" si="9"/>
        <v>18</v>
      </c>
      <c r="C46" s="58">
        <f t="shared" si="9"/>
        <v>21</v>
      </c>
      <c r="D46" s="58">
        <f>SUM(B46:C46)</f>
        <v>39</v>
      </c>
      <c r="E46" s="50">
        <f>B46*100/D45</f>
        <v>35.294117647058826</v>
      </c>
      <c r="F46" s="49">
        <f>C46*100/D47</f>
        <v>23.333333333333332</v>
      </c>
    </row>
    <row r="47" spans="1:18">
      <c r="A47" s="58" t="s">
        <v>6</v>
      </c>
      <c r="B47" s="58">
        <f>SUM(B45:B46)</f>
        <v>55</v>
      </c>
      <c r="C47" s="58">
        <f>SUM(C45:C46)</f>
        <v>35</v>
      </c>
      <c r="D47" s="58">
        <f>SUM(D45:D46)</f>
        <v>90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25</v>
      </c>
      <c r="C50" s="58">
        <f>M23</f>
        <v>13</v>
      </c>
      <c r="D50" s="58">
        <f>SUM(B50:C50)</f>
        <v>38</v>
      </c>
      <c r="E50" s="49">
        <f>B50*100/D52</f>
        <v>32.89473684210526</v>
      </c>
      <c r="F50" s="49">
        <f>C50*100/D52</f>
        <v>17.105263157894736</v>
      </c>
    </row>
    <row r="51" spans="1:6">
      <c r="A51" s="58" t="s">
        <v>10</v>
      </c>
      <c r="B51" s="58">
        <f>L24</f>
        <v>19</v>
      </c>
      <c r="C51" s="58">
        <f>M24</f>
        <v>19</v>
      </c>
      <c r="D51" s="58">
        <f>SUM(B51:C51)</f>
        <v>38</v>
      </c>
      <c r="E51" s="49">
        <f>B51*100/D50</f>
        <v>50</v>
      </c>
      <c r="F51" s="49">
        <f>C51*100/D52</f>
        <v>25</v>
      </c>
    </row>
    <row r="52" spans="1:6">
      <c r="A52" s="58" t="s">
        <v>6</v>
      </c>
      <c r="B52" s="58">
        <f>SUM(B50:B51)</f>
        <v>44</v>
      </c>
      <c r="C52" s="58">
        <f>SUM(C50:C51)</f>
        <v>32</v>
      </c>
      <c r="D52" s="58">
        <f>SUM(D50:D51)</f>
        <v>76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3"/>
  <sheetViews>
    <sheetView topLeftCell="A10" workbookViewId="0">
      <selection activeCell="I11" sqref="I11"/>
    </sheetView>
  </sheetViews>
  <sheetFormatPr defaultRowHeight="15"/>
  <cols>
    <col min="1" max="1" width="10.7109375" customWidth="1"/>
    <col min="4" max="4" width="12" customWidth="1"/>
    <col min="5" max="5" width="14.140625" customWidth="1"/>
    <col min="6" max="6" width="14.85546875" customWidth="1"/>
    <col min="8" max="8" width="11" customWidth="1"/>
    <col min="14" max="14" width="10.85546875" customWidth="1"/>
    <col min="16" max="16" width="10.85546875" customWidth="1"/>
    <col min="18" max="18" width="11" customWidth="1"/>
  </cols>
  <sheetData>
    <row r="1" spans="1:18" ht="15.75">
      <c r="A1" s="1" t="s">
        <v>0</v>
      </c>
    </row>
    <row r="2" spans="1:18" ht="16.5" thickBot="1">
      <c r="A2" s="1" t="s">
        <v>16</v>
      </c>
    </row>
    <row r="3" spans="1:18" ht="16.5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36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20.25" customHeight="1" thickBot="1">
      <c r="A5" s="2" t="s">
        <v>11</v>
      </c>
      <c r="B5" s="4">
        <v>31</v>
      </c>
      <c r="C5" s="4">
        <v>24</v>
      </c>
      <c r="D5" s="4">
        <f>SUM(B5:C5)</f>
        <v>55</v>
      </c>
      <c r="E5" s="4">
        <v>4</v>
      </c>
      <c r="F5" s="4">
        <v>3</v>
      </c>
      <c r="G5" s="4">
        <v>15</v>
      </c>
      <c r="H5" s="4">
        <v>20</v>
      </c>
      <c r="I5" s="4">
        <f>E5+G5</f>
        <v>19</v>
      </c>
      <c r="J5" s="6">
        <f>F5+H5</f>
        <v>23</v>
      </c>
      <c r="K5" s="7">
        <f>I5+J5</f>
        <v>42</v>
      </c>
      <c r="L5" s="3">
        <f>D5+K5</f>
        <v>97</v>
      </c>
      <c r="M5" s="21">
        <f>B5*100/L5</f>
        <v>31.958762886597938</v>
      </c>
      <c r="N5" s="21">
        <f>C5*100/L5</f>
        <v>24.742268041237114</v>
      </c>
      <c r="O5" s="21">
        <f>E5+G5*100/L5</f>
        <v>19.463917525773198</v>
      </c>
      <c r="P5" s="21">
        <f>F5+H5*100/L5</f>
        <v>23.618556701030929</v>
      </c>
    </row>
    <row r="6" spans="1:18" ht="16.5" thickBot="1">
      <c r="A6" s="2" t="s">
        <v>12</v>
      </c>
      <c r="B6" s="4">
        <v>33</v>
      </c>
      <c r="C6" s="4">
        <v>28</v>
      </c>
      <c r="D6" s="4">
        <f t="shared" ref="D6:D8" si="0">SUM(B6:C6)</f>
        <v>61</v>
      </c>
      <c r="E6" s="4">
        <v>3</v>
      </c>
      <c r="F6" s="4">
        <v>3</v>
      </c>
      <c r="G6" s="4">
        <v>10</v>
      </c>
      <c r="H6" s="4">
        <v>18</v>
      </c>
      <c r="I6" s="4">
        <f t="shared" ref="I6:J9" si="1">E6+G6</f>
        <v>13</v>
      </c>
      <c r="J6" s="6">
        <f t="shared" si="1"/>
        <v>21</v>
      </c>
      <c r="K6" s="7">
        <f t="shared" ref="K6:K9" si="2">I6+J6</f>
        <v>34</v>
      </c>
      <c r="L6" s="3">
        <f t="shared" ref="L6:L9" si="3">D6+K6</f>
        <v>95</v>
      </c>
      <c r="M6" s="21">
        <f t="shared" ref="M6:M9" si="4">B6*100/L6</f>
        <v>34.736842105263158</v>
      </c>
      <c r="N6" s="21">
        <f t="shared" ref="N6:N9" si="5">C6*100/L6</f>
        <v>29.473684210526315</v>
      </c>
      <c r="O6" s="21">
        <f t="shared" ref="O6:O9" si="6">E6+G6*100/L6</f>
        <v>13.526315789473685</v>
      </c>
      <c r="P6" s="21">
        <f t="shared" ref="P6:P9" si="7">F6+H6*100/L6</f>
        <v>21.94736842105263</v>
      </c>
    </row>
    <row r="7" spans="1:18" ht="16.5" thickBot="1">
      <c r="A7" s="2" t="s">
        <v>13</v>
      </c>
      <c r="B7" s="4">
        <v>36</v>
      </c>
      <c r="C7" s="4">
        <v>26</v>
      </c>
      <c r="D7" s="4">
        <f t="shared" si="0"/>
        <v>62</v>
      </c>
      <c r="E7" s="4">
        <v>4</v>
      </c>
      <c r="F7" s="4">
        <v>7</v>
      </c>
      <c r="G7" s="4">
        <v>8</v>
      </c>
      <c r="H7" s="4">
        <v>10</v>
      </c>
      <c r="I7" s="4">
        <f t="shared" si="1"/>
        <v>12</v>
      </c>
      <c r="J7" s="6">
        <f t="shared" si="1"/>
        <v>17</v>
      </c>
      <c r="K7" s="7">
        <f t="shared" si="2"/>
        <v>29</v>
      </c>
      <c r="L7" s="3">
        <f t="shared" si="3"/>
        <v>91</v>
      </c>
      <c r="M7" s="21">
        <f t="shared" si="4"/>
        <v>39.560439560439562</v>
      </c>
      <c r="N7" s="21">
        <f t="shared" si="5"/>
        <v>28.571428571428573</v>
      </c>
      <c r="O7" s="21">
        <f t="shared" si="6"/>
        <v>12.791208791208792</v>
      </c>
      <c r="P7" s="21">
        <f t="shared" si="7"/>
        <v>17.989010989010989</v>
      </c>
    </row>
    <row r="8" spans="1:18" ht="16.5" thickBot="1">
      <c r="A8" s="2" t="s">
        <v>14</v>
      </c>
      <c r="B8" s="4">
        <v>30</v>
      </c>
      <c r="C8" s="4">
        <v>14</v>
      </c>
      <c r="D8" s="4">
        <f t="shared" si="0"/>
        <v>44</v>
      </c>
      <c r="E8" s="4">
        <v>4</v>
      </c>
      <c r="F8" s="4">
        <v>5</v>
      </c>
      <c r="G8" s="4">
        <v>5</v>
      </c>
      <c r="H8" s="4">
        <v>9</v>
      </c>
      <c r="I8" s="4">
        <f t="shared" si="1"/>
        <v>9</v>
      </c>
      <c r="J8" s="6">
        <f t="shared" si="1"/>
        <v>14</v>
      </c>
      <c r="K8" s="7">
        <f t="shared" si="2"/>
        <v>23</v>
      </c>
      <c r="L8" s="3">
        <f t="shared" si="3"/>
        <v>67</v>
      </c>
      <c r="M8" s="21">
        <f t="shared" si="4"/>
        <v>44.776119402985074</v>
      </c>
      <c r="N8" s="21">
        <f t="shared" si="5"/>
        <v>20.895522388059703</v>
      </c>
      <c r="O8" s="21">
        <f t="shared" si="6"/>
        <v>11.46268656716418</v>
      </c>
      <c r="P8" s="21">
        <f t="shared" si="7"/>
        <v>18.432835820895523</v>
      </c>
    </row>
    <row r="9" spans="1:18" ht="16.5" thickBot="1">
      <c r="A9" s="2" t="s">
        <v>15</v>
      </c>
      <c r="B9" s="4">
        <f t="shared" ref="B9:H9" si="8">SUM(B5:B8)</f>
        <v>130</v>
      </c>
      <c r="C9" s="4">
        <f t="shared" si="8"/>
        <v>92</v>
      </c>
      <c r="D9" s="4">
        <f t="shared" si="8"/>
        <v>222</v>
      </c>
      <c r="E9" s="4">
        <f t="shared" si="8"/>
        <v>15</v>
      </c>
      <c r="F9" s="4">
        <f t="shared" si="8"/>
        <v>18</v>
      </c>
      <c r="G9" s="4">
        <f t="shared" si="8"/>
        <v>38</v>
      </c>
      <c r="H9" s="4">
        <f t="shared" si="8"/>
        <v>57</v>
      </c>
      <c r="I9" s="4">
        <f t="shared" si="1"/>
        <v>53</v>
      </c>
      <c r="J9" s="6">
        <f t="shared" si="1"/>
        <v>75</v>
      </c>
      <c r="K9" s="7">
        <f t="shared" si="2"/>
        <v>128</v>
      </c>
      <c r="L9" s="3">
        <f t="shared" si="3"/>
        <v>350</v>
      </c>
      <c r="M9" s="21">
        <f t="shared" si="4"/>
        <v>37.142857142857146</v>
      </c>
      <c r="N9" s="21">
        <f t="shared" si="5"/>
        <v>26.285714285714285</v>
      </c>
      <c r="O9" s="21">
        <f t="shared" si="6"/>
        <v>25.857142857142858</v>
      </c>
      <c r="P9" s="21">
        <f t="shared" si="7"/>
        <v>34.285714285714285</v>
      </c>
    </row>
    <row r="10" spans="1:18" ht="15.75">
      <c r="A10" s="8"/>
      <c r="B10" s="38"/>
      <c r="C10" s="38"/>
      <c r="D10" s="38"/>
      <c r="E10" s="38"/>
      <c r="F10" s="38"/>
      <c r="G10" s="38"/>
      <c r="H10" s="38"/>
      <c r="I10" s="38"/>
      <c r="J10" s="10"/>
      <c r="K10" s="10"/>
      <c r="L10" s="10"/>
      <c r="M10" s="38"/>
      <c r="N10" s="38"/>
      <c r="O10" s="38"/>
      <c r="P10" s="38"/>
    </row>
    <row r="11" spans="1:18" ht="15.75">
      <c r="A11" s="93" t="s">
        <v>39</v>
      </c>
      <c r="B11" s="93"/>
      <c r="C11" s="93"/>
      <c r="D11" s="93"/>
      <c r="E11" s="38"/>
      <c r="F11" s="93" t="s">
        <v>26</v>
      </c>
      <c r="G11" s="93"/>
      <c r="H11" s="35" t="s">
        <v>31</v>
      </c>
      <c r="I11" s="38"/>
      <c r="J11" s="10"/>
      <c r="K11" s="93" t="s">
        <v>41</v>
      </c>
      <c r="L11" s="93"/>
      <c r="M11" s="93"/>
      <c r="N11" s="93"/>
      <c r="O11" s="38"/>
      <c r="P11" s="93" t="s">
        <v>26</v>
      </c>
      <c r="Q11" s="93"/>
      <c r="R11" s="35" t="s">
        <v>31</v>
      </c>
    </row>
    <row r="12" spans="1:18" ht="15.75">
      <c r="A12" s="37" t="s">
        <v>29</v>
      </c>
      <c r="B12" s="35" t="s">
        <v>24</v>
      </c>
      <c r="C12" s="35" t="s">
        <v>44</v>
      </c>
      <c r="D12" s="35" t="s">
        <v>28</v>
      </c>
      <c r="E12" s="38"/>
      <c r="F12" s="35" t="s">
        <v>24</v>
      </c>
      <c r="G12" s="35" t="s">
        <v>25</v>
      </c>
      <c r="H12" s="61">
        <f>CHITEST(B13:C14,F13:G14)</f>
        <v>0.27731388473130236</v>
      </c>
      <c r="I12" s="38"/>
      <c r="J12" s="10"/>
      <c r="K12" s="37" t="s">
        <v>29</v>
      </c>
      <c r="L12" s="35" t="s">
        <v>24</v>
      </c>
      <c r="M12" s="35" t="s">
        <v>44</v>
      </c>
      <c r="N12" s="35" t="s">
        <v>28</v>
      </c>
      <c r="O12" s="38"/>
      <c r="P12" s="35" t="s">
        <v>24</v>
      </c>
      <c r="Q12" s="35" t="s">
        <v>44</v>
      </c>
      <c r="R12" s="60">
        <f>CHITEST(L13:M14,P13:Q14)</f>
        <v>0.13739367363052768</v>
      </c>
    </row>
    <row r="13" spans="1:18" ht="15.75">
      <c r="A13" s="37" t="s">
        <v>9</v>
      </c>
      <c r="B13" s="35">
        <f>B5</f>
        <v>31</v>
      </c>
      <c r="C13" s="35">
        <f>I5</f>
        <v>19</v>
      </c>
      <c r="D13" s="35">
        <f>SUM(B13:C13)</f>
        <v>50</v>
      </c>
      <c r="E13" s="38"/>
      <c r="F13" s="27">
        <f>B15*D13/D15</f>
        <v>28.350515463917525</v>
      </c>
      <c r="G13" s="27">
        <f>C15*D13/D15</f>
        <v>21.649484536082475</v>
      </c>
      <c r="H13" s="35"/>
      <c r="I13" s="38"/>
      <c r="J13" s="10"/>
      <c r="K13" s="37" t="s">
        <v>9</v>
      </c>
      <c r="L13" s="35">
        <f>B7</f>
        <v>36</v>
      </c>
      <c r="M13" s="35">
        <f>I7</f>
        <v>12</v>
      </c>
      <c r="N13" s="35">
        <f>SUM(L13:M13)</f>
        <v>48</v>
      </c>
      <c r="O13" s="38"/>
      <c r="P13" s="27">
        <f>L15*N13/N15</f>
        <v>32.703296703296701</v>
      </c>
      <c r="Q13" s="27">
        <f>M15*N13/N15</f>
        <v>15.296703296703297</v>
      </c>
      <c r="R13" s="35"/>
    </row>
    <row r="14" spans="1:18" ht="21.75" customHeight="1">
      <c r="A14" s="37" t="s">
        <v>10</v>
      </c>
      <c r="B14" s="35">
        <f>C5</f>
        <v>24</v>
      </c>
      <c r="C14" s="35">
        <f>J5</f>
        <v>23</v>
      </c>
      <c r="D14" s="35">
        <f>SUM(B14:C14)</f>
        <v>47</v>
      </c>
      <c r="E14" s="38"/>
      <c r="F14" s="27">
        <f>B15*D14/D15</f>
        <v>26.649484536082475</v>
      </c>
      <c r="G14" s="27">
        <f>C15*D14/D15</f>
        <v>20.350515463917525</v>
      </c>
      <c r="H14" s="35" t="s">
        <v>32</v>
      </c>
      <c r="I14" s="38"/>
      <c r="J14" s="10"/>
      <c r="K14" s="37" t="s">
        <v>10</v>
      </c>
      <c r="L14" s="35">
        <f>C7</f>
        <v>26</v>
      </c>
      <c r="M14" s="35">
        <f>J7</f>
        <v>17</v>
      </c>
      <c r="N14" s="35">
        <f>SUM(L14:M14)</f>
        <v>43</v>
      </c>
      <c r="O14" s="38"/>
      <c r="P14" s="27">
        <f>L15*N14/N15</f>
        <v>29.296703296703296</v>
      </c>
      <c r="Q14" s="27">
        <f>M15*N14/N15</f>
        <v>13.703296703296703</v>
      </c>
      <c r="R14" s="35" t="s">
        <v>32</v>
      </c>
    </row>
    <row r="15" spans="1:18" ht="15.75">
      <c r="A15" s="33" t="s">
        <v>6</v>
      </c>
      <c r="B15" s="34">
        <f>SUM(B13:B14)</f>
        <v>55</v>
      </c>
      <c r="C15" s="34">
        <f>SUM(C13:C14)</f>
        <v>42</v>
      </c>
      <c r="D15" s="34">
        <f>SUM(D13:D14)</f>
        <v>97</v>
      </c>
      <c r="E15" s="38"/>
      <c r="F15" s="38"/>
      <c r="G15" s="38"/>
      <c r="H15" s="28">
        <f>SUM(G18:H19)</f>
        <v>1.1802068711430425</v>
      </c>
      <c r="I15" s="38"/>
      <c r="J15" s="10"/>
      <c r="K15" s="33" t="s">
        <v>6</v>
      </c>
      <c r="L15" s="34">
        <f>SUM(L13:L14)</f>
        <v>62</v>
      </c>
      <c r="M15" s="34">
        <f>SUM(M13:M14)</f>
        <v>29</v>
      </c>
      <c r="N15" s="34">
        <f>SUM(N13:N14)</f>
        <v>91</v>
      </c>
      <c r="O15" s="38"/>
      <c r="P15" s="35"/>
      <c r="Q15" s="35"/>
      <c r="R15" s="28">
        <f>SUM(Q18:R19)</f>
        <v>2.2069094859921887</v>
      </c>
    </row>
    <row r="16" spans="1:18" ht="15.75">
      <c r="A16" s="12"/>
      <c r="B16" s="38"/>
      <c r="C16" s="38"/>
      <c r="D16" s="38"/>
      <c r="E16" s="38"/>
      <c r="F16" s="38"/>
      <c r="G16" s="38"/>
      <c r="H16" s="13"/>
      <c r="I16" s="38"/>
      <c r="J16" s="10"/>
      <c r="K16" s="12"/>
      <c r="L16" s="38"/>
      <c r="M16" s="38"/>
      <c r="N16" s="38"/>
      <c r="O16" s="38"/>
      <c r="P16" s="38"/>
      <c r="Q16" s="38"/>
      <c r="R16" s="13"/>
    </row>
    <row r="17" spans="1:18" ht="15.75">
      <c r="A17" s="29"/>
      <c r="B17" s="35"/>
      <c r="C17" s="35"/>
      <c r="D17" s="35"/>
      <c r="E17" s="35"/>
      <c r="F17" s="35"/>
      <c r="G17" s="93" t="s">
        <v>36</v>
      </c>
      <c r="H17" s="93"/>
      <c r="I17" s="38"/>
      <c r="J17" s="10"/>
      <c r="K17" s="8"/>
      <c r="L17" s="38"/>
      <c r="M17" s="38"/>
      <c r="N17" s="38"/>
      <c r="O17" s="35"/>
      <c r="P17" s="35"/>
      <c r="Q17" s="93" t="s">
        <v>36</v>
      </c>
      <c r="R17" s="93"/>
    </row>
    <row r="18" spans="1:18" ht="15.75">
      <c r="A18" s="29" t="s">
        <v>33</v>
      </c>
      <c r="B18" s="27">
        <f>B13-F13</f>
        <v>2.6494845360824755</v>
      </c>
      <c r="C18" s="27">
        <f>C13-G13</f>
        <v>-2.6494845360824755</v>
      </c>
      <c r="D18" s="35"/>
      <c r="E18" s="27">
        <f>B18*B18</f>
        <v>7.0197683069401702</v>
      </c>
      <c r="F18" s="27">
        <f>C18*C18</f>
        <v>7.0197683069401702</v>
      </c>
      <c r="G18" s="30">
        <f>E18/F13</f>
        <v>0.2476063730084351</v>
      </c>
      <c r="H18" s="30">
        <f>F18/G13</f>
        <v>0.32424644084437926</v>
      </c>
      <c r="I18" s="38"/>
      <c r="J18" s="10"/>
      <c r="K18" s="29" t="s">
        <v>33</v>
      </c>
      <c r="L18" s="27">
        <f>L13-P13</f>
        <v>3.2967032967032992</v>
      </c>
      <c r="M18" s="27">
        <f>M13-Q13</f>
        <v>-3.2967032967032974</v>
      </c>
      <c r="N18" s="38"/>
      <c r="O18" s="27">
        <f>L18*L18</f>
        <v>10.868252626494401</v>
      </c>
      <c r="P18" s="27">
        <f>M18*M18</f>
        <v>10.868252626494389</v>
      </c>
      <c r="Q18" s="30">
        <f>O18/P13</f>
        <v>0.33232896136121998</v>
      </c>
      <c r="R18" s="30">
        <f>P18/Q13</f>
        <v>0.71049640015157278</v>
      </c>
    </row>
    <row r="19" spans="1:18" ht="15.75">
      <c r="A19" s="29"/>
      <c r="B19" s="27">
        <f>B14-F14</f>
        <v>-2.6494845360824755</v>
      </c>
      <c r="C19" s="27">
        <f>C14-G14</f>
        <v>2.6494845360824755</v>
      </c>
      <c r="D19" s="35"/>
      <c r="E19" s="27">
        <f>B19*B19</f>
        <v>7.0197683069401702</v>
      </c>
      <c r="F19" s="27">
        <f>C19*C19</f>
        <v>7.0197683069401702</v>
      </c>
      <c r="G19" s="30">
        <f>E19/F14</f>
        <v>0.26341103511535646</v>
      </c>
      <c r="H19" s="30">
        <f>F19/G14</f>
        <v>0.34494302217487161</v>
      </c>
      <c r="I19" s="38"/>
      <c r="J19" s="10"/>
      <c r="K19" s="29"/>
      <c r="L19" s="27">
        <f>L14-P14</f>
        <v>-3.2967032967032956</v>
      </c>
      <c r="M19" s="27">
        <f>M14-Q14</f>
        <v>3.2967032967032974</v>
      </c>
      <c r="N19" s="38"/>
      <c r="O19" s="27">
        <f>L19*L19</f>
        <v>10.868252626494378</v>
      </c>
      <c r="P19" s="27">
        <f>M19*M19</f>
        <v>10.868252626494389</v>
      </c>
      <c r="Q19" s="30">
        <f>O19/P14</f>
        <v>0.37097186384508196</v>
      </c>
      <c r="R19" s="30">
        <f>P19/Q14</f>
        <v>0.79311226063431395</v>
      </c>
    </row>
    <row r="20" spans="1:18" ht="15.75">
      <c r="A20" s="8"/>
      <c r="B20" s="15"/>
      <c r="C20" s="15"/>
      <c r="D20" s="38"/>
      <c r="E20" s="15"/>
      <c r="F20" s="15"/>
      <c r="G20" s="14"/>
      <c r="H20" s="14"/>
      <c r="I20" s="38"/>
      <c r="J20" s="10"/>
      <c r="K20" s="10"/>
      <c r="L20" s="10"/>
      <c r="M20" s="38"/>
      <c r="N20" s="38"/>
      <c r="O20" s="38"/>
      <c r="P20" s="38"/>
    </row>
    <row r="21" spans="1:18" ht="15.75">
      <c r="A21" s="94" t="s">
        <v>40</v>
      </c>
      <c r="B21" s="94"/>
      <c r="C21" s="94"/>
      <c r="D21" s="94"/>
      <c r="E21" s="38"/>
      <c r="F21" s="93" t="s">
        <v>26</v>
      </c>
      <c r="G21" s="93"/>
      <c r="H21" s="35" t="s">
        <v>31</v>
      </c>
      <c r="I21" s="38"/>
      <c r="J21" s="10"/>
      <c r="K21" s="94" t="s">
        <v>42</v>
      </c>
      <c r="L21" s="94"/>
      <c r="M21" s="94"/>
      <c r="N21" s="94"/>
      <c r="O21" s="38"/>
      <c r="P21" s="93" t="s">
        <v>26</v>
      </c>
      <c r="Q21" s="93"/>
      <c r="R21" s="35" t="s">
        <v>31</v>
      </c>
    </row>
    <row r="22" spans="1:18" ht="15.75">
      <c r="A22" s="37" t="s">
        <v>29</v>
      </c>
      <c r="B22" s="37" t="s">
        <v>24</v>
      </c>
      <c r="C22" s="37" t="s">
        <v>44</v>
      </c>
      <c r="D22" s="37" t="s">
        <v>28</v>
      </c>
      <c r="E22" s="38"/>
      <c r="F22" s="35" t="s">
        <v>24</v>
      </c>
      <c r="G22" s="35" t="s">
        <v>25</v>
      </c>
      <c r="H22" s="60">
        <f>CHITEST(B23:C24,F23:G24)</f>
        <v>0.13804246105170911</v>
      </c>
      <c r="I22" s="38"/>
      <c r="J22" s="10"/>
      <c r="K22" s="37" t="s">
        <v>29</v>
      </c>
      <c r="L22" s="37" t="s">
        <v>24</v>
      </c>
      <c r="M22" s="37" t="s">
        <v>44</v>
      </c>
      <c r="N22" s="37" t="s">
        <v>28</v>
      </c>
      <c r="O22" s="38"/>
      <c r="P22" s="35" t="s">
        <v>24</v>
      </c>
      <c r="Q22" s="35" t="s">
        <v>25</v>
      </c>
      <c r="R22" s="60">
        <f>CHITEST(L23:M24,P23:Q24)</f>
        <v>2.2067912435993032E-2</v>
      </c>
    </row>
    <row r="23" spans="1:18" ht="15.75">
      <c r="A23" s="37" t="s">
        <v>9</v>
      </c>
      <c r="B23" s="37">
        <f>B6</f>
        <v>33</v>
      </c>
      <c r="C23" s="37">
        <f>I6</f>
        <v>13</v>
      </c>
      <c r="D23" s="37">
        <f>SUM(B23:C23)</f>
        <v>46</v>
      </c>
      <c r="E23" s="38"/>
      <c r="F23" s="27">
        <f>B25*D23/D25</f>
        <v>29.536842105263158</v>
      </c>
      <c r="G23" s="27">
        <f>C25*D23/D25</f>
        <v>16.463157894736842</v>
      </c>
      <c r="H23" s="35"/>
      <c r="I23" s="38"/>
      <c r="J23" s="10"/>
      <c r="K23" s="37" t="s">
        <v>9</v>
      </c>
      <c r="L23" s="37">
        <f>B8</f>
        <v>30</v>
      </c>
      <c r="M23" s="37">
        <f>I8</f>
        <v>9</v>
      </c>
      <c r="N23" s="37">
        <f>SUM(L23:M23)</f>
        <v>39</v>
      </c>
      <c r="O23" s="38"/>
      <c r="P23" s="27">
        <f>L25*N23/N25</f>
        <v>25.611940298507463</v>
      </c>
      <c r="Q23" s="27">
        <f>M25*N23/N25</f>
        <v>13.388059701492537</v>
      </c>
      <c r="R23" s="35"/>
    </row>
    <row r="24" spans="1:18" ht="15.75">
      <c r="A24" s="37" t="s">
        <v>10</v>
      </c>
      <c r="B24" s="37">
        <f>C6</f>
        <v>28</v>
      </c>
      <c r="C24" s="37">
        <f>J6</f>
        <v>21</v>
      </c>
      <c r="D24" s="37">
        <f>SUM(B24:C24)</f>
        <v>49</v>
      </c>
      <c r="E24" s="38"/>
      <c r="F24" s="27">
        <f>B25*D24/D25</f>
        <v>31.463157894736842</v>
      </c>
      <c r="G24" s="27">
        <f>C25*D24/D25</f>
        <v>17.536842105263158</v>
      </c>
      <c r="H24" s="35" t="s">
        <v>32</v>
      </c>
      <c r="I24" s="38"/>
      <c r="J24" s="10"/>
      <c r="K24" s="37" t="s">
        <v>10</v>
      </c>
      <c r="L24" s="37">
        <f>C8</f>
        <v>14</v>
      </c>
      <c r="M24" s="37">
        <f>J8</f>
        <v>14</v>
      </c>
      <c r="N24" s="37">
        <f>SUM(L24:M24)</f>
        <v>28</v>
      </c>
      <c r="O24" s="38"/>
      <c r="P24" s="27">
        <f>L25*N24/N25</f>
        <v>18.388059701492537</v>
      </c>
      <c r="Q24" s="27">
        <f>M25*N24/N25</f>
        <v>9.6119402985074629</v>
      </c>
      <c r="R24" s="35" t="s">
        <v>32</v>
      </c>
    </row>
    <row r="25" spans="1:18" ht="15.75">
      <c r="A25" s="32" t="s">
        <v>6</v>
      </c>
      <c r="B25" s="32">
        <f>SUM(B23:B24)</f>
        <v>61</v>
      </c>
      <c r="C25" s="32">
        <f>SUM(C23:C24)</f>
        <v>34</v>
      </c>
      <c r="D25" s="32">
        <f>SUM(D23:D24)</f>
        <v>95</v>
      </c>
      <c r="E25" s="38"/>
      <c r="F25" s="35"/>
      <c r="G25" s="35"/>
      <c r="H25" s="28">
        <f>SUM(G28:H29)</f>
        <v>2.1996457171607058</v>
      </c>
      <c r="I25" s="38"/>
      <c r="J25" s="10"/>
      <c r="K25" s="32" t="s">
        <v>6</v>
      </c>
      <c r="L25" s="32">
        <f>SUM(L23:L24)</f>
        <v>44</v>
      </c>
      <c r="M25" s="32">
        <f>SUM(M23:M24)</f>
        <v>23</v>
      </c>
      <c r="N25" s="32">
        <f>SUM(N23:N24)</f>
        <v>67</v>
      </c>
      <c r="O25" s="38"/>
      <c r="P25" s="35"/>
      <c r="Q25" s="35"/>
      <c r="R25" s="28">
        <f>SUM(Q28:R29)</f>
        <v>5.2404226208574034</v>
      </c>
    </row>
    <row r="26" spans="1:18" ht="15.75">
      <c r="A26" s="12"/>
      <c r="B26" s="38"/>
      <c r="C26" s="38"/>
      <c r="D26" s="38"/>
      <c r="E26" s="38"/>
      <c r="F26" s="38"/>
      <c r="G26" s="38"/>
      <c r="H26" s="13"/>
      <c r="I26" s="38"/>
      <c r="J26" s="10"/>
      <c r="K26" s="12"/>
      <c r="L26" s="38"/>
      <c r="M26" s="38"/>
      <c r="N26" s="38"/>
      <c r="O26" s="38"/>
      <c r="P26" s="38"/>
      <c r="Q26" s="38"/>
      <c r="R26" s="13"/>
    </row>
    <row r="27" spans="1:18" ht="15.75">
      <c r="A27" s="29"/>
      <c r="B27" s="35"/>
      <c r="C27" s="35"/>
      <c r="D27" s="35"/>
      <c r="E27" s="35"/>
      <c r="F27" s="35"/>
      <c r="G27" s="93" t="s">
        <v>36</v>
      </c>
      <c r="H27" s="93"/>
      <c r="I27" s="38"/>
      <c r="J27" s="10"/>
      <c r="K27" s="8"/>
      <c r="L27" s="38"/>
      <c r="M27" s="38"/>
      <c r="N27" s="38"/>
      <c r="O27" s="35"/>
      <c r="P27" s="35"/>
      <c r="Q27" s="93" t="s">
        <v>35</v>
      </c>
      <c r="R27" s="93"/>
    </row>
    <row r="28" spans="1:18" ht="15.75">
      <c r="A28" s="29" t="s">
        <v>33</v>
      </c>
      <c r="B28" s="27">
        <f>B23-F23</f>
        <v>3.4631578947368418</v>
      </c>
      <c r="C28" s="27">
        <f>C23-G23</f>
        <v>-3.4631578947368418</v>
      </c>
      <c r="D28" s="35"/>
      <c r="E28" s="27">
        <f>B28*B28</f>
        <v>11.993462603878115</v>
      </c>
      <c r="F28" s="27">
        <f>C28*C28</f>
        <v>11.993462603878115</v>
      </c>
      <c r="G28" s="30">
        <f>E28/F23</f>
        <v>0.40605094346700671</v>
      </c>
      <c r="H28" s="30">
        <f>F28/G23</f>
        <v>0.72850316327904152</v>
      </c>
      <c r="I28" s="38"/>
      <c r="J28" s="10"/>
      <c r="K28" s="29" t="s">
        <v>33</v>
      </c>
      <c r="L28" s="27">
        <f>L23-P23</f>
        <v>4.3880597014925371</v>
      </c>
      <c r="M28" s="27">
        <f>M23-Q23</f>
        <v>-4.3880597014925371</v>
      </c>
      <c r="N28" s="38"/>
      <c r="O28" s="27">
        <f>L28*L28</f>
        <v>19.255067943862773</v>
      </c>
      <c r="P28" s="27">
        <f>M28*M28</f>
        <v>19.255067943862773</v>
      </c>
      <c r="Q28" s="30">
        <f>O28/P23</f>
        <v>0.75180043836760246</v>
      </c>
      <c r="R28" s="30">
        <f>P28/Q23</f>
        <v>1.4382269255728046</v>
      </c>
    </row>
    <row r="29" spans="1:18" ht="15.75">
      <c r="A29" s="29"/>
      <c r="B29" s="27">
        <f>B24-F24</f>
        <v>-3.4631578947368418</v>
      </c>
      <c r="C29" s="27">
        <f>C24-G24</f>
        <v>3.4631578947368418</v>
      </c>
      <c r="D29" s="35"/>
      <c r="E29" s="27">
        <f>B29*B29</f>
        <v>11.993462603878115</v>
      </c>
      <c r="F29" s="27">
        <f>C29*C29</f>
        <v>11.993462603878115</v>
      </c>
      <c r="G29" s="30">
        <f>E29/F24</f>
        <v>0.38119068162208797</v>
      </c>
      <c r="H29" s="30">
        <f>F29/G24</f>
        <v>0.68390092879256958</v>
      </c>
      <c r="I29" s="38"/>
      <c r="J29" s="10"/>
      <c r="K29" s="29"/>
      <c r="L29" s="27">
        <f>L24-P24</f>
        <v>-4.3880597014925371</v>
      </c>
      <c r="M29" s="27">
        <f>M24-Q24</f>
        <v>4.3880597014925371</v>
      </c>
      <c r="N29" s="38"/>
      <c r="O29" s="27">
        <f>L29*L29</f>
        <v>19.255067943862773</v>
      </c>
      <c r="P29" s="27">
        <f>M29*M29</f>
        <v>19.255067943862773</v>
      </c>
      <c r="Q29" s="30">
        <f>O29/P24</f>
        <v>1.0471506105834463</v>
      </c>
      <c r="R29" s="30">
        <f>P29/Q24</f>
        <v>2.0032446463335494</v>
      </c>
    </row>
    <row r="30" spans="1:18" ht="15.75">
      <c r="A30" s="8"/>
      <c r="B30" s="15"/>
      <c r="C30" s="15"/>
      <c r="D30" s="38"/>
      <c r="E30" s="15"/>
      <c r="F30" s="15"/>
      <c r="G30" s="14"/>
      <c r="H30" s="14"/>
      <c r="I30" s="38"/>
      <c r="J30" s="10"/>
      <c r="K30" s="10"/>
      <c r="L30" s="10"/>
      <c r="M30" s="38"/>
      <c r="N30" s="38"/>
      <c r="O30" s="38"/>
      <c r="P30" s="38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>
      <c r="A32" s="48" t="s">
        <v>43</v>
      </c>
      <c r="B32" s="48" t="str">
        <f>B12</f>
        <v>Sv+</v>
      </c>
      <c r="C32" s="48" t="str">
        <f>C12</f>
        <v>Sv-</v>
      </c>
      <c r="D32" s="48" t="str">
        <f>D12</f>
        <v>Tatal</v>
      </c>
      <c r="E32" s="48" t="s">
        <v>48</v>
      </c>
      <c r="F32" s="48" t="s">
        <v>47</v>
      </c>
    </row>
    <row r="33" spans="1:16" ht="15.75">
      <c r="A33" s="48" t="s">
        <v>9</v>
      </c>
      <c r="B33" s="48">
        <f>B13</f>
        <v>31</v>
      </c>
      <c r="C33" s="48">
        <f>C13</f>
        <v>19</v>
      </c>
      <c r="D33" s="48">
        <f>SUM(B33:C33)</f>
        <v>50</v>
      </c>
      <c r="E33" s="49">
        <f>B33*100/D35</f>
        <v>31.958762886597938</v>
      </c>
      <c r="F33" s="49">
        <f>C33*100/D35</f>
        <v>19.587628865979383</v>
      </c>
      <c r="I33" s="93" t="s">
        <v>81</v>
      </c>
      <c r="J33" s="93"/>
      <c r="K33" s="93"/>
      <c r="L33" s="93"/>
      <c r="M33" s="57"/>
      <c r="N33" s="93" t="s">
        <v>26</v>
      </c>
      <c r="O33" s="93"/>
      <c r="P33" s="54" t="s">
        <v>31</v>
      </c>
    </row>
    <row r="34" spans="1:16" ht="15.75">
      <c r="A34" s="48" t="s">
        <v>10</v>
      </c>
      <c r="B34" s="48">
        <f>B14</f>
        <v>24</v>
      </c>
      <c r="C34" s="48">
        <f>C14</f>
        <v>23</v>
      </c>
      <c r="D34" s="48">
        <f>SUM(B34:C34)</f>
        <v>47</v>
      </c>
      <c r="E34" s="50">
        <f>B34*100/D33</f>
        <v>48</v>
      </c>
      <c r="F34" s="49">
        <f>C34*100/D35</f>
        <v>23.711340206185568</v>
      </c>
      <c r="I34" s="56" t="s">
        <v>29</v>
      </c>
      <c r="J34" s="54" t="s">
        <v>24</v>
      </c>
      <c r="K34" s="54" t="s">
        <v>44</v>
      </c>
      <c r="L34" s="54" t="s">
        <v>28</v>
      </c>
      <c r="M34" s="57"/>
      <c r="N34" s="54" t="s">
        <v>24</v>
      </c>
      <c r="O34" s="54" t="s">
        <v>25</v>
      </c>
      <c r="P34" s="54">
        <f>CHITEST(J35:K36,N35:O36)</f>
        <v>1.973163857818191E-3</v>
      </c>
    </row>
    <row r="35" spans="1:16" ht="15.75">
      <c r="A35" s="48" t="s">
        <v>6</v>
      </c>
      <c r="B35" s="48">
        <f>SUM(B33:B34)</f>
        <v>55</v>
      </c>
      <c r="C35" s="48">
        <f>SUM(C33:C34)</f>
        <v>42</v>
      </c>
      <c r="D35" s="48">
        <f>SUM(D33:D34)</f>
        <v>97</v>
      </c>
      <c r="E35" s="51"/>
      <c r="F35" s="51"/>
      <c r="I35" s="56" t="s">
        <v>9</v>
      </c>
      <c r="J35" s="54">
        <f>B9</f>
        <v>130</v>
      </c>
      <c r="K35" s="54">
        <f>I9</f>
        <v>53</v>
      </c>
      <c r="L35" s="54">
        <f>SUM(J35:K35)</f>
        <v>183</v>
      </c>
      <c r="M35" s="57"/>
      <c r="N35" s="27">
        <f>J37*L35/L37</f>
        <v>116.07428571428571</v>
      </c>
      <c r="O35" s="27">
        <f>K37*L35/L37</f>
        <v>66.925714285714292</v>
      </c>
      <c r="P35" s="54"/>
    </row>
    <row r="36" spans="1:16" ht="15.75">
      <c r="A36" s="52"/>
      <c r="B36" s="52"/>
      <c r="C36" s="52"/>
      <c r="D36" s="52"/>
      <c r="E36" s="52"/>
      <c r="F36" s="52"/>
      <c r="I36" s="56" t="s">
        <v>10</v>
      </c>
      <c r="J36" s="54">
        <f>C9</f>
        <v>92</v>
      </c>
      <c r="K36" s="54">
        <f>J9</f>
        <v>75</v>
      </c>
      <c r="L36" s="54">
        <f>SUM(J36:K36)</f>
        <v>167</v>
      </c>
      <c r="M36" s="57"/>
      <c r="N36" s="27">
        <f>J37*L36/L37</f>
        <v>105.92571428571429</v>
      </c>
      <c r="O36" s="27">
        <f>K37*L36/L37</f>
        <v>61.074285714285715</v>
      </c>
      <c r="P36" s="54" t="s">
        <v>32</v>
      </c>
    </row>
    <row r="37" spans="1:16" ht="15.75">
      <c r="A37" s="95" t="str">
        <f>A21</f>
        <v>Observed Value Quatarly April-Jun 2014</v>
      </c>
      <c r="B37" s="95"/>
      <c r="C37" s="95"/>
      <c r="D37" s="95"/>
      <c r="E37" s="95"/>
      <c r="F37" s="95"/>
      <c r="I37" s="33" t="s">
        <v>6</v>
      </c>
      <c r="J37" s="34">
        <f>SUM(J35:J36)</f>
        <v>222</v>
      </c>
      <c r="K37" s="34">
        <f>SUM(K35:K36)</f>
        <v>128</v>
      </c>
      <c r="L37" s="34">
        <f>SUM(L35:L36)</f>
        <v>350</v>
      </c>
      <c r="M37" s="57"/>
      <c r="N37" s="57"/>
      <c r="O37" s="57"/>
      <c r="P37" s="28">
        <f>SUM(O40:P41)</f>
        <v>9.5743343378963583</v>
      </c>
    </row>
    <row r="38" spans="1:16" ht="15.75">
      <c r="A38" s="48" t="s">
        <v>43</v>
      </c>
      <c r="B38" s="48" t="str">
        <f>B32</f>
        <v>Sv+</v>
      </c>
      <c r="C38" s="48" t="str">
        <f>C22</f>
        <v>Sv-</v>
      </c>
      <c r="D38" s="48" t="str">
        <f>D22</f>
        <v>Tatal</v>
      </c>
      <c r="E38" s="48" t="str">
        <f>E32</f>
        <v>Sputum +Ve%</v>
      </c>
      <c r="F38" s="48" t="str">
        <f>F32</f>
        <v>Sputum-Ve%</v>
      </c>
      <c r="I38" s="12"/>
      <c r="J38" s="57"/>
      <c r="K38" s="57"/>
      <c r="L38" s="57"/>
      <c r="M38" s="57"/>
      <c r="N38" s="57"/>
      <c r="O38" s="57"/>
      <c r="P38" s="13"/>
    </row>
    <row r="39" spans="1:16" ht="15.75">
      <c r="A39" s="48" t="s">
        <v>9</v>
      </c>
      <c r="B39" s="48">
        <f>B23</f>
        <v>33</v>
      </c>
      <c r="C39" s="48">
        <f>C23</f>
        <v>13</v>
      </c>
      <c r="D39" s="48">
        <f>SUM(B39:C39)</f>
        <v>46</v>
      </c>
      <c r="E39" s="49">
        <f>B39*100/D41</f>
        <v>34.736842105263158</v>
      </c>
      <c r="F39" s="49">
        <f>C39*100/D41</f>
        <v>13.684210526315789</v>
      </c>
      <c r="I39" s="29"/>
      <c r="J39" s="54"/>
      <c r="K39" s="54"/>
      <c r="L39" s="54"/>
      <c r="M39" s="54"/>
      <c r="N39" s="54"/>
      <c r="O39" s="93" t="s">
        <v>35</v>
      </c>
      <c r="P39" s="93"/>
    </row>
    <row r="40" spans="1:16" ht="15.75">
      <c r="A40" s="48" t="s">
        <v>10</v>
      </c>
      <c r="B40" s="48">
        <f>B24</f>
        <v>28</v>
      </c>
      <c r="C40" s="48">
        <f>C24</f>
        <v>21</v>
      </c>
      <c r="D40" s="48">
        <f>SUM(B40:C40)</f>
        <v>49</v>
      </c>
      <c r="E40" s="50">
        <f>B40*100/D39</f>
        <v>60.869565217391305</v>
      </c>
      <c r="F40" s="49">
        <f>C40*100/D41</f>
        <v>22.105263157894736</v>
      </c>
      <c r="I40" s="29" t="s">
        <v>33</v>
      </c>
      <c r="J40" s="27">
        <f>J35-N35</f>
        <v>13.925714285714292</v>
      </c>
      <c r="K40" s="27">
        <f>K35-O35</f>
        <v>-13.925714285714292</v>
      </c>
      <c r="L40" s="54"/>
      <c r="M40" s="27">
        <f>J40*J40</f>
        <v>193.92551836734714</v>
      </c>
      <c r="N40" s="27">
        <f>K40*K40</f>
        <v>193.92551836734714</v>
      </c>
      <c r="O40" s="30">
        <f>M40/N35</f>
        <v>1.670701802505083</v>
      </c>
      <c r="P40" s="30">
        <f>N40/O35</f>
        <v>2.8976234387197528</v>
      </c>
    </row>
    <row r="41" spans="1:16" ht="15.75">
      <c r="A41" s="48" t="s">
        <v>6</v>
      </c>
      <c r="B41" s="48">
        <f>SUM(B39:B40)</f>
        <v>61</v>
      </c>
      <c r="C41" s="48">
        <f>SUM(C39:C40)</f>
        <v>34</v>
      </c>
      <c r="D41" s="48">
        <f>SUM(D39:D40)</f>
        <v>95</v>
      </c>
      <c r="E41" s="51"/>
      <c r="F41" s="51"/>
      <c r="I41" s="29"/>
      <c r="J41" s="27">
        <f>J36-N36</f>
        <v>-13.925714285714292</v>
      </c>
      <c r="K41" s="27">
        <f>K36-O36</f>
        <v>13.925714285714285</v>
      </c>
      <c r="L41" s="54"/>
      <c r="M41" s="27">
        <f>J41*J41</f>
        <v>193.92551836734714</v>
      </c>
      <c r="N41" s="27">
        <f>K41*K41</f>
        <v>193.92551836734694</v>
      </c>
      <c r="O41" s="30">
        <f>M41/N36</f>
        <v>1.8307690410684441</v>
      </c>
      <c r="P41" s="30">
        <f>N41/O36</f>
        <v>3.1752400556030795</v>
      </c>
    </row>
    <row r="42" spans="1:16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6">
      <c r="A44" s="48" t="s">
        <v>43</v>
      </c>
      <c r="B44" s="48" t="str">
        <f t="shared" ref="B44:C46" si="9">L12</f>
        <v>Sv+</v>
      </c>
      <c r="C44" s="48" t="str">
        <f t="shared" si="9"/>
        <v>Sv-</v>
      </c>
      <c r="D44" s="48">
        <f>D24</f>
        <v>49</v>
      </c>
      <c r="E44" s="48" t="str">
        <f>E32</f>
        <v>Sputum +Ve%</v>
      </c>
      <c r="F44" s="48" t="str">
        <f>F38</f>
        <v>Sputum-Ve%</v>
      </c>
    </row>
    <row r="45" spans="1:16">
      <c r="A45" s="48" t="s">
        <v>9</v>
      </c>
      <c r="B45" s="48">
        <f t="shared" si="9"/>
        <v>36</v>
      </c>
      <c r="C45" s="48">
        <f t="shared" si="9"/>
        <v>12</v>
      </c>
      <c r="D45" s="48">
        <f>SUM(B45:C45)</f>
        <v>48</v>
      </c>
      <c r="E45" s="49">
        <f>B45*100/D47</f>
        <v>39.560439560439562</v>
      </c>
      <c r="F45" s="49">
        <f>C45*100/D47</f>
        <v>13.186813186813186</v>
      </c>
    </row>
    <row r="46" spans="1:16">
      <c r="A46" s="48" t="s">
        <v>10</v>
      </c>
      <c r="B46" s="48">
        <f t="shared" si="9"/>
        <v>26</v>
      </c>
      <c r="C46" s="48">
        <f t="shared" si="9"/>
        <v>17</v>
      </c>
      <c r="D46" s="48">
        <f>SUM(B46:C46)</f>
        <v>43</v>
      </c>
      <c r="E46" s="50">
        <f>B46*100/D45</f>
        <v>54.166666666666664</v>
      </c>
      <c r="F46" s="49">
        <f>C46*100/D47</f>
        <v>18.681318681318682</v>
      </c>
    </row>
    <row r="47" spans="1:16">
      <c r="A47" s="48" t="s">
        <v>6</v>
      </c>
      <c r="B47" s="48">
        <f>SUM(B45:B46)</f>
        <v>62</v>
      </c>
      <c r="C47" s="48">
        <f>SUM(C45:C46)</f>
        <v>29</v>
      </c>
      <c r="D47" s="48">
        <f>SUM(D45:D46)</f>
        <v>91</v>
      </c>
      <c r="E47" s="51"/>
      <c r="F47" s="51"/>
    </row>
    <row r="48" spans="1:16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48" t="s">
        <v>43</v>
      </c>
      <c r="B49" s="48" t="str">
        <f>L22</f>
        <v>Sv+</v>
      </c>
      <c r="C49" s="48" t="str">
        <f>M22</f>
        <v>Sv-</v>
      </c>
      <c r="D49" s="48" t="str">
        <f>N22</f>
        <v>Tatal</v>
      </c>
      <c r="E49" s="48" t="str">
        <f>E32</f>
        <v>Sputum +Ve%</v>
      </c>
      <c r="F49" s="48" t="str">
        <f>F32</f>
        <v>Sputum-Ve%</v>
      </c>
    </row>
    <row r="50" spans="1:6">
      <c r="A50" s="48" t="s">
        <v>9</v>
      </c>
      <c r="B50" s="48">
        <f>L23</f>
        <v>30</v>
      </c>
      <c r="C50" s="48">
        <f>M23</f>
        <v>9</v>
      </c>
      <c r="D50" s="48">
        <f>SUM(B50:C50)</f>
        <v>39</v>
      </c>
      <c r="E50" s="49">
        <f>B50*100/D52</f>
        <v>44.776119402985074</v>
      </c>
      <c r="F50" s="49">
        <f>C50*100/D52</f>
        <v>13.432835820895523</v>
      </c>
    </row>
    <row r="51" spans="1:6">
      <c r="A51" s="48" t="s">
        <v>10</v>
      </c>
      <c r="B51" s="48">
        <f>L24</f>
        <v>14</v>
      </c>
      <c r="C51" s="48">
        <f>M24</f>
        <v>14</v>
      </c>
      <c r="D51" s="48">
        <f>SUM(B51:C51)</f>
        <v>28</v>
      </c>
      <c r="E51" s="49">
        <f>B51*100/D50</f>
        <v>35.897435897435898</v>
      </c>
      <c r="F51" s="49">
        <f>C51*100/D52</f>
        <v>20.895522388059703</v>
      </c>
    </row>
    <row r="52" spans="1:6">
      <c r="A52" s="48" t="s">
        <v>6</v>
      </c>
      <c r="B52" s="48">
        <f>SUM(B50:B51)</f>
        <v>44</v>
      </c>
      <c r="C52" s="48">
        <f>SUM(C50:C51)</f>
        <v>23</v>
      </c>
      <c r="D52" s="48">
        <f>SUM(D50:D51)</f>
        <v>67</v>
      </c>
      <c r="E52" s="49"/>
      <c r="F52" s="49"/>
    </row>
    <row r="53" spans="1:6">
      <c r="A53" s="52"/>
      <c r="B53" s="52"/>
      <c r="C53" s="52"/>
      <c r="D53" s="52"/>
      <c r="E53" s="52"/>
      <c r="F53" s="52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3:L33"/>
    <mergeCell ref="N33:O33"/>
    <mergeCell ref="O39:P39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52"/>
  <sheetViews>
    <sheetView topLeftCell="A10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33</v>
      </c>
      <c r="C5" s="4">
        <v>21</v>
      </c>
      <c r="D5" s="4">
        <f>SUM(B5:C5)</f>
        <v>54</v>
      </c>
      <c r="E5" s="4">
        <v>5</v>
      </c>
      <c r="F5" s="4">
        <v>6</v>
      </c>
      <c r="G5" s="4">
        <v>11</v>
      </c>
      <c r="H5" s="4">
        <v>10</v>
      </c>
      <c r="I5" s="4">
        <f>E5+G5</f>
        <v>16</v>
      </c>
      <c r="J5" s="6">
        <f>F5+H5</f>
        <v>16</v>
      </c>
      <c r="K5" s="7">
        <f>I5+J5</f>
        <v>32</v>
      </c>
      <c r="L5" s="3">
        <f>D5+K5</f>
        <v>86</v>
      </c>
      <c r="M5" s="21">
        <f>B5*100/L5</f>
        <v>38.372093023255815</v>
      </c>
      <c r="N5" s="21">
        <f>C5*100/L5</f>
        <v>24.418604651162791</v>
      </c>
      <c r="O5" s="21">
        <f>E5+G5*100/L5</f>
        <v>17.790697674418603</v>
      </c>
      <c r="P5" s="21">
        <f>F5+H5*100/L5</f>
        <v>17.627906976744185</v>
      </c>
    </row>
    <row r="6" spans="1:18" ht="16.5" thickBot="1">
      <c r="A6" s="2" t="s">
        <v>12</v>
      </c>
      <c r="B6" s="4">
        <v>38</v>
      </c>
      <c r="C6" s="4">
        <v>21</v>
      </c>
      <c r="D6" s="4">
        <f t="shared" ref="D6:D8" si="0">SUM(B6:C6)</f>
        <v>59</v>
      </c>
      <c r="E6" s="4">
        <v>11</v>
      </c>
      <c r="F6" s="4">
        <v>6</v>
      </c>
      <c r="G6" s="4">
        <v>10</v>
      </c>
      <c r="H6" s="4">
        <v>11</v>
      </c>
      <c r="I6" s="4">
        <f t="shared" ref="I6:J8" si="1">E6+G6</f>
        <v>21</v>
      </c>
      <c r="J6" s="6">
        <f t="shared" si="1"/>
        <v>17</v>
      </c>
      <c r="K6" s="7">
        <f t="shared" ref="K6:K8" si="2">I6+J6</f>
        <v>38</v>
      </c>
      <c r="L6" s="3">
        <f t="shared" ref="L6:L8" si="3">D6+K6</f>
        <v>97</v>
      </c>
      <c r="M6" s="21">
        <f t="shared" ref="M6:M9" si="4">B6*100/L6</f>
        <v>39.175257731958766</v>
      </c>
      <c r="N6" s="21">
        <f t="shared" ref="N6:N9" si="5">C6*100/L6</f>
        <v>21.649484536082475</v>
      </c>
      <c r="O6" s="21">
        <f t="shared" ref="O6:O9" si="6">E6+G6*100/L6</f>
        <v>21.309278350515463</v>
      </c>
      <c r="P6" s="21">
        <f t="shared" ref="P6:P9" si="7">F6+H6*100/L6</f>
        <v>17.340206185567013</v>
      </c>
    </row>
    <row r="7" spans="1:18" ht="16.5" thickBot="1">
      <c r="A7" s="2" t="s">
        <v>13</v>
      </c>
      <c r="B7" s="4">
        <v>28</v>
      </c>
      <c r="C7" s="4">
        <v>15</v>
      </c>
      <c r="D7" s="4">
        <f t="shared" si="0"/>
        <v>43</v>
      </c>
      <c r="E7" s="4">
        <v>9</v>
      </c>
      <c r="F7" s="4">
        <v>3</v>
      </c>
      <c r="G7" s="4">
        <v>8</v>
      </c>
      <c r="H7" s="4">
        <v>12</v>
      </c>
      <c r="I7" s="4">
        <f t="shared" si="1"/>
        <v>17</v>
      </c>
      <c r="J7" s="6">
        <f t="shared" si="1"/>
        <v>15</v>
      </c>
      <c r="K7" s="7">
        <f t="shared" si="2"/>
        <v>32</v>
      </c>
      <c r="L7" s="3">
        <f t="shared" si="3"/>
        <v>75</v>
      </c>
      <c r="M7" s="21">
        <f t="shared" si="4"/>
        <v>37.333333333333336</v>
      </c>
      <c r="N7" s="21">
        <f t="shared" si="5"/>
        <v>20</v>
      </c>
      <c r="O7" s="21">
        <f t="shared" si="6"/>
        <v>19.666666666666664</v>
      </c>
      <c r="P7" s="21">
        <f t="shared" si="7"/>
        <v>19</v>
      </c>
    </row>
    <row r="8" spans="1:18" ht="16.5" thickBot="1">
      <c r="A8" s="2" t="s">
        <v>14</v>
      </c>
      <c r="B8" s="4">
        <v>19</v>
      </c>
      <c r="C8" s="4">
        <v>19</v>
      </c>
      <c r="D8" s="4">
        <f t="shared" si="0"/>
        <v>38</v>
      </c>
      <c r="E8" s="4">
        <v>6</v>
      </c>
      <c r="F8" s="4">
        <v>3</v>
      </c>
      <c r="G8" s="4">
        <v>5</v>
      </c>
      <c r="H8" s="4">
        <v>9</v>
      </c>
      <c r="I8" s="4">
        <f t="shared" si="1"/>
        <v>11</v>
      </c>
      <c r="J8" s="6">
        <f t="shared" si="1"/>
        <v>12</v>
      </c>
      <c r="K8" s="7">
        <f t="shared" si="2"/>
        <v>23</v>
      </c>
      <c r="L8" s="3">
        <f t="shared" si="3"/>
        <v>61</v>
      </c>
      <c r="M8" s="21">
        <f t="shared" si="4"/>
        <v>31.147540983606557</v>
      </c>
      <c r="N8" s="21">
        <f t="shared" si="5"/>
        <v>31.147540983606557</v>
      </c>
      <c r="O8" s="21">
        <f t="shared" si="6"/>
        <v>14.196721311475409</v>
      </c>
      <c r="P8" s="21">
        <f t="shared" si="7"/>
        <v>17.754098360655739</v>
      </c>
    </row>
    <row r="9" spans="1:18" ht="16.5" thickBot="1">
      <c r="A9" s="2" t="s">
        <v>15</v>
      </c>
      <c r="B9" s="4">
        <f t="shared" ref="B9:L9" si="8">SUM(B5:B8)</f>
        <v>118</v>
      </c>
      <c r="C9" s="4">
        <f t="shared" si="8"/>
        <v>76</v>
      </c>
      <c r="D9" s="4">
        <f t="shared" si="8"/>
        <v>194</v>
      </c>
      <c r="E9" s="4">
        <f t="shared" si="8"/>
        <v>31</v>
      </c>
      <c r="F9" s="4">
        <f t="shared" si="8"/>
        <v>18</v>
      </c>
      <c r="G9" s="4">
        <f t="shared" si="8"/>
        <v>34</v>
      </c>
      <c r="H9" s="4">
        <f t="shared" si="8"/>
        <v>42</v>
      </c>
      <c r="I9" s="4">
        <f t="shared" si="8"/>
        <v>65</v>
      </c>
      <c r="J9" s="6">
        <f t="shared" si="8"/>
        <v>60</v>
      </c>
      <c r="K9" s="7">
        <f t="shared" si="8"/>
        <v>125</v>
      </c>
      <c r="L9" s="3">
        <f t="shared" si="8"/>
        <v>319</v>
      </c>
      <c r="M9" s="21">
        <f t="shared" si="4"/>
        <v>36.990595611285265</v>
      </c>
      <c r="N9" s="21">
        <f t="shared" si="5"/>
        <v>23.824451410658309</v>
      </c>
      <c r="O9" s="21">
        <f t="shared" si="6"/>
        <v>41.658307210031346</v>
      </c>
      <c r="P9" s="21">
        <f t="shared" si="7"/>
        <v>31.16614420062696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57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58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0.31443623650420932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0.29444185568605241</v>
      </c>
    </row>
    <row r="13" spans="1:18" ht="15.75">
      <c r="A13" s="56" t="s">
        <v>9</v>
      </c>
      <c r="B13" s="54">
        <f>B5</f>
        <v>33</v>
      </c>
      <c r="C13" s="54">
        <f>I5</f>
        <v>16</v>
      </c>
      <c r="D13" s="54">
        <f>SUM(B13:C13)</f>
        <v>49</v>
      </c>
      <c r="E13" s="57"/>
      <c r="F13" s="27">
        <f>B15*D13/D15</f>
        <v>30.767441860465116</v>
      </c>
      <c r="G13" s="27">
        <f>C15*D13/D15</f>
        <v>18.232558139534884</v>
      </c>
      <c r="H13" s="54"/>
      <c r="I13" s="57"/>
      <c r="J13" s="10"/>
      <c r="K13" s="56" t="s">
        <v>9</v>
      </c>
      <c r="L13" s="54">
        <f>B7</f>
        <v>28</v>
      </c>
      <c r="M13" s="54">
        <f>I7</f>
        <v>17</v>
      </c>
      <c r="N13" s="54">
        <f>SUM(L13:M13)</f>
        <v>45</v>
      </c>
      <c r="O13" s="57"/>
      <c r="P13" s="27">
        <f>L15*N13/N15</f>
        <v>25.8</v>
      </c>
      <c r="Q13" s="27">
        <f>M15*N13/N15</f>
        <v>19.2</v>
      </c>
      <c r="R13" s="54"/>
    </row>
    <row r="14" spans="1:18" ht="18" customHeight="1">
      <c r="A14" s="56" t="s">
        <v>10</v>
      </c>
      <c r="B14" s="54">
        <f>C5</f>
        <v>21</v>
      </c>
      <c r="C14" s="54">
        <f>J5</f>
        <v>16</v>
      </c>
      <c r="D14" s="54">
        <f>SUM(B14:C14)</f>
        <v>37</v>
      </c>
      <c r="E14" s="57"/>
      <c r="F14" s="27">
        <f>B15*D14/D15</f>
        <v>23.232558139534884</v>
      </c>
      <c r="G14" s="27">
        <f>C15*D14/D15</f>
        <v>13.767441860465116</v>
      </c>
      <c r="H14" s="54" t="s">
        <v>32</v>
      </c>
      <c r="I14" s="57"/>
      <c r="J14" s="10"/>
      <c r="K14" s="56" t="s">
        <v>10</v>
      </c>
      <c r="L14" s="54">
        <f>C7</f>
        <v>15</v>
      </c>
      <c r="M14" s="54">
        <f>J7</f>
        <v>15</v>
      </c>
      <c r="N14" s="54">
        <f>SUM(L14:M14)</f>
        <v>30</v>
      </c>
      <c r="O14" s="57"/>
      <c r="P14" s="27">
        <f>L15*N14/N15</f>
        <v>17.2</v>
      </c>
      <c r="Q14" s="27">
        <f>M15*N14/N15</f>
        <v>12.8</v>
      </c>
      <c r="R14" s="54" t="s">
        <v>32</v>
      </c>
    </row>
    <row r="15" spans="1:18" ht="15.75">
      <c r="A15" s="33" t="s">
        <v>6</v>
      </c>
      <c r="B15" s="34">
        <f>SUM(B13:B14)</f>
        <v>54</v>
      </c>
      <c r="C15" s="34">
        <f>SUM(C13:C14)</f>
        <v>32</v>
      </c>
      <c r="D15" s="34">
        <f>SUM(D13:D14)</f>
        <v>86</v>
      </c>
      <c r="E15" s="57"/>
      <c r="F15" s="57"/>
      <c r="G15" s="57"/>
      <c r="H15" s="28">
        <f>SUM(G18:H19)</f>
        <v>1.0119507262364409</v>
      </c>
      <c r="I15" s="57"/>
      <c r="J15" s="10"/>
      <c r="K15" s="33" t="s">
        <v>6</v>
      </c>
      <c r="L15" s="34">
        <f>SUM(L13:L14)</f>
        <v>43</v>
      </c>
      <c r="M15" s="34">
        <f>SUM(M13:M14)</f>
        <v>32</v>
      </c>
      <c r="N15" s="34">
        <f>SUM(N13:N14)</f>
        <v>75</v>
      </c>
      <c r="O15" s="57"/>
      <c r="P15" s="54"/>
      <c r="Q15" s="54"/>
      <c r="R15" s="63">
        <f>SUM(Q18:R19)</f>
        <v>1.0992005813953483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2.2325581395348841</v>
      </c>
      <c r="C18" s="27">
        <f>C13-G13</f>
        <v>-2.2325581395348841</v>
      </c>
      <c r="D18" s="54"/>
      <c r="E18" s="27">
        <f>B18*B18</f>
        <v>4.9843158464034634</v>
      </c>
      <c r="F18" s="27">
        <f>C18*C18</f>
        <v>4.9843158464034634</v>
      </c>
      <c r="G18" s="30">
        <f>E18/F13</f>
        <v>0.16199968359436806</v>
      </c>
      <c r="H18" s="30">
        <f>F18/G13</f>
        <v>0.27337446606549609</v>
      </c>
      <c r="I18" s="57"/>
      <c r="J18" s="10"/>
      <c r="K18" s="29" t="s">
        <v>33</v>
      </c>
      <c r="L18" s="27">
        <f>L13-P13</f>
        <v>2.1999999999999993</v>
      </c>
      <c r="M18" s="27">
        <f>M13-Q13</f>
        <v>-2.1999999999999993</v>
      </c>
      <c r="N18" s="57"/>
      <c r="O18" s="27">
        <f>L18*L18</f>
        <v>4.8399999999999972</v>
      </c>
      <c r="P18" s="27">
        <f>M18*M18</f>
        <v>4.8399999999999972</v>
      </c>
      <c r="Q18" s="30">
        <f>O18/P13</f>
        <v>0.18759689922480607</v>
      </c>
      <c r="R18" s="30">
        <f>P18/Q13</f>
        <v>0.25208333333333321</v>
      </c>
    </row>
    <row r="19" spans="1:18" ht="15.75">
      <c r="A19" s="29"/>
      <c r="B19" s="27">
        <f>B14-F14</f>
        <v>-2.2325581395348841</v>
      </c>
      <c r="C19" s="27">
        <f>C14-G14</f>
        <v>2.2325581395348841</v>
      </c>
      <c r="D19" s="54"/>
      <c r="E19" s="27">
        <f>B19*B19</f>
        <v>4.9843158464034634</v>
      </c>
      <c r="F19" s="27">
        <f>C19*C19</f>
        <v>4.9843158464034634</v>
      </c>
      <c r="G19" s="30">
        <f>E19/F14</f>
        <v>0.2145401215168658</v>
      </c>
      <c r="H19" s="30">
        <f>F19/G14</f>
        <v>0.36203645505971105</v>
      </c>
      <c r="I19" s="57"/>
      <c r="J19" s="10"/>
      <c r="K19" s="29"/>
      <c r="L19" s="27">
        <f>L14-P14</f>
        <v>-2.1999999999999993</v>
      </c>
      <c r="M19" s="27">
        <f>M14-Q14</f>
        <v>2.1999999999999993</v>
      </c>
      <c r="N19" s="57"/>
      <c r="O19" s="27">
        <f>L19*L19</f>
        <v>4.8399999999999972</v>
      </c>
      <c r="P19" s="27">
        <f>M19*M19</f>
        <v>4.8399999999999972</v>
      </c>
      <c r="Q19" s="30">
        <f>O19/P14</f>
        <v>0.28139534883720912</v>
      </c>
      <c r="R19" s="30">
        <f>P19/Q14</f>
        <v>0.37812499999999977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59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60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0.36783172478969572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0.86926136801025811</v>
      </c>
    </row>
    <row r="23" spans="1:18" ht="15.75">
      <c r="A23" s="56" t="s">
        <v>9</v>
      </c>
      <c r="B23" s="56">
        <f>B6</f>
        <v>38</v>
      </c>
      <c r="C23" s="56">
        <f>I6</f>
        <v>21</v>
      </c>
      <c r="D23" s="56">
        <f>SUM(B23:C23)</f>
        <v>59</v>
      </c>
      <c r="E23" s="57"/>
      <c r="F23" s="27">
        <f>B25*D23/D25</f>
        <v>35.886597938144327</v>
      </c>
      <c r="G23" s="27">
        <f>C25*D23/D25</f>
        <v>23.11340206185567</v>
      </c>
      <c r="H23" s="54"/>
      <c r="I23" s="57"/>
      <c r="J23" s="10"/>
      <c r="K23" s="56" t="s">
        <v>9</v>
      </c>
      <c r="L23" s="56">
        <f>B8</f>
        <v>19</v>
      </c>
      <c r="M23" s="56">
        <f>I8</f>
        <v>11</v>
      </c>
      <c r="N23" s="56">
        <f>SUM(L23:M23)</f>
        <v>30</v>
      </c>
      <c r="O23" s="57"/>
      <c r="P23" s="27">
        <f>L25*N23/N25</f>
        <v>18.688524590163933</v>
      </c>
      <c r="Q23" s="27">
        <f>M25*N23/N25</f>
        <v>11.311475409836065</v>
      </c>
      <c r="R23" s="54"/>
    </row>
    <row r="24" spans="1:18" ht="18.75" customHeight="1">
      <c r="A24" s="56" t="s">
        <v>10</v>
      </c>
      <c r="B24" s="56">
        <f>C6</f>
        <v>21</v>
      </c>
      <c r="C24" s="56">
        <f>J6</f>
        <v>17</v>
      </c>
      <c r="D24" s="56">
        <f>SUM(B24:C24)</f>
        <v>38</v>
      </c>
      <c r="E24" s="57"/>
      <c r="F24" s="27">
        <f>B25*D24/D25</f>
        <v>23.11340206185567</v>
      </c>
      <c r="G24" s="27">
        <f>C25*D24/D25</f>
        <v>14.88659793814433</v>
      </c>
      <c r="H24" s="54" t="s">
        <v>32</v>
      </c>
      <c r="I24" s="57"/>
      <c r="J24" s="10"/>
      <c r="K24" s="56" t="s">
        <v>10</v>
      </c>
      <c r="L24" s="56">
        <f>C8</f>
        <v>19</v>
      </c>
      <c r="M24" s="56">
        <f>J8</f>
        <v>12</v>
      </c>
      <c r="N24" s="56">
        <f>SUM(L24:M24)</f>
        <v>31</v>
      </c>
      <c r="O24" s="57"/>
      <c r="P24" s="27">
        <f>L25*N24/N25</f>
        <v>19.311475409836067</v>
      </c>
      <c r="Q24" s="27">
        <f>M25*N24/N25</f>
        <v>11.688524590163935</v>
      </c>
      <c r="R24" s="54" t="s">
        <v>32</v>
      </c>
    </row>
    <row r="25" spans="1:18" ht="15.75">
      <c r="A25" s="32" t="s">
        <v>6</v>
      </c>
      <c r="B25" s="32">
        <f>SUM(B23:B24)</f>
        <v>59</v>
      </c>
      <c r="C25" s="32">
        <f>SUM(C23:C24)</f>
        <v>38</v>
      </c>
      <c r="D25" s="32">
        <f>SUM(D23:D24)</f>
        <v>97</v>
      </c>
      <c r="E25" s="57"/>
      <c r="F25" s="54"/>
      <c r="G25" s="54"/>
      <c r="H25" s="28">
        <f>SUM(G28:H29)</f>
        <v>0.81097644434647609</v>
      </c>
      <c r="I25" s="57"/>
      <c r="J25" s="10"/>
      <c r="K25" s="32" t="s">
        <v>6</v>
      </c>
      <c r="L25" s="32">
        <f>SUM(L23:L24)</f>
        <v>38</v>
      </c>
      <c r="M25" s="32">
        <f>SUM(M23:M24)</f>
        <v>23</v>
      </c>
      <c r="N25" s="32">
        <f>SUM(N23:N24)</f>
        <v>61</v>
      </c>
      <c r="O25" s="57"/>
      <c r="P25" s="54"/>
      <c r="Q25" s="54"/>
      <c r="R25" s="63">
        <f>SUM(Q28:R29)</f>
        <v>2.7092099111734519E-2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2.1134020618556733</v>
      </c>
      <c r="C28" s="27">
        <f>C23-G23</f>
        <v>-2.1134020618556697</v>
      </c>
      <c r="D28" s="54"/>
      <c r="E28" s="27">
        <f>B28*B28</f>
        <v>4.4664682750558109</v>
      </c>
      <c r="F28" s="27">
        <f>C28*C28</f>
        <v>4.4664682750557958</v>
      </c>
      <c r="G28" s="30">
        <f>E28/F23</f>
        <v>0.12446062128135987</v>
      </c>
      <c r="H28" s="30">
        <f>F28/G23</f>
        <v>0.19324149093684756</v>
      </c>
      <c r="I28" s="57"/>
      <c r="J28" s="10"/>
      <c r="K28" s="29" t="s">
        <v>33</v>
      </c>
      <c r="L28" s="27">
        <f>L23-P23</f>
        <v>0.31147540983606703</v>
      </c>
      <c r="M28" s="27">
        <f>M23-Q23</f>
        <v>-0.31147540983606525</v>
      </c>
      <c r="N28" s="57"/>
      <c r="O28" s="27">
        <f>L28*L28</f>
        <v>9.7016930932545917E-2</v>
      </c>
      <c r="P28" s="27">
        <f>M28*M28</f>
        <v>9.701693093254482E-2</v>
      </c>
      <c r="Q28" s="30">
        <f>O28/P23</f>
        <v>5.1912568306011417E-3</v>
      </c>
      <c r="R28" s="30">
        <f>P28/Q23</f>
        <v>8.5768591114278765E-3</v>
      </c>
    </row>
    <row r="29" spans="1:18" ht="15.75">
      <c r="A29" s="29"/>
      <c r="B29" s="27">
        <f>B24-F24</f>
        <v>-2.1134020618556697</v>
      </c>
      <c r="C29" s="27">
        <f>C24-G24</f>
        <v>2.1134020618556697</v>
      </c>
      <c r="D29" s="54"/>
      <c r="E29" s="27">
        <f>B29*B29</f>
        <v>4.4664682750557958</v>
      </c>
      <c r="F29" s="27">
        <f>C29*C29</f>
        <v>4.4664682750557958</v>
      </c>
      <c r="G29" s="30">
        <f>E29/F24</f>
        <v>0.19324149093684756</v>
      </c>
      <c r="H29" s="30">
        <f>F29/G24</f>
        <v>0.30003284119142115</v>
      </c>
      <c r="I29" s="57"/>
      <c r="J29" s="10"/>
      <c r="K29" s="29"/>
      <c r="L29" s="27">
        <f>L24-P24</f>
        <v>-0.31147540983606703</v>
      </c>
      <c r="M29" s="27">
        <f>M24-Q24</f>
        <v>0.31147540983606525</v>
      </c>
      <c r="N29" s="57"/>
      <c r="O29" s="27">
        <f>L29*L29</f>
        <v>9.7016930932545917E-2</v>
      </c>
      <c r="P29" s="27">
        <f>M29*M29</f>
        <v>9.701693093254482E-2</v>
      </c>
      <c r="Q29" s="30">
        <f>O29/P24</f>
        <v>5.0237969328398137E-3</v>
      </c>
      <c r="R29" s="30">
        <f>P29/Q24</f>
        <v>8.3001862368656861E-3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96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33</v>
      </c>
      <c r="C33" s="58">
        <f>C13</f>
        <v>16</v>
      </c>
      <c r="D33" s="58">
        <f>SUM(B33:C33)</f>
        <v>49</v>
      </c>
      <c r="E33" s="49">
        <f>B33*100/D35</f>
        <v>38.372093023255815</v>
      </c>
      <c r="F33" s="49">
        <f>C33*100/D35</f>
        <v>18.604651162790699</v>
      </c>
      <c r="H33" s="93" t="s">
        <v>57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21</v>
      </c>
      <c r="C34" s="58">
        <f>C14</f>
        <v>16</v>
      </c>
      <c r="D34" s="58">
        <f>SUM(B34:C34)</f>
        <v>37</v>
      </c>
      <c r="E34" s="50">
        <f>B34*100/D33</f>
        <v>42.857142857142854</v>
      </c>
      <c r="F34" s="49">
        <f>C34*100/D35</f>
        <v>18.604651162790699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0.11975187158951582</v>
      </c>
      <c r="P34" s="15"/>
      <c r="Q34" s="57"/>
      <c r="R34" s="22"/>
    </row>
    <row r="35" spans="1:18" ht="15.75">
      <c r="A35" s="58" t="s">
        <v>6</v>
      </c>
      <c r="B35" s="58">
        <f>SUM(B33:B34)</f>
        <v>54</v>
      </c>
      <c r="C35" s="58">
        <f>SUM(C33:C34)</f>
        <v>32</v>
      </c>
      <c r="D35" s="58">
        <f>SUM(D33:D34)</f>
        <v>86</v>
      </c>
      <c r="E35" s="51"/>
      <c r="F35" s="51"/>
      <c r="H35" s="56" t="s">
        <v>9</v>
      </c>
      <c r="I35" s="54">
        <f>B9</f>
        <v>118</v>
      </c>
      <c r="J35" s="54">
        <f>I9</f>
        <v>65</v>
      </c>
      <c r="K35" s="54">
        <f>SUM(I35:J35)</f>
        <v>183</v>
      </c>
      <c r="L35" s="57"/>
      <c r="M35" s="27">
        <f>I37*K35/K37</f>
        <v>111.29153605015674</v>
      </c>
      <c r="N35" s="27">
        <f>J37*K35/K37</f>
        <v>71.708463949843264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76</v>
      </c>
      <c r="J36" s="54">
        <f>J9</f>
        <v>60</v>
      </c>
      <c r="K36" s="54">
        <f>SUM(I36:J36)</f>
        <v>136</v>
      </c>
      <c r="L36" s="57"/>
      <c r="M36" s="27">
        <f>I37*K36/K37</f>
        <v>82.708463949843264</v>
      </c>
      <c r="N36" s="27">
        <f>J37*K36/K37</f>
        <v>53.291536050156736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2018</v>
      </c>
      <c r="B37" s="95"/>
      <c r="C37" s="95"/>
      <c r="D37" s="95"/>
      <c r="E37" s="95"/>
      <c r="F37" s="95"/>
      <c r="H37" s="33" t="s">
        <v>6</v>
      </c>
      <c r="I37" s="34">
        <f>SUM(I35:I36)</f>
        <v>194</v>
      </c>
      <c r="J37" s="34">
        <f>SUM(J35:J36)</f>
        <v>125</v>
      </c>
      <c r="K37" s="34">
        <f>SUM(K35:K36)</f>
        <v>319</v>
      </c>
      <c r="L37" s="57"/>
      <c r="M37" s="57"/>
      <c r="N37" s="57"/>
      <c r="O37" s="63">
        <f>SUM(N40:O41)</f>
        <v>2.4205635473726441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38</v>
      </c>
      <c r="C39" s="58">
        <f>C23</f>
        <v>21</v>
      </c>
      <c r="D39" s="58">
        <f>SUM(B39:C39)</f>
        <v>59</v>
      </c>
      <c r="E39" s="49">
        <f>B39*100/D41</f>
        <v>39.175257731958766</v>
      </c>
      <c r="F39" s="49">
        <f>C39*100/D41</f>
        <v>21.649484536082475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21</v>
      </c>
      <c r="C40" s="58">
        <f>C24</f>
        <v>17</v>
      </c>
      <c r="D40" s="58">
        <f>SUM(B40:C40)</f>
        <v>38</v>
      </c>
      <c r="E40" s="50">
        <f>B40*100/D39</f>
        <v>35.593220338983052</v>
      </c>
      <c r="F40" s="49">
        <f>C40*100/D41</f>
        <v>17.52577319587629</v>
      </c>
      <c r="H40" s="29" t="s">
        <v>33</v>
      </c>
      <c r="I40" s="27">
        <f>I35-M35</f>
        <v>6.7084639498432637</v>
      </c>
      <c r="J40" s="27">
        <f>J35-N35</f>
        <v>-6.7084639498432637</v>
      </c>
      <c r="K40" s="54"/>
      <c r="L40" s="27">
        <f>I40*I40</f>
        <v>45.003488566346682</v>
      </c>
      <c r="M40" s="27">
        <f>J40*J40</f>
        <v>45.003488566346682</v>
      </c>
      <c r="N40" s="30">
        <f>L40/M35</f>
        <v>0.40437476346866635</v>
      </c>
      <c r="O40" s="30">
        <f>M40/N35</f>
        <v>0.62758963290337011</v>
      </c>
      <c r="P40" s="14"/>
      <c r="Q40" s="14"/>
      <c r="R40" s="22"/>
    </row>
    <row r="41" spans="1:18" ht="15.75">
      <c r="A41" s="58" t="s">
        <v>6</v>
      </c>
      <c r="B41" s="58">
        <f>SUM(B39:B40)</f>
        <v>59</v>
      </c>
      <c r="C41" s="58">
        <f>SUM(C39:C40)</f>
        <v>38</v>
      </c>
      <c r="D41" s="58">
        <f>SUM(D39:D40)</f>
        <v>97</v>
      </c>
      <c r="E41" s="51"/>
      <c r="F41" s="51"/>
      <c r="H41" s="29"/>
      <c r="I41" s="27">
        <f>I36-M36</f>
        <v>-6.7084639498432637</v>
      </c>
      <c r="J41" s="27">
        <f>J36-N36</f>
        <v>6.7084639498432637</v>
      </c>
      <c r="K41" s="54"/>
      <c r="L41" s="27">
        <f>I41*I41</f>
        <v>45.003488566346682</v>
      </c>
      <c r="M41" s="27">
        <f>J41*J41</f>
        <v>45.003488566346682</v>
      </c>
      <c r="N41" s="30">
        <f>L41/M36</f>
        <v>0.54412192437327889</v>
      </c>
      <c r="O41" s="30">
        <f>M41/N36</f>
        <v>0.84447722662732894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38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28</v>
      </c>
      <c r="C45" s="58">
        <f t="shared" si="9"/>
        <v>17</v>
      </c>
      <c r="D45" s="58">
        <f>SUM(B45:C45)</f>
        <v>45</v>
      </c>
      <c r="E45" s="49">
        <f>B45*100/D47</f>
        <v>37.333333333333336</v>
      </c>
      <c r="F45" s="49">
        <f>C45*100/D47</f>
        <v>22.666666666666668</v>
      </c>
    </row>
    <row r="46" spans="1:18">
      <c r="A46" s="58" t="s">
        <v>10</v>
      </c>
      <c r="B46" s="58">
        <f t="shared" si="9"/>
        <v>15</v>
      </c>
      <c r="C46" s="58">
        <f t="shared" si="9"/>
        <v>15</v>
      </c>
      <c r="D46" s="58">
        <f>SUM(B46:C46)</f>
        <v>30</v>
      </c>
      <c r="E46" s="50">
        <f>B46*100/D45</f>
        <v>33.333333333333336</v>
      </c>
      <c r="F46" s="49">
        <f>C46*100/D47</f>
        <v>20</v>
      </c>
    </row>
    <row r="47" spans="1:18">
      <c r="A47" s="58" t="s">
        <v>6</v>
      </c>
      <c r="B47" s="58">
        <f>SUM(B45:B46)</f>
        <v>43</v>
      </c>
      <c r="C47" s="58">
        <f>SUM(C45:C46)</f>
        <v>32</v>
      </c>
      <c r="D47" s="58">
        <f>SUM(D45:D46)</f>
        <v>75</v>
      </c>
      <c r="E47" s="51"/>
      <c r="F47" s="51"/>
    </row>
    <row r="48" spans="1:18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19</v>
      </c>
      <c r="C50" s="58">
        <f>M23</f>
        <v>11</v>
      </c>
      <c r="D50" s="58">
        <f>SUM(B50:C50)</f>
        <v>30</v>
      </c>
      <c r="E50" s="49">
        <f>B50*100/D52</f>
        <v>31.147540983606557</v>
      </c>
      <c r="F50" s="49">
        <f>C50*100/D52</f>
        <v>18.032786885245901</v>
      </c>
    </row>
    <row r="51" spans="1:6">
      <c r="A51" s="58" t="s">
        <v>10</v>
      </c>
      <c r="B51" s="58">
        <f>L24</f>
        <v>19</v>
      </c>
      <c r="C51" s="58">
        <f>M24</f>
        <v>12</v>
      </c>
      <c r="D51" s="58">
        <f>SUM(B51:C51)</f>
        <v>31</v>
      </c>
      <c r="E51" s="49">
        <f>B51*100/D50</f>
        <v>63.333333333333336</v>
      </c>
      <c r="F51" s="49">
        <f>C51*100/D52</f>
        <v>19.672131147540984</v>
      </c>
    </row>
    <row r="52" spans="1:6">
      <c r="A52" s="58" t="s">
        <v>6</v>
      </c>
      <c r="B52" s="58">
        <f>SUM(B50:B51)</f>
        <v>38</v>
      </c>
      <c r="C52" s="58">
        <f>SUM(C50:C51)</f>
        <v>23</v>
      </c>
      <c r="D52" s="58">
        <f>SUM(D50:D51)</f>
        <v>61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52"/>
  <sheetViews>
    <sheetView topLeftCell="A34" workbookViewId="0">
      <selection activeCell="A9" sqref="A9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25</v>
      </c>
      <c r="C5" s="4">
        <v>24</v>
      </c>
      <c r="D5" s="4">
        <f>SUM(B5:C5)</f>
        <v>49</v>
      </c>
      <c r="E5" s="4">
        <v>7</v>
      </c>
      <c r="F5" s="4">
        <v>4</v>
      </c>
      <c r="G5" s="4">
        <v>13</v>
      </c>
      <c r="H5" s="4">
        <v>9</v>
      </c>
      <c r="I5" s="4">
        <f>E5+G5</f>
        <v>20</v>
      </c>
      <c r="J5" s="6">
        <f>F5+H5</f>
        <v>13</v>
      </c>
      <c r="K5" s="7">
        <f>I5+J5</f>
        <v>33</v>
      </c>
      <c r="L5" s="3">
        <f>D5+K5</f>
        <v>82</v>
      </c>
      <c r="M5" s="21">
        <f>B5*100/L5</f>
        <v>30.487804878048781</v>
      </c>
      <c r="N5" s="21">
        <f>C5*100/L5</f>
        <v>29.26829268292683</v>
      </c>
      <c r="O5" s="21">
        <f>E5+G5*100/L5</f>
        <v>22.853658536585364</v>
      </c>
      <c r="P5" s="21">
        <f>F5+H5*100/L5</f>
        <v>14.975609756097562</v>
      </c>
    </row>
    <row r="6" spans="1:18" ht="16.5" thickBot="1">
      <c r="A6" s="2" t="s">
        <v>12</v>
      </c>
      <c r="B6" s="4">
        <v>38</v>
      </c>
      <c r="C6" s="4">
        <v>24</v>
      </c>
      <c r="D6" s="4">
        <f t="shared" ref="D6:D8" si="0">SUM(B6:C6)</f>
        <v>62</v>
      </c>
      <c r="E6" s="4">
        <v>5</v>
      </c>
      <c r="F6" s="4">
        <v>8</v>
      </c>
      <c r="G6" s="4">
        <v>16</v>
      </c>
      <c r="H6" s="4">
        <v>22</v>
      </c>
      <c r="I6" s="4">
        <f t="shared" ref="I6:J8" si="1">E6+G6</f>
        <v>21</v>
      </c>
      <c r="J6" s="6">
        <f t="shared" si="1"/>
        <v>30</v>
      </c>
      <c r="K6" s="7">
        <f t="shared" ref="K6:K8" si="2">I6+J6</f>
        <v>51</v>
      </c>
      <c r="L6" s="3">
        <f t="shared" ref="L6:L8" si="3">D6+K6</f>
        <v>113</v>
      </c>
      <c r="M6" s="21">
        <f t="shared" ref="M6:M9" si="4">B6*100/L6</f>
        <v>33.628318584070797</v>
      </c>
      <c r="N6" s="21">
        <f t="shared" ref="N6:N9" si="5">C6*100/L6</f>
        <v>21.238938053097346</v>
      </c>
      <c r="O6" s="21">
        <f t="shared" ref="O6:O9" si="6">E6+G6*100/L6</f>
        <v>19.159292035398231</v>
      </c>
      <c r="P6" s="21">
        <f t="shared" ref="P6:P9" si="7">F6+H6*100/L6</f>
        <v>27.469026548672566</v>
      </c>
    </row>
    <row r="7" spans="1:18" ht="16.5" thickBot="1">
      <c r="A7" s="2" t="s">
        <v>13</v>
      </c>
      <c r="B7" s="4">
        <v>44</v>
      </c>
      <c r="C7" s="4">
        <v>32</v>
      </c>
      <c r="D7" s="4">
        <f t="shared" si="0"/>
        <v>76</v>
      </c>
      <c r="E7" s="4">
        <v>10</v>
      </c>
      <c r="F7" s="4">
        <v>4</v>
      </c>
      <c r="G7" s="4">
        <v>9</v>
      </c>
      <c r="H7" s="4">
        <v>13</v>
      </c>
      <c r="I7" s="4">
        <f t="shared" si="1"/>
        <v>19</v>
      </c>
      <c r="J7" s="6">
        <f t="shared" si="1"/>
        <v>17</v>
      </c>
      <c r="K7" s="7">
        <f t="shared" si="2"/>
        <v>36</v>
      </c>
      <c r="L7" s="3">
        <f t="shared" si="3"/>
        <v>112</v>
      </c>
      <c r="M7" s="21">
        <f t="shared" si="4"/>
        <v>39.285714285714285</v>
      </c>
      <c r="N7" s="21">
        <f t="shared" si="5"/>
        <v>28.571428571428573</v>
      </c>
      <c r="O7" s="21">
        <f t="shared" si="6"/>
        <v>18.035714285714285</v>
      </c>
      <c r="P7" s="21">
        <f t="shared" si="7"/>
        <v>15.607142857142858</v>
      </c>
    </row>
    <row r="8" spans="1:18" ht="16.5" thickBot="1">
      <c r="A8" s="2" t="s">
        <v>14</v>
      </c>
      <c r="B8" s="4">
        <v>20</v>
      </c>
      <c r="C8" s="4">
        <v>25</v>
      </c>
      <c r="D8" s="4">
        <f t="shared" si="0"/>
        <v>45</v>
      </c>
      <c r="E8" s="4">
        <v>9</v>
      </c>
      <c r="F8" s="4">
        <v>7</v>
      </c>
      <c r="G8" s="4">
        <v>7</v>
      </c>
      <c r="H8" s="4">
        <v>5</v>
      </c>
      <c r="I8" s="4">
        <f t="shared" si="1"/>
        <v>16</v>
      </c>
      <c r="J8" s="6">
        <f t="shared" si="1"/>
        <v>12</v>
      </c>
      <c r="K8" s="7">
        <f t="shared" si="2"/>
        <v>28</v>
      </c>
      <c r="L8" s="3">
        <f t="shared" si="3"/>
        <v>73</v>
      </c>
      <c r="M8" s="21">
        <f t="shared" si="4"/>
        <v>27.397260273972602</v>
      </c>
      <c r="N8" s="21">
        <f t="shared" si="5"/>
        <v>34.246575342465754</v>
      </c>
      <c r="O8" s="21">
        <f t="shared" si="6"/>
        <v>18.589041095890408</v>
      </c>
      <c r="P8" s="21">
        <f t="shared" si="7"/>
        <v>13.849315068493151</v>
      </c>
    </row>
    <row r="9" spans="1:18" ht="16.5" thickBot="1">
      <c r="A9" s="2" t="s">
        <v>15</v>
      </c>
      <c r="B9" s="4">
        <f t="shared" ref="B9:L9" si="8">SUM(B5:B8)</f>
        <v>127</v>
      </c>
      <c r="C9" s="4">
        <f t="shared" si="8"/>
        <v>105</v>
      </c>
      <c r="D9" s="4">
        <f t="shared" si="8"/>
        <v>232</v>
      </c>
      <c r="E9" s="4">
        <f t="shared" si="8"/>
        <v>31</v>
      </c>
      <c r="F9" s="4">
        <f t="shared" si="8"/>
        <v>23</v>
      </c>
      <c r="G9" s="4">
        <f t="shared" si="8"/>
        <v>45</v>
      </c>
      <c r="H9" s="4">
        <f t="shared" si="8"/>
        <v>49</v>
      </c>
      <c r="I9" s="4">
        <f t="shared" si="8"/>
        <v>76</v>
      </c>
      <c r="J9" s="6">
        <f t="shared" si="8"/>
        <v>72</v>
      </c>
      <c r="K9" s="7">
        <f t="shared" si="8"/>
        <v>148</v>
      </c>
      <c r="L9" s="3">
        <f t="shared" si="8"/>
        <v>380</v>
      </c>
      <c r="M9" s="21">
        <f t="shared" si="4"/>
        <v>33.421052631578945</v>
      </c>
      <c r="N9" s="21">
        <f t="shared" si="5"/>
        <v>27.631578947368421</v>
      </c>
      <c r="O9" s="21">
        <f t="shared" si="6"/>
        <v>42.842105263157897</v>
      </c>
      <c r="P9" s="21">
        <f t="shared" si="7"/>
        <v>35.89473684210526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0.39232184260764791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0.61018265887239909</v>
      </c>
    </row>
    <row r="13" spans="1:18" ht="15.75">
      <c r="A13" s="56" t="s">
        <v>9</v>
      </c>
      <c r="B13" s="54">
        <f>B5</f>
        <v>25</v>
      </c>
      <c r="C13" s="54">
        <f>I5</f>
        <v>20</v>
      </c>
      <c r="D13" s="54">
        <f>SUM(B13:C13)</f>
        <v>45</v>
      </c>
      <c r="E13" s="57"/>
      <c r="F13" s="27">
        <f>B15*D13/D15</f>
        <v>26.890243902439025</v>
      </c>
      <c r="G13" s="27">
        <f>C15*D13/D15</f>
        <v>18.109756097560975</v>
      </c>
      <c r="H13" s="54"/>
      <c r="I13" s="57"/>
      <c r="J13" s="10"/>
      <c r="K13" s="56" t="s">
        <v>9</v>
      </c>
      <c r="L13" s="54">
        <f>B7</f>
        <v>44</v>
      </c>
      <c r="M13" s="54">
        <f>I7</f>
        <v>19</v>
      </c>
      <c r="N13" s="54">
        <f>SUM(L13:M13)</f>
        <v>63</v>
      </c>
      <c r="O13" s="57"/>
      <c r="P13" s="27">
        <f>L15*N13/N15</f>
        <v>42.75</v>
      </c>
      <c r="Q13" s="27">
        <f>M15*N13/N15</f>
        <v>20.25</v>
      </c>
      <c r="R13" s="54"/>
    </row>
    <row r="14" spans="1:18" ht="18" customHeight="1">
      <c r="A14" s="56" t="s">
        <v>10</v>
      </c>
      <c r="B14" s="54">
        <f>C5</f>
        <v>24</v>
      </c>
      <c r="C14" s="54">
        <f>J5</f>
        <v>13</v>
      </c>
      <c r="D14" s="54">
        <f>SUM(B14:C14)</f>
        <v>37</v>
      </c>
      <c r="E14" s="57"/>
      <c r="F14" s="27">
        <f>B15*D14/D15</f>
        <v>22.109756097560975</v>
      </c>
      <c r="G14" s="27">
        <f>C15*D14/D15</f>
        <v>14.890243902439025</v>
      </c>
      <c r="H14" s="54" t="s">
        <v>32</v>
      </c>
      <c r="I14" s="57"/>
      <c r="J14" s="10"/>
      <c r="K14" s="56" t="s">
        <v>10</v>
      </c>
      <c r="L14" s="54">
        <f>C7</f>
        <v>32</v>
      </c>
      <c r="M14" s="54">
        <f>J7</f>
        <v>17</v>
      </c>
      <c r="N14" s="54">
        <f>SUM(L14:M14)</f>
        <v>49</v>
      </c>
      <c r="O14" s="57"/>
      <c r="P14" s="27">
        <f>L15*N14/N15</f>
        <v>33.25</v>
      </c>
      <c r="Q14" s="27">
        <f>M15*N14/N15</f>
        <v>15.75</v>
      </c>
      <c r="R14" s="54" t="s">
        <v>32</v>
      </c>
    </row>
    <row r="15" spans="1:18" ht="15.75">
      <c r="A15" s="33" t="s">
        <v>6</v>
      </c>
      <c r="B15" s="34">
        <f>SUM(B13:B14)</f>
        <v>49</v>
      </c>
      <c r="C15" s="34">
        <f>SUM(C13:C14)</f>
        <v>33</v>
      </c>
      <c r="D15" s="34">
        <f>SUM(D13:D14)</f>
        <v>82</v>
      </c>
      <c r="E15" s="57"/>
      <c r="F15" s="57"/>
      <c r="G15" s="57"/>
      <c r="H15" s="28">
        <f>SUM(G18:H19)</f>
        <v>0.73173358887644624</v>
      </c>
      <c r="I15" s="57"/>
      <c r="J15" s="10"/>
      <c r="K15" s="33" t="s">
        <v>6</v>
      </c>
      <c r="L15" s="34">
        <f>SUM(L13:L14)</f>
        <v>76</v>
      </c>
      <c r="M15" s="34">
        <f>SUM(M13:M14)</f>
        <v>36</v>
      </c>
      <c r="N15" s="34">
        <f>SUM(N13:N14)</f>
        <v>112</v>
      </c>
      <c r="O15" s="57"/>
      <c r="P15" s="54"/>
      <c r="Q15" s="54"/>
      <c r="R15" s="63">
        <f>SUM(Q18:R19)</f>
        <v>0.25990903183885639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-1.8902439024390247</v>
      </c>
      <c r="C18" s="27">
        <f>C13-G13</f>
        <v>1.8902439024390247</v>
      </c>
      <c r="D18" s="54"/>
      <c r="E18" s="27">
        <f>B18*B18</f>
        <v>3.5730220107079131</v>
      </c>
      <c r="F18" s="27">
        <f>C18*C18</f>
        <v>3.5730220107079131</v>
      </c>
      <c r="G18" s="30">
        <f>E18/F13</f>
        <v>0.13287428792655279</v>
      </c>
      <c r="H18" s="30">
        <f>F18/G13</f>
        <v>0.19729818510306321</v>
      </c>
      <c r="I18" s="57"/>
      <c r="J18" s="10"/>
      <c r="K18" s="29" t="s">
        <v>33</v>
      </c>
      <c r="L18" s="27">
        <f>L13-P13</f>
        <v>1.25</v>
      </c>
      <c r="M18" s="27">
        <f>M13-Q13</f>
        <v>-1.25</v>
      </c>
      <c r="N18" s="57"/>
      <c r="O18" s="27">
        <f>L18*L18</f>
        <v>1.5625</v>
      </c>
      <c r="P18" s="27">
        <f>M18*M18</f>
        <v>1.5625</v>
      </c>
      <c r="Q18" s="30">
        <f>O18/P13</f>
        <v>3.6549707602339179E-2</v>
      </c>
      <c r="R18" s="30">
        <f>P18/Q13</f>
        <v>7.716049382716049E-2</v>
      </c>
    </row>
    <row r="19" spans="1:18" ht="15.75">
      <c r="A19" s="29"/>
      <c r="B19" s="27">
        <f>B14-F14</f>
        <v>1.8902439024390247</v>
      </c>
      <c r="C19" s="27">
        <f>C14-G14</f>
        <v>-1.8902439024390247</v>
      </c>
      <c r="D19" s="54"/>
      <c r="E19" s="27">
        <f>B19*B19</f>
        <v>3.5730220107079131</v>
      </c>
      <c r="F19" s="27">
        <f>C19*C19</f>
        <v>3.5730220107079131</v>
      </c>
      <c r="G19" s="30">
        <f>E19/F14</f>
        <v>0.16160386369445609</v>
      </c>
      <c r="H19" s="30">
        <f>F19/G14</f>
        <v>0.23995725215237418</v>
      </c>
      <c r="I19" s="57"/>
      <c r="J19" s="10"/>
      <c r="K19" s="29"/>
      <c r="L19" s="27">
        <f>L14-P14</f>
        <v>-1.25</v>
      </c>
      <c r="M19" s="27">
        <f>M14-Q14</f>
        <v>1.25</v>
      </c>
      <c r="N19" s="57"/>
      <c r="O19" s="27">
        <f>L19*L19</f>
        <v>1.5625</v>
      </c>
      <c r="P19" s="27">
        <f>M19*M19</f>
        <v>1.5625</v>
      </c>
      <c r="Q19" s="30">
        <f>O19/P14</f>
        <v>4.6992481203007516E-2</v>
      </c>
      <c r="R19" s="30">
        <f>P19/Q14</f>
        <v>9.9206349206349201E-2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3.3166388467662115E-2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0.29132381427330284</v>
      </c>
    </row>
    <row r="23" spans="1:18" ht="15.75">
      <c r="A23" s="56" t="s">
        <v>9</v>
      </c>
      <c r="B23" s="56">
        <f>B6</f>
        <v>38</v>
      </c>
      <c r="C23" s="56">
        <f>I6</f>
        <v>21</v>
      </c>
      <c r="D23" s="56">
        <f>SUM(B23:C23)</f>
        <v>59</v>
      </c>
      <c r="E23" s="57"/>
      <c r="F23" s="27">
        <f>B25*D23/D25</f>
        <v>32.371681415929203</v>
      </c>
      <c r="G23" s="27">
        <f>C25*D23/D25</f>
        <v>26.628318584070797</v>
      </c>
      <c r="H23" s="54"/>
      <c r="I23" s="57"/>
      <c r="J23" s="10"/>
      <c r="K23" s="56" t="s">
        <v>9</v>
      </c>
      <c r="L23" s="56">
        <f>B8</f>
        <v>20</v>
      </c>
      <c r="M23" s="56">
        <f>I8</f>
        <v>16</v>
      </c>
      <c r="N23" s="56">
        <f>SUM(L23:M23)</f>
        <v>36</v>
      </c>
      <c r="O23" s="57"/>
      <c r="P23" s="27">
        <f>L25*N23/N25</f>
        <v>22.19178082191781</v>
      </c>
      <c r="Q23" s="27">
        <f>M25*N23/N25</f>
        <v>13.808219178082192</v>
      </c>
      <c r="R23" s="54"/>
    </row>
    <row r="24" spans="1:18" ht="18.75" customHeight="1">
      <c r="A24" s="56" t="s">
        <v>10</v>
      </c>
      <c r="B24" s="56">
        <f>C6</f>
        <v>24</v>
      </c>
      <c r="C24" s="56">
        <f>J6</f>
        <v>30</v>
      </c>
      <c r="D24" s="56">
        <f>SUM(B24:C24)</f>
        <v>54</v>
      </c>
      <c r="E24" s="57"/>
      <c r="F24" s="27">
        <f>B25*D24/D25</f>
        <v>29.628318584070797</v>
      </c>
      <c r="G24" s="27">
        <f>C25*D24/D25</f>
        <v>24.371681415929203</v>
      </c>
      <c r="H24" s="54" t="s">
        <v>32</v>
      </c>
      <c r="I24" s="57"/>
      <c r="J24" s="10"/>
      <c r="K24" s="56" t="s">
        <v>10</v>
      </c>
      <c r="L24" s="56">
        <f>C8</f>
        <v>25</v>
      </c>
      <c r="M24" s="56">
        <f>J8</f>
        <v>12</v>
      </c>
      <c r="N24" s="56">
        <f>SUM(L24:M24)</f>
        <v>37</v>
      </c>
      <c r="O24" s="57"/>
      <c r="P24" s="27">
        <f>L25*N24/N25</f>
        <v>22.80821917808219</v>
      </c>
      <c r="Q24" s="27">
        <f>M25*N24/N25</f>
        <v>14.191780821917808</v>
      </c>
      <c r="R24" s="54" t="s">
        <v>32</v>
      </c>
    </row>
    <row r="25" spans="1:18" ht="15.75">
      <c r="A25" s="32" t="s">
        <v>6</v>
      </c>
      <c r="B25" s="32">
        <f>SUM(B23:B24)</f>
        <v>62</v>
      </c>
      <c r="C25" s="32">
        <f>SUM(C23:C24)</f>
        <v>51</v>
      </c>
      <c r="D25" s="32">
        <f>SUM(D23:D24)</f>
        <v>113</v>
      </c>
      <c r="E25" s="57"/>
      <c r="F25" s="54"/>
      <c r="G25" s="54"/>
      <c r="H25" s="28">
        <f>SUM(G28:H29)</f>
        <v>4.5371698524498205</v>
      </c>
      <c r="I25" s="57"/>
      <c r="J25" s="10"/>
      <c r="K25" s="32" t="s">
        <v>6</v>
      </c>
      <c r="L25" s="32">
        <f>SUM(L23:L24)</f>
        <v>45</v>
      </c>
      <c r="M25" s="32">
        <f>SUM(M23:M24)</f>
        <v>28</v>
      </c>
      <c r="N25" s="32">
        <f>SUM(N23:N24)</f>
        <v>73</v>
      </c>
      <c r="O25" s="57"/>
      <c r="P25" s="54"/>
      <c r="Q25" s="54"/>
      <c r="R25" s="63">
        <f>SUM(Q28:R29)</f>
        <v>1.1134944468277808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5.6283185840707972</v>
      </c>
      <c r="C28" s="27">
        <f>C23-G23</f>
        <v>-5.6283185840707972</v>
      </c>
      <c r="D28" s="54"/>
      <c r="E28" s="27">
        <f>B28*B28</f>
        <v>31.677970083796705</v>
      </c>
      <c r="F28" s="27">
        <f>C28*C28</f>
        <v>31.677970083796705</v>
      </c>
      <c r="G28" s="30">
        <f>E28/F23</f>
        <v>0.9785704263173941</v>
      </c>
      <c r="H28" s="30">
        <f>F28/G23</f>
        <v>1.1896346359152634</v>
      </c>
      <c r="I28" s="57"/>
      <c r="J28" s="10"/>
      <c r="K28" s="29" t="s">
        <v>33</v>
      </c>
      <c r="L28" s="27">
        <f>L23-P23</f>
        <v>-2.1917808219178099</v>
      </c>
      <c r="M28" s="27">
        <f>M23-Q23</f>
        <v>2.1917808219178081</v>
      </c>
      <c r="N28" s="57"/>
      <c r="O28" s="27">
        <f>L28*L28</f>
        <v>4.8039031713267102</v>
      </c>
      <c r="P28" s="27">
        <f>M28*M28</f>
        <v>4.8039031713267022</v>
      </c>
      <c r="Q28" s="30">
        <f>O28/P23</f>
        <v>0.2164721799424999</v>
      </c>
      <c r="R28" s="30">
        <f>P28/Q23</f>
        <v>0.34790171776473139</v>
      </c>
    </row>
    <row r="29" spans="1:18" ht="15.75">
      <c r="A29" s="29"/>
      <c r="B29" s="27">
        <f>B24-F24</f>
        <v>-5.6283185840707972</v>
      </c>
      <c r="C29" s="27">
        <f>C24-G24</f>
        <v>5.6283185840707972</v>
      </c>
      <c r="D29" s="54"/>
      <c r="E29" s="27">
        <f>B29*B29</f>
        <v>31.677970083796705</v>
      </c>
      <c r="F29" s="27">
        <f>C29*C29</f>
        <v>31.677970083796705</v>
      </c>
      <c r="G29" s="30">
        <f>E29/F24</f>
        <v>1.0691787991245603</v>
      </c>
      <c r="H29" s="30">
        <f>F29/G24</f>
        <v>1.2997859910926026</v>
      </c>
      <c r="I29" s="57"/>
      <c r="J29" s="10"/>
      <c r="K29" s="29"/>
      <c r="L29" s="27">
        <f>L24-P24</f>
        <v>2.1917808219178099</v>
      </c>
      <c r="M29" s="27">
        <f>M24-Q24</f>
        <v>-2.1917808219178081</v>
      </c>
      <c r="N29" s="57"/>
      <c r="O29" s="27">
        <f>L29*L29</f>
        <v>4.8039031713267102</v>
      </c>
      <c r="P29" s="27">
        <f>M29*M29</f>
        <v>4.8039031713267022</v>
      </c>
      <c r="Q29" s="30">
        <f>O29/P24</f>
        <v>0.21062158048459451</v>
      </c>
      <c r="R29" s="30">
        <f>P29/Q24</f>
        <v>0.33849896863595491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25</v>
      </c>
      <c r="C33" s="58">
        <f>C13</f>
        <v>20</v>
      </c>
      <c r="D33" s="58">
        <f>SUM(B33:C33)</f>
        <v>45</v>
      </c>
      <c r="E33" s="49">
        <f>B33*100/D35</f>
        <v>30.487804878048781</v>
      </c>
      <c r="F33" s="49">
        <f>C33*100/D35</f>
        <v>24.390243902439025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24</v>
      </c>
      <c r="C34" s="58">
        <f>C14</f>
        <v>13</v>
      </c>
      <c r="D34" s="58">
        <f>SUM(B34:C34)</f>
        <v>37</v>
      </c>
      <c r="E34" s="50">
        <f>B34*100/D33</f>
        <v>53.333333333333336</v>
      </c>
      <c r="F34" s="49">
        <f>C34*100/D35</f>
        <v>15.853658536585366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0.51827669874131033</v>
      </c>
      <c r="P34" s="15"/>
      <c r="Q34" s="57"/>
      <c r="R34" s="22"/>
    </row>
    <row r="35" spans="1:18" ht="15.75">
      <c r="A35" s="58" t="s">
        <v>6</v>
      </c>
      <c r="B35" s="58">
        <f>SUM(B33:B34)</f>
        <v>49</v>
      </c>
      <c r="C35" s="58">
        <f>SUM(C33:C34)</f>
        <v>33</v>
      </c>
      <c r="D35" s="58">
        <f>SUM(D33:D34)</f>
        <v>82</v>
      </c>
      <c r="E35" s="51"/>
      <c r="F35" s="51"/>
      <c r="H35" s="56" t="s">
        <v>9</v>
      </c>
      <c r="I35" s="54">
        <f>B9</f>
        <v>127</v>
      </c>
      <c r="J35" s="54">
        <f>I9</f>
        <v>76</v>
      </c>
      <c r="K35" s="54">
        <f>SUM(I35:J35)</f>
        <v>203</v>
      </c>
      <c r="L35" s="57"/>
      <c r="M35" s="27">
        <f>I37*K35/K37</f>
        <v>123.93684210526315</v>
      </c>
      <c r="N35" s="27">
        <f>J37*K35/K37</f>
        <v>79.063157894736847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105</v>
      </c>
      <c r="J36" s="54">
        <f>J9</f>
        <v>72</v>
      </c>
      <c r="K36" s="54">
        <f>SUM(I36:J36)</f>
        <v>177</v>
      </c>
      <c r="L36" s="57"/>
      <c r="M36" s="27">
        <f>I37*K36/K37</f>
        <v>108.06315789473685</v>
      </c>
      <c r="N36" s="27">
        <f>J37*K36/K37</f>
        <v>68.936842105263153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232</v>
      </c>
      <c r="J37" s="34">
        <f>SUM(J35:J36)</f>
        <v>148</v>
      </c>
      <c r="K37" s="34">
        <f>SUM(K35:K36)</f>
        <v>380</v>
      </c>
      <c r="L37" s="57"/>
      <c r="M37" s="57"/>
      <c r="N37" s="57"/>
      <c r="O37" s="63">
        <f>SUM(N40:O41)</f>
        <v>0.41732130105535575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38</v>
      </c>
      <c r="C39" s="58">
        <f>C23</f>
        <v>21</v>
      </c>
      <c r="D39" s="58">
        <f>SUM(B39:C39)</f>
        <v>59</v>
      </c>
      <c r="E39" s="49">
        <f>B39*100/D41</f>
        <v>33.628318584070797</v>
      </c>
      <c r="F39" s="49">
        <f>C39*100/D41</f>
        <v>18.584070796460178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24</v>
      </c>
      <c r="C40" s="58">
        <f>C24</f>
        <v>30</v>
      </c>
      <c r="D40" s="58">
        <f>SUM(B40:C40)</f>
        <v>54</v>
      </c>
      <c r="E40" s="50">
        <f>B40*100/D39</f>
        <v>40.677966101694913</v>
      </c>
      <c r="F40" s="49">
        <f>C40*100/D41</f>
        <v>26.548672566371682</v>
      </c>
      <c r="H40" s="29" t="s">
        <v>33</v>
      </c>
      <c r="I40" s="27">
        <f>I35-M35</f>
        <v>3.0631578947368467</v>
      </c>
      <c r="J40" s="27">
        <f>J35-N35</f>
        <v>-3.0631578947368467</v>
      </c>
      <c r="K40" s="54"/>
      <c r="L40" s="27">
        <f>I40*I40</f>
        <v>9.3829362880886702</v>
      </c>
      <c r="M40" s="27">
        <f>J40*J40</f>
        <v>9.3829362880886702</v>
      </c>
      <c r="N40" s="30">
        <f>L40/M35</f>
        <v>7.5707401678989608E-2</v>
      </c>
      <c r="O40" s="30">
        <f>M40/N35</f>
        <v>0.11867646749679452</v>
      </c>
      <c r="P40" s="14"/>
      <c r="Q40" s="14"/>
      <c r="R40" s="22"/>
    </row>
    <row r="41" spans="1:18" ht="15.75">
      <c r="A41" s="58" t="s">
        <v>6</v>
      </c>
      <c r="B41" s="58">
        <f>SUM(B39:B40)</f>
        <v>62</v>
      </c>
      <c r="C41" s="58">
        <f>SUM(C39:C40)</f>
        <v>51</v>
      </c>
      <c r="D41" s="58">
        <f>SUM(D39:D40)</f>
        <v>113</v>
      </c>
      <c r="E41" s="51"/>
      <c r="F41" s="51"/>
      <c r="H41" s="29"/>
      <c r="I41" s="27">
        <f>I36-M36</f>
        <v>-3.0631578947368467</v>
      </c>
      <c r="J41" s="27">
        <f>J36-N36</f>
        <v>3.0631578947368467</v>
      </c>
      <c r="K41" s="54"/>
      <c r="L41" s="27">
        <f>I41*I41</f>
        <v>9.3829362880886702</v>
      </c>
      <c r="M41" s="27">
        <f>J41*J41</f>
        <v>9.3829362880886702</v>
      </c>
      <c r="N41" s="30">
        <f>L41/M36</f>
        <v>8.6828262942569998E-2</v>
      </c>
      <c r="O41" s="30">
        <f>M41/N36</f>
        <v>0.13610916893700165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54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44</v>
      </c>
      <c r="C45" s="58">
        <f t="shared" si="9"/>
        <v>19</v>
      </c>
      <c r="D45" s="58">
        <f>SUM(B45:C45)</f>
        <v>63</v>
      </c>
      <c r="E45" s="49">
        <f>B45*100/D47</f>
        <v>39.285714285714285</v>
      </c>
      <c r="F45" s="49">
        <f>C45*100/D47</f>
        <v>16.964285714285715</v>
      </c>
    </row>
    <row r="46" spans="1:18">
      <c r="A46" s="58" t="s">
        <v>10</v>
      </c>
      <c r="B46" s="58">
        <f t="shared" si="9"/>
        <v>32</v>
      </c>
      <c r="C46" s="58">
        <f t="shared" si="9"/>
        <v>17</v>
      </c>
      <c r="D46" s="58">
        <f>SUM(B46:C46)</f>
        <v>49</v>
      </c>
      <c r="E46" s="50">
        <f>B46*100/D45</f>
        <v>50.793650793650791</v>
      </c>
      <c r="F46" s="49">
        <f>C46*100/D47</f>
        <v>15.178571428571429</v>
      </c>
    </row>
    <row r="47" spans="1:18">
      <c r="A47" s="58" t="s">
        <v>6</v>
      </c>
      <c r="B47" s="58">
        <f>SUM(B45:B46)</f>
        <v>76</v>
      </c>
      <c r="C47" s="58">
        <f>SUM(C45:C46)</f>
        <v>36</v>
      </c>
      <c r="D47" s="58">
        <f>SUM(D45:D46)</f>
        <v>112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20</v>
      </c>
      <c r="C50" s="58">
        <f>M23</f>
        <v>16</v>
      </c>
      <c r="D50" s="58">
        <f>SUM(B50:C50)</f>
        <v>36</v>
      </c>
      <c r="E50" s="49">
        <f>B50*100/D52</f>
        <v>27.397260273972602</v>
      </c>
      <c r="F50" s="49">
        <f>C50*100/D52</f>
        <v>21.917808219178081</v>
      </c>
    </row>
    <row r="51" spans="1:6">
      <c r="A51" s="58" t="s">
        <v>10</v>
      </c>
      <c r="B51" s="58">
        <f>L24</f>
        <v>25</v>
      </c>
      <c r="C51" s="58">
        <f>M24</f>
        <v>12</v>
      </c>
      <c r="D51" s="58">
        <f>SUM(B51:C51)</f>
        <v>37</v>
      </c>
      <c r="E51" s="49">
        <f>B51*100/D50</f>
        <v>69.444444444444443</v>
      </c>
      <c r="F51" s="49">
        <f>C51*100/D52</f>
        <v>16.438356164383563</v>
      </c>
    </row>
    <row r="52" spans="1:6">
      <c r="A52" s="58" t="s">
        <v>6</v>
      </c>
      <c r="B52" s="58">
        <f>SUM(B50:B51)</f>
        <v>45</v>
      </c>
      <c r="C52" s="58">
        <f>SUM(C50:C51)</f>
        <v>28</v>
      </c>
      <c r="D52" s="58">
        <f>SUM(D50:D51)</f>
        <v>73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B5" sqref="B5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99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28</v>
      </c>
      <c r="C5" s="4">
        <v>19</v>
      </c>
      <c r="D5" s="4">
        <f>SUM(B5:C5)</f>
        <v>47</v>
      </c>
      <c r="E5" s="4">
        <v>12</v>
      </c>
      <c r="F5" s="4">
        <v>16</v>
      </c>
      <c r="G5" s="4">
        <v>10</v>
      </c>
      <c r="H5" s="4">
        <v>3</v>
      </c>
      <c r="I5" s="4">
        <f>E5+G5</f>
        <v>22</v>
      </c>
      <c r="J5" s="6">
        <f>F5+H5</f>
        <v>19</v>
      </c>
      <c r="K5" s="7">
        <f>I5+J5</f>
        <v>41</v>
      </c>
      <c r="L5" s="3">
        <f>D5+K5</f>
        <v>88</v>
      </c>
      <c r="M5" s="21">
        <f>B5*100/L5</f>
        <v>31.818181818181817</v>
      </c>
      <c r="N5" s="21">
        <f>C5*100/L5</f>
        <v>21.59090909090909</v>
      </c>
      <c r="O5" s="21">
        <f>E5+G5*100/L5</f>
        <v>23.363636363636363</v>
      </c>
      <c r="P5" s="21">
        <f>F5+H5*100/L5</f>
        <v>19.40909090909091</v>
      </c>
    </row>
    <row r="6" spans="1:18" ht="16.5" thickBot="1">
      <c r="A6" s="2" t="s">
        <v>12</v>
      </c>
      <c r="B6" s="4">
        <v>31</v>
      </c>
      <c r="C6" s="4">
        <v>15</v>
      </c>
      <c r="D6" s="4">
        <f t="shared" ref="D6:D8" si="0">SUM(B6:C6)</f>
        <v>46</v>
      </c>
      <c r="E6" s="4">
        <v>2</v>
      </c>
      <c r="F6" s="4">
        <v>0</v>
      </c>
      <c r="G6" s="4">
        <v>26</v>
      </c>
      <c r="H6" s="4">
        <v>18</v>
      </c>
      <c r="I6" s="4">
        <f t="shared" ref="I6:J8" si="1">E6+G6</f>
        <v>28</v>
      </c>
      <c r="J6" s="6">
        <f t="shared" si="1"/>
        <v>18</v>
      </c>
      <c r="K6" s="7">
        <f t="shared" ref="K6:K8" si="2">I6+J6</f>
        <v>46</v>
      </c>
      <c r="L6" s="3">
        <f t="shared" ref="L6:L8" si="3">D6+K6</f>
        <v>92</v>
      </c>
      <c r="M6" s="21">
        <f t="shared" ref="M6:M9" si="4">B6*100/L6</f>
        <v>33.695652173913047</v>
      </c>
      <c r="N6" s="21">
        <f t="shared" ref="N6:N9" si="5">C6*100/L6</f>
        <v>16.304347826086957</v>
      </c>
      <c r="O6" s="21">
        <f t="shared" ref="O6:O9" si="6">E6+G6*100/L6</f>
        <v>30.260869565217391</v>
      </c>
      <c r="P6" s="21">
        <f t="shared" ref="P6:P9" si="7">F6+H6*100/L6</f>
        <v>19.565217391304348</v>
      </c>
    </row>
    <row r="7" spans="1:18" ht="16.5" thickBot="1">
      <c r="A7" s="2" t="s">
        <v>13</v>
      </c>
      <c r="B7" s="4">
        <v>30</v>
      </c>
      <c r="C7" s="4">
        <v>20</v>
      </c>
      <c r="D7" s="4">
        <f t="shared" si="0"/>
        <v>50</v>
      </c>
      <c r="E7" s="4">
        <v>1</v>
      </c>
      <c r="F7" s="4">
        <v>1</v>
      </c>
      <c r="G7" s="4">
        <v>24</v>
      </c>
      <c r="H7" s="4">
        <v>17</v>
      </c>
      <c r="I7" s="4">
        <f t="shared" si="1"/>
        <v>25</v>
      </c>
      <c r="J7" s="6">
        <f t="shared" si="1"/>
        <v>18</v>
      </c>
      <c r="K7" s="7">
        <f t="shared" si="2"/>
        <v>43</v>
      </c>
      <c r="L7" s="3">
        <f t="shared" si="3"/>
        <v>93</v>
      </c>
      <c r="M7" s="21">
        <f t="shared" si="4"/>
        <v>32.258064516129032</v>
      </c>
      <c r="N7" s="21">
        <f t="shared" si="5"/>
        <v>21.50537634408602</v>
      </c>
      <c r="O7" s="21">
        <f t="shared" si="6"/>
        <v>26.806451612903224</v>
      </c>
      <c r="P7" s="21">
        <f t="shared" si="7"/>
        <v>19.27956989247312</v>
      </c>
    </row>
    <row r="8" spans="1:18" ht="16.5" thickBot="1">
      <c r="A8" s="2" t="s">
        <v>14</v>
      </c>
      <c r="B8" s="4">
        <v>25</v>
      </c>
      <c r="C8" s="4">
        <v>19</v>
      </c>
      <c r="D8" s="4">
        <f t="shared" si="0"/>
        <v>44</v>
      </c>
      <c r="E8" s="4">
        <v>2</v>
      </c>
      <c r="F8" s="4">
        <v>0</v>
      </c>
      <c r="G8" s="4">
        <v>22</v>
      </c>
      <c r="H8" s="4">
        <v>17</v>
      </c>
      <c r="I8" s="4">
        <f t="shared" si="1"/>
        <v>24</v>
      </c>
      <c r="J8" s="6">
        <f t="shared" si="1"/>
        <v>17</v>
      </c>
      <c r="K8" s="7">
        <f t="shared" si="2"/>
        <v>41</v>
      </c>
      <c r="L8" s="3">
        <f t="shared" si="3"/>
        <v>85</v>
      </c>
      <c r="M8" s="21">
        <f t="shared" si="4"/>
        <v>29.411764705882351</v>
      </c>
      <c r="N8" s="21">
        <f t="shared" si="5"/>
        <v>22.352941176470587</v>
      </c>
      <c r="O8" s="21">
        <f t="shared" si="6"/>
        <v>27.882352941176471</v>
      </c>
      <c r="P8" s="21">
        <f t="shared" si="7"/>
        <v>20</v>
      </c>
    </row>
    <row r="9" spans="1:18" ht="16.5" thickBot="1">
      <c r="A9" s="2" t="s">
        <v>15</v>
      </c>
      <c r="B9" s="4">
        <f t="shared" ref="B9:L9" si="8">SUM(B5:B8)</f>
        <v>114</v>
      </c>
      <c r="C9" s="4">
        <f t="shared" si="8"/>
        <v>73</v>
      </c>
      <c r="D9" s="4">
        <f t="shared" si="8"/>
        <v>187</v>
      </c>
      <c r="E9" s="4">
        <f t="shared" si="8"/>
        <v>17</v>
      </c>
      <c r="F9" s="4">
        <f t="shared" si="8"/>
        <v>17</v>
      </c>
      <c r="G9" s="4">
        <f t="shared" si="8"/>
        <v>82</v>
      </c>
      <c r="H9" s="4">
        <f t="shared" si="8"/>
        <v>55</v>
      </c>
      <c r="I9" s="4">
        <f t="shared" si="8"/>
        <v>99</v>
      </c>
      <c r="J9" s="6">
        <f t="shared" si="8"/>
        <v>72</v>
      </c>
      <c r="K9" s="7">
        <f t="shared" si="8"/>
        <v>171</v>
      </c>
      <c r="L9" s="3">
        <f t="shared" si="8"/>
        <v>358</v>
      </c>
      <c r="M9" s="21">
        <f t="shared" si="4"/>
        <v>31.843575418994412</v>
      </c>
      <c r="N9" s="21">
        <f t="shared" si="5"/>
        <v>20.391061452513966</v>
      </c>
      <c r="O9" s="21">
        <f t="shared" si="6"/>
        <v>39.905027932960891</v>
      </c>
      <c r="P9" s="21">
        <f t="shared" si="7"/>
        <v>32.36312849162011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41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0.57623487321687339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0.85560321205247181</v>
      </c>
    </row>
    <row r="13" spans="1:18" ht="15.75">
      <c r="A13" s="56" t="s">
        <v>9</v>
      </c>
      <c r="B13" s="54">
        <f>B5</f>
        <v>28</v>
      </c>
      <c r="C13" s="54">
        <f>I5</f>
        <v>22</v>
      </c>
      <c r="D13" s="54">
        <f>SUM(B13:C13)</f>
        <v>50</v>
      </c>
      <c r="E13" s="57"/>
      <c r="F13" s="27">
        <f>B15*D13/D15</f>
        <v>26.704545454545453</v>
      </c>
      <c r="G13" s="27">
        <f>C15*D13/D15</f>
        <v>23.295454545454547</v>
      </c>
      <c r="H13" s="54"/>
      <c r="I13" s="57"/>
      <c r="J13" s="10"/>
      <c r="K13" s="56" t="s">
        <v>9</v>
      </c>
      <c r="L13" s="54">
        <f>B7</f>
        <v>30</v>
      </c>
      <c r="M13" s="54">
        <f>I7</f>
        <v>25</v>
      </c>
      <c r="N13" s="54">
        <f>SUM(L13:M13)</f>
        <v>55</v>
      </c>
      <c r="O13" s="57"/>
      <c r="P13" s="27">
        <f>L15*N13/N15</f>
        <v>29.56989247311828</v>
      </c>
      <c r="Q13" s="27">
        <f>M15*N13/N15</f>
        <v>25.43010752688172</v>
      </c>
      <c r="R13" s="54"/>
    </row>
    <row r="14" spans="1:18" ht="18" customHeight="1">
      <c r="A14" s="56" t="s">
        <v>10</v>
      </c>
      <c r="B14" s="54">
        <f>C5</f>
        <v>19</v>
      </c>
      <c r="C14" s="54">
        <f>J5</f>
        <v>19</v>
      </c>
      <c r="D14" s="54">
        <f>SUM(B14:C14)</f>
        <v>38</v>
      </c>
      <c r="E14" s="57"/>
      <c r="F14" s="27">
        <f>B15*D14/D15</f>
        <v>20.295454545454547</v>
      </c>
      <c r="G14" s="27">
        <f>C15*D14/D15</f>
        <v>17.704545454545453</v>
      </c>
      <c r="H14" s="54" t="s">
        <v>32</v>
      </c>
      <c r="I14" s="57"/>
      <c r="J14" s="10"/>
      <c r="K14" s="56" t="s">
        <v>10</v>
      </c>
      <c r="L14" s="54">
        <f>C7</f>
        <v>20</v>
      </c>
      <c r="M14" s="54">
        <f>J7</f>
        <v>18</v>
      </c>
      <c r="N14" s="54">
        <f>SUM(L14:M14)</f>
        <v>38</v>
      </c>
      <c r="O14" s="57"/>
      <c r="P14" s="27">
        <f>L15*N14/N15</f>
        <v>20.43010752688172</v>
      </c>
      <c r="Q14" s="27">
        <f>M15*N14/N15</f>
        <v>17.56989247311828</v>
      </c>
      <c r="R14" s="54" t="s">
        <v>32</v>
      </c>
    </row>
    <row r="15" spans="1:18" ht="15.75">
      <c r="A15" s="33" t="s">
        <v>6</v>
      </c>
      <c r="B15" s="34">
        <f>SUM(B13:B14)</f>
        <v>47</v>
      </c>
      <c r="C15" s="34">
        <f>SUM(C13:C14)</f>
        <v>41</v>
      </c>
      <c r="D15" s="34">
        <f>SUM(D13:D14)</f>
        <v>88</v>
      </c>
      <c r="E15" s="57"/>
      <c r="F15" s="57"/>
      <c r="G15" s="57"/>
      <c r="H15" s="28">
        <f>SUM(G18:H19)</f>
        <v>0.31236118318630057</v>
      </c>
      <c r="I15" s="57"/>
      <c r="J15" s="10"/>
      <c r="K15" s="33" t="s">
        <v>6</v>
      </c>
      <c r="L15" s="34">
        <f>SUM(L13:L14)</f>
        <v>50</v>
      </c>
      <c r="M15" s="34">
        <f>SUM(M13:M14)</f>
        <v>43</v>
      </c>
      <c r="N15" s="34">
        <f>SUM(N13:N14)</f>
        <v>93</v>
      </c>
      <c r="O15" s="57"/>
      <c r="P15" s="54"/>
      <c r="Q15" s="54"/>
      <c r="R15" s="63">
        <f>SUM(Q18:R19)</f>
        <v>3.3114498720373815E-2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1.2954545454545467</v>
      </c>
      <c r="C18" s="27">
        <f>C13-G13</f>
        <v>-1.2954545454545467</v>
      </c>
      <c r="D18" s="54"/>
      <c r="E18" s="27">
        <f>B18*B18</f>
        <v>1.6782024793388464</v>
      </c>
      <c r="F18" s="27">
        <f>C18*C18</f>
        <v>1.6782024793388464</v>
      </c>
      <c r="G18" s="30">
        <f>E18/F13</f>
        <v>6.2843326885880207E-2</v>
      </c>
      <c r="H18" s="30">
        <f>F18/G13</f>
        <v>7.2039911308204127E-2</v>
      </c>
      <c r="I18" s="57"/>
      <c r="J18" s="10"/>
      <c r="K18" s="29" t="s">
        <v>33</v>
      </c>
      <c r="L18" s="27">
        <f>L13-P13</f>
        <v>0.43010752688172005</v>
      </c>
      <c r="M18" s="27">
        <f>M13-Q13</f>
        <v>-0.43010752688172005</v>
      </c>
      <c r="N18" s="57"/>
      <c r="O18" s="27">
        <f>L18*L18</f>
        <v>0.18499248468030954</v>
      </c>
      <c r="P18" s="27">
        <f>M18*M18</f>
        <v>0.18499248468030954</v>
      </c>
      <c r="Q18" s="30">
        <f>O18/P13</f>
        <v>6.2561094819159222E-3</v>
      </c>
      <c r="R18" s="30">
        <f>P18/Q13</f>
        <v>7.2745459092045618E-3</v>
      </c>
    </row>
    <row r="19" spans="1:18" ht="15.75">
      <c r="A19" s="29"/>
      <c r="B19" s="27">
        <f>B14-F14</f>
        <v>-1.2954545454545467</v>
      </c>
      <c r="C19" s="27">
        <f>C14-G14</f>
        <v>1.2954545454545467</v>
      </c>
      <c r="D19" s="54"/>
      <c r="E19" s="27">
        <f>B19*B19</f>
        <v>1.6782024793388464</v>
      </c>
      <c r="F19" s="27">
        <f>C19*C19</f>
        <v>1.6782024793388464</v>
      </c>
      <c r="G19" s="30">
        <f>E19/F14</f>
        <v>8.268858800773711E-2</v>
      </c>
      <c r="H19" s="30">
        <f>F19/G14</f>
        <v>9.4789356984479128E-2</v>
      </c>
      <c r="I19" s="57"/>
      <c r="J19" s="10"/>
      <c r="K19" s="29"/>
      <c r="L19" s="27">
        <f>L14-P14</f>
        <v>-0.43010752688172005</v>
      </c>
      <c r="M19" s="27">
        <f>M14-Q14</f>
        <v>0.43010752688172005</v>
      </c>
      <c r="N19" s="57"/>
      <c r="O19" s="27">
        <f>L19*L19</f>
        <v>0.18499248468030954</v>
      </c>
      <c r="P19" s="27">
        <f>M19*M19</f>
        <v>0.18499248468030954</v>
      </c>
      <c r="Q19" s="30">
        <f>O19/P14</f>
        <v>9.0548953027730465E-3</v>
      </c>
      <c r="R19" s="30">
        <f>P19/Q14</f>
        <v>1.0528948026480286E-2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40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42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0.51431923749429986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0.87271159013506638</v>
      </c>
    </row>
    <row r="23" spans="1:18" ht="15.75">
      <c r="A23" s="56" t="s">
        <v>9</v>
      </c>
      <c r="B23" s="56">
        <f>B6</f>
        <v>31</v>
      </c>
      <c r="C23" s="56">
        <f>I6</f>
        <v>28</v>
      </c>
      <c r="D23" s="56">
        <f>SUM(B23:C23)</f>
        <v>59</v>
      </c>
      <c r="E23" s="57"/>
      <c r="F23" s="27">
        <f>B25*D23/D25</f>
        <v>29.5</v>
      </c>
      <c r="G23" s="27">
        <f>C25*D23/D25</f>
        <v>29.5</v>
      </c>
      <c r="H23" s="54"/>
      <c r="I23" s="57"/>
      <c r="J23" s="10"/>
      <c r="K23" s="56" t="s">
        <v>9</v>
      </c>
      <c r="L23" s="56">
        <f>B8</f>
        <v>25</v>
      </c>
      <c r="M23" s="56">
        <f>I8</f>
        <v>24</v>
      </c>
      <c r="N23" s="56">
        <f>SUM(L23:M23)</f>
        <v>49</v>
      </c>
      <c r="O23" s="57"/>
      <c r="P23" s="27">
        <f>L25*N23/N25</f>
        <v>25.36470588235294</v>
      </c>
      <c r="Q23" s="27">
        <f>M25*N23/N25</f>
        <v>23.63529411764706</v>
      </c>
      <c r="R23" s="54"/>
    </row>
    <row r="24" spans="1:18" ht="18.75" customHeight="1">
      <c r="A24" s="56" t="s">
        <v>10</v>
      </c>
      <c r="B24" s="56">
        <f>C6</f>
        <v>15</v>
      </c>
      <c r="C24" s="56">
        <f>J6</f>
        <v>18</v>
      </c>
      <c r="D24" s="56">
        <f>SUM(B24:C24)</f>
        <v>33</v>
      </c>
      <c r="E24" s="57"/>
      <c r="F24" s="27">
        <f>B25*D24/D25</f>
        <v>16.5</v>
      </c>
      <c r="G24" s="27">
        <f>C25*D24/D25</f>
        <v>16.5</v>
      </c>
      <c r="H24" s="54" t="s">
        <v>32</v>
      </c>
      <c r="I24" s="57"/>
      <c r="J24" s="10"/>
      <c r="K24" s="56" t="s">
        <v>10</v>
      </c>
      <c r="L24" s="56">
        <f>C8</f>
        <v>19</v>
      </c>
      <c r="M24" s="56">
        <f>J8</f>
        <v>17</v>
      </c>
      <c r="N24" s="56">
        <f>SUM(L24:M24)</f>
        <v>36</v>
      </c>
      <c r="O24" s="57"/>
      <c r="P24" s="27">
        <f>L25*N24/N25</f>
        <v>18.63529411764706</v>
      </c>
      <c r="Q24" s="27">
        <f>M25*N24/N25</f>
        <v>17.36470588235294</v>
      </c>
      <c r="R24" s="54" t="s">
        <v>32</v>
      </c>
    </row>
    <row r="25" spans="1:18" ht="15.75">
      <c r="A25" s="32" t="s">
        <v>6</v>
      </c>
      <c r="B25" s="32">
        <f>SUM(B23:B24)</f>
        <v>46</v>
      </c>
      <c r="C25" s="32">
        <f>SUM(C23:C24)</f>
        <v>46</v>
      </c>
      <c r="D25" s="32">
        <f>SUM(D23:D24)</f>
        <v>92</v>
      </c>
      <c r="E25" s="57"/>
      <c r="F25" s="54"/>
      <c r="G25" s="54"/>
      <c r="H25" s="28">
        <f>SUM(G28:H29)</f>
        <v>0.42526964560862868</v>
      </c>
      <c r="I25" s="57"/>
      <c r="J25" s="10"/>
      <c r="K25" s="32" t="s">
        <v>6</v>
      </c>
      <c r="L25" s="32">
        <f>SUM(L23:L24)</f>
        <v>44</v>
      </c>
      <c r="M25" s="32">
        <f>SUM(M23:M24)</f>
        <v>41</v>
      </c>
      <c r="N25" s="32">
        <f>SUM(N23:N24)</f>
        <v>85</v>
      </c>
      <c r="O25" s="57"/>
      <c r="P25" s="54"/>
      <c r="Q25" s="54"/>
      <c r="R25" s="63">
        <f>SUM(Q28:R29)</f>
        <v>2.5668896531265688E-2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1.5</v>
      </c>
      <c r="C28" s="27">
        <f>C23-G23</f>
        <v>-1.5</v>
      </c>
      <c r="D28" s="54"/>
      <c r="E28" s="27">
        <f>B28*B28</f>
        <v>2.25</v>
      </c>
      <c r="F28" s="27">
        <f>C28*C28</f>
        <v>2.25</v>
      </c>
      <c r="G28" s="30">
        <f>E28/F23</f>
        <v>7.6271186440677971E-2</v>
      </c>
      <c r="H28" s="30">
        <f>F28/G23</f>
        <v>7.6271186440677971E-2</v>
      </c>
      <c r="I28" s="57"/>
      <c r="J28" s="10"/>
      <c r="K28" s="29" t="s">
        <v>33</v>
      </c>
      <c r="L28" s="27">
        <f>L23-P23</f>
        <v>-0.36470588235293988</v>
      </c>
      <c r="M28" s="27">
        <f>M23-Q23</f>
        <v>0.36470588235293988</v>
      </c>
      <c r="N28" s="57"/>
      <c r="O28" s="27">
        <f>L28*L28</f>
        <v>0.13301038062283643</v>
      </c>
      <c r="P28" s="27">
        <f>M28*M28</f>
        <v>0.13301038062283643</v>
      </c>
      <c r="Q28" s="30">
        <f>O28/P23</f>
        <v>5.2439157481173919E-3</v>
      </c>
      <c r="R28" s="30">
        <f>P28/Q23</f>
        <v>5.6276169004186643E-3</v>
      </c>
    </row>
    <row r="29" spans="1:18" ht="15.75">
      <c r="A29" s="29"/>
      <c r="B29" s="27">
        <f>B24-F24</f>
        <v>-1.5</v>
      </c>
      <c r="C29" s="27">
        <f>C24-G24</f>
        <v>1.5</v>
      </c>
      <c r="D29" s="54"/>
      <c r="E29" s="27">
        <f>B29*B29</f>
        <v>2.25</v>
      </c>
      <c r="F29" s="27">
        <f>C29*C29</f>
        <v>2.25</v>
      </c>
      <c r="G29" s="30">
        <f>E29/F24</f>
        <v>0.13636363636363635</v>
      </c>
      <c r="H29" s="30">
        <f>F29/G24</f>
        <v>0.13636363636363635</v>
      </c>
      <c r="I29" s="57"/>
      <c r="J29" s="10"/>
      <c r="K29" s="29"/>
      <c r="L29" s="27">
        <f>L24-P24</f>
        <v>0.36470588235293988</v>
      </c>
      <c r="M29" s="27">
        <f>M24-Q24</f>
        <v>-0.36470588235293988</v>
      </c>
      <c r="N29" s="57"/>
      <c r="O29" s="27">
        <f>L29*L29</f>
        <v>0.13301038062283643</v>
      </c>
      <c r="P29" s="27">
        <f>M29*M29</f>
        <v>0.13301038062283643</v>
      </c>
      <c r="Q29" s="30">
        <f>O29/P24</f>
        <v>7.1375519904931161E-3</v>
      </c>
      <c r="R29" s="30">
        <f>P29/Q24</f>
        <v>7.6598118922365163E-3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90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28</v>
      </c>
      <c r="C33" s="58">
        <f>C13</f>
        <v>22</v>
      </c>
      <c r="D33" s="58">
        <f>SUM(B33:C33)</f>
        <v>50</v>
      </c>
      <c r="E33" s="49">
        <f>B33*100/D35</f>
        <v>31.818181818181817</v>
      </c>
      <c r="F33" s="49">
        <f>C33*100/D35</f>
        <v>25</v>
      </c>
      <c r="H33" s="93" t="s">
        <v>39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19</v>
      </c>
      <c r="C34" s="58">
        <f>C14</f>
        <v>19</v>
      </c>
      <c r="D34" s="58">
        <f>SUM(B34:C34)</f>
        <v>38</v>
      </c>
      <c r="E34" s="50">
        <f>B34*100/D33</f>
        <v>38</v>
      </c>
      <c r="F34" s="49">
        <f>C34*100/D35</f>
        <v>21.59090909090909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0.55476621131720116</v>
      </c>
      <c r="P34" s="15"/>
      <c r="Q34" s="57"/>
      <c r="R34" s="22"/>
    </row>
    <row r="35" spans="1:18" ht="15.75">
      <c r="A35" s="58" t="s">
        <v>6</v>
      </c>
      <c r="B35" s="58">
        <f>SUM(B33:B34)</f>
        <v>47</v>
      </c>
      <c r="C35" s="58">
        <f>SUM(C33:C34)</f>
        <v>41</v>
      </c>
      <c r="D35" s="58">
        <f>SUM(D33:D34)</f>
        <v>88</v>
      </c>
      <c r="E35" s="51"/>
      <c r="F35" s="51"/>
      <c r="H35" s="56" t="s">
        <v>9</v>
      </c>
      <c r="I35" s="54">
        <f>B9</f>
        <v>114</v>
      </c>
      <c r="J35" s="54">
        <f>I9</f>
        <v>99</v>
      </c>
      <c r="K35" s="54">
        <f>SUM(I35:J35)</f>
        <v>213</v>
      </c>
      <c r="L35" s="57"/>
      <c r="M35" s="27">
        <f>I37*K35/K37</f>
        <v>111.25977653631286</v>
      </c>
      <c r="N35" s="27">
        <f>J37*K35/K37</f>
        <v>101.74022346368714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73</v>
      </c>
      <c r="J36" s="54">
        <f>J9</f>
        <v>72</v>
      </c>
      <c r="K36" s="54">
        <f>SUM(I36:J36)</f>
        <v>145</v>
      </c>
      <c r="L36" s="57"/>
      <c r="M36" s="27">
        <f>I37*K36/K37</f>
        <v>75.740223463687144</v>
      </c>
      <c r="N36" s="27">
        <f>J37*K36/K37</f>
        <v>69.259776536312856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2014</v>
      </c>
      <c r="B37" s="95"/>
      <c r="C37" s="95"/>
      <c r="D37" s="95"/>
      <c r="E37" s="95"/>
      <c r="F37" s="95"/>
      <c r="H37" s="33" t="s">
        <v>6</v>
      </c>
      <c r="I37" s="34">
        <f>SUM(I35:I36)</f>
        <v>187</v>
      </c>
      <c r="J37" s="34">
        <f>SUM(J35:J36)</f>
        <v>171</v>
      </c>
      <c r="K37" s="34">
        <f>SUM(K35:K36)</f>
        <v>358</v>
      </c>
      <c r="L37" s="57"/>
      <c r="M37" s="57"/>
      <c r="N37" s="57"/>
      <c r="O37" s="63">
        <f>SUM(N40:O41)</f>
        <v>0.34884758339920657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31</v>
      </c>
      <c r="C39" s="58">
        <f>C23</f>
        <v>28</v>
      </c>
      <c r="D39" s="58">
        <f>SUM(B39:C39)</f>
        <v>59</v>
      </c>
      <c r="E39" s="49">
        <f>B39*100/D41</f>
        <v>33.695652173913047</v>
      </c>
      <c r="F39" s="49">
        <f>C39*100/D41</f>
        <v>30.434782608695652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15</v>
      </c>
      <c r="C40" s="58">
        <f>C24</f>
        <v>18</v>
      </c>
      <c r="D40" s="58">
        <f>SUM(B40:C40)</f>
        <v>33</v>
      </c>
      <c r="E40" s="50">
        <f>B40*100/D39</f>
        <v>25.423728813559322</v>
      </c>
      <c r="F40" s="49">
        <f>C40*100/D41</f>
        <v>19.565217391304348</v>
      </c>
      <c r="H40" s="29" t="s">
        <v>33</v>
      </c>
      <c r="I40" s="27">
        <f>I35-M35</f>
        <v>2.7402234636871441</v>
      </c>
      <c r="J40" s="27">
        <f>J35-N35</f>
        <v>-2.7402234636871441</v>
      </c>
      <c r="K40" s="54"/>
      <c r="L40" s="27">
        <f>I40*I40</f>
        <v>7.5088246309415689</v>
      </c>
      <c r="M40" s="27">
        <f>J40*J40</f>
        <v>7.5088246309415689</v>
      </c>
      <c r="N40" s="30">
        <f>L40/M35</f>
        <v>6.7489121987323486E-2</v>
      </c>
      <c r="O40" s="30">
        <f>M40/N35</f>
        <v>7.3803893635260187E-2</v>
      </c>
      <c r="P40" s="14"/>
      <c r="Q40" s="14"/>
      <c r="R40" s="22"/>
    </row>
    <row r="41" spans="1:18" ht="15.75">
      <c r="A41" s="58" t="s">
        <v>6</v>
      </c>
      <c r="B41" s="58">
        <f>SUM(B39:B40)</f>
        <v>46</v>
      </c>
      <c r="C41" s="58">
        <f>SUM(C39:C40)</f>
        <v>46</v>
      </c>
      <c r="D41" s="58">
        <f>SUM(D39:D40)</f>
        <v>92</v>
      </c>
      <c r="E41" s="51"/>
      <c r="F41" s="51"/>
      <c r="H41" s="29"/>
      <c r="I41" s="27">
        <f>I36-M36</f>
        <v>-2.7402234636871441</v>
      </c>
      <c r="J41" s="27">
        <f>J36-N36</f>
        <v>2.7402234636871441</v>
      </c>
      <c r="K41" s="54"/>
      <c r="L41" s="27">
        <f>I41*I41</f>
        <v>7.5088246309415689</v>
      </c>
      <c r="M41" s="27">
        <f>J41*J41</f>
        <v>7.5088246309415689</v>
      </c>
      <c r="N41" s="30">
        <f>L41/M36</f>
        <v>9.9139192988275199E-2</v>
      </c>
      <c r="O41" s="30">
        <f>M41/N36</f>
        <v>0.1084153747883477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33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30</v>
      </c>
      <c r="C45" s="58">
        <f t="shared" si="9"/>
        <v>25</v>
      </c>
      <c r="D45" s="58">
        <f>SUM(B45:C45)</f>
        <v>55</v>
      </c>
      <c r="E45" s="49">
        <f>B45*100/D47</f>
        <v>32.258064516129032</v>
      </c>
      <c r="F45" s="49">
        <f>C45*100/D47</f>
        <v>26.881720430107528</v>
      </c>
    </row>
    <row r="46" spans="1:18">
      <c r="A46" s="58" t="s">
        <v>10</v>
      </c>
      <c r="B46" s="58">
        <f t="shared" si="9"/>
        <v>20</v>
      </c>
      <c r="C46" s="58">
        <f t="shared" si="9"/>
        <v>18</v>
      </c>
      <c r="D46" s="58">
        <f>SUM(B46:C46)</f>
        <v>38</v>
      </c>
      <c r="E46" s="50">
        <f>B46*100/D45</f>
        <v>36.363636363636367</v>
      </c>
      <c r="F46" s="49">
        <f>C46*100/D47</f>
        <v>19.35483870967742</v>
      </c>
    </row>
    <row r="47" spans="1:18">
      <c r="A47" s="58" t="s">
        <v>6</v>
      </c>
      <c r="B47" s="58">
        <f>SUM(B45:B46)</f>
        <v>50</v>
      </c>
      <c r="C47" s="58">
        <f>SUM(C45:C46)</f>
        <v>43</v>
      </c>
      <c r="D47" s="58">
        <f>SUM(D45:D46)</f>
        <v>93</v>
      </c>
      <c r="E47" s="51"/>
      <c r="F47" s="51"/>
    </row>
    <row r="48" spans="1:18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25</v>
      </c>
      <c r="C50" s="58">
        <f>M23</f>
        <v>24</v>
      </c>
      <c r="D50" s="58">
        <f>SUM(B50:C50)</f>
        <v>49</v>
      </c>
      <c r="E50" s="49">
        <f>B50*100/D52</f>
        <v>29.411764705882351</v>
      </c>
      <c r="F50" s="49">
        <f>C50*100/D52</f>
        <v>28.235294117647058</v>
      </c>
    </row>
    <row r="51" spans="1:6">
      <c r="A51" s="58" t="s">
        <v>10</v>
      </c>
      <c r="B51" s="58">
        <f>L24</f>
        <v>19</v>
      </c>
      <c r="C51" s="58">
        <f>M24</f>
        <v>17</v>
      </c>
      <c r="D51" s="58">
        <f>SUM(B51:C51)</f>
        <v>36</v>
      </c>
      <c r="E51" s="49">
        <f>B51*100/D50</f>
        <v>38.775510204081634</v>
      </c>
      <c r="F51" s="49">
        <f>C51*100/D52</f>
        <v>20</v>
      </c>
    </row>
    <row r="52" spans="1:6">
      <c r="A52" s="58" t="s">
        <v>6</v>
      </c>
      <c r="B52" s="58">
        <f>SUM(B50:B51)</f>
        <v>44</v>
      </c>
      <c r="C52" s="58">
        <f>SUM(C50:C51)</f>
        <v>41</v>
      </c>
      <c r="D52" s="58">
        <f>SUM(D50:D51)</f>
        <v>85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sqref="A1:XFD1048576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79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28</v>
      </c>
      <c r="C5" s="4">
        <v>19</v>
      </c>
      <c r="D5" s="4">
        <f>SUM(B5:C5)</f>
        <v>47</v>
      </c>
      <c r="E5" s="4">
        <v>12</v>
      </c>
      <c r="F5" s="4">
        <v>16</v>
      </c>
      <c r="G5" s="4">
        <v>10</v>
      </c>
      <c r="H5" s="4">
        <v>3</v>
      </c>
      <c r="I5" s="4">
        <f>E5+G5</f>
        <v>22</v>
      </c>
      <c r="J5" s="6">
        <f>F5+H5</f>
        <v>19</v>
      </c>
      <c r="K5" s="7">
        <f>I5+J5</f>
        <v>41</v>
      </c>
      <c r="L5" s="3">
        <f>D5+K5</f>
        <v>88</v>
      </c>
      <c r="M5" s="21">
        <f>B5*100/L5</f>
        <v>31.818181818181817</v>
      </c>
      <c r="N5" s="21">
        <f>C5*100/L5</f>
        <v>21.59090909090909</v>
      </c>
      <c r="O5" s="21">
        <f>E5+G5*100/L5</f>
        <v>23.363636363636363</v>
      </c>
      <c r="P5" s="21">
        <f>F5+H5*100/L5</f>
        <v>19.40909090909091</v>
      </c>
    </row>
    <row r="6" spans="1:18" ht="16.5" thickBot="1">
      <c r="A6" s="2" t="s">
        <v>12</v>
      </c>
      <c r="B6" s="4">
        <v>31</v>
      </c>
      <c r="C6" s="4">
        <v>15</v>
      </c>
      <c r="D6" s="4">
        <f t="shared" ref="D6:D8" si="0">SUM(B6:C6)</f>
        <v>46</v>
      </c>
      <c r="E6" s="4">
        <v>2</v>
      </c>
      <c r="F6" s="4">
        <v>0</v>
      </c>
      <c r="G6" s="4">
        <v>26</v>
      </c>
      <c r="H6" s="4">
        <v>18</v>
      </c>
      <c r="I6" s="4">
        <f t="shared" ref="I6:J8" si="1">E6+G6</f>
        <v>28</v>
      </c>
      <c r="J6" s="6">
        <f t="shared" si="1"/>
        <v>18</v>
      </c>
      <c r="K6" s="7">
        <f t="shared" ref="K6:K8" si="2">I6+J6</f>
        <v>46</v>
      </c>
      <c r="L6" s="3">
        <f t="shared" ref="L6:L8" si="3">D6+K6</f>
        <v>92</v>
      </c>
      <c r="M6" s="21">
        <f t="shared" ref="M6:M9" si="4">B6*100/L6</f>
        <v>33.695652173913047</v>
      </c>
      <c r="N6" s="21">
        <f t="shared" ref="N6:N9" si="5">C6*100/L6</f>
        <v>16.304347826086957</v>
      </c>
      <c r="O6" s="21">
        <f t="shared" ref="O6:O9" si="6">E6+G6*100/L6</f>
        <v>30.260869565217391</v>
      </c>
      <c r="P6" s="21">
        <f t="shared" ref="P6:P9" si="7">F6+H6*100/L6</f>
        <v>19.565217391304348</v>
      </c>
    </row>
    <row r="7" spans="1:18" ht="16.5" thickBot="1">
      <c r="A7" s="2" t="s">
        <v>13</v>
      </c>
      <c r="B7" s="4">
        <v>30</v>
      </c>
      <c r="C7" s="4">
        <v>20</v>
      </c>
      <c r="D7" s="4">
        <f t="shared" si="0"/>
        <v>50</v>
      </c>
      <c r="E7" s="4">
        <v>1</v>
      </c>
      <c r="F7" s="4">
        <v>1</v>
      </c>
      <c r="G7" s="4">
        <v>24</v>
      </c>
      <c r="H7" s="4">
        <v>17</v>
      </c>
      <c r="I7" s="4">
        <f t="shared" si="1"/>
        <v>25</v>
      </c>
      <c r="J7" s="6">
        <f t="shared" si="1"/>
        <v>18</v>
      </c>
      <c r="K7" s="7">
        <f t="shared" si="2"/>
        <v>43</v>
      </c>
      <c r="L7" s="3">
        <f t="shared" si="3"/>
        <v>93</v>
      </c>
      <c r="M7" s="21">
        <f t="shared" si="4"/>
        <v>32.258064516129032</v>
      </c>
      <c r="N7" s="21">
        <f t="shared" si="5"/>
        <v>21.50537634408602</v>
      </c>
      <c r="O7" s="21">
        <f t="shared" si="6"/>
        <v>26.806451612903224</v>
      </c>
      <c r="P7" s="21">
        <f t="shared" si="7"/>
        <v>19.27956989247312</v>
      </c>
    </row>
    <row r="8" spans="1:18" ht="16.5" thickBot="1">
      <c r="A8" s="2" t="s">
        <v>14</v>
      </c>
      <c r="B8" s="4">
        <v>25</v>
      </c>
      <c r="C8" s="4">
        <v>19</v>
      </c>
      <c r="D8" s="4">
        <f t="shared" si="0"/>
        <v>44</v>
      </c>
      <c r="E8" s="4">
        <v>2</v>
      </c>
      <c r="F8" s="4">
        <v>0</v>
      </c>
      <c r="G8" s="4">
        <v>22</v>
      </c>
      <c r="H8" s="4">
        <v>17</v>
      </c>
      <c r="I8" s="4">
        <f t="shared" si="1"/>
        <v>24</v>
      </c>
      <c r="J8" s="6">
        <f t="shared" si="1"/>
        <v>17</v>
      </c>
      <c r="K8" s="7">
        <f t="shared" si="2"/>
        <v>41</v>
      </c>
      <c r="L8" s="3">
        <f t="shared" si="3"/>
        <v>85</v>
      </c>
      <c r="M8" s="21">
        <f t="shared" si="4"/>
        <v>29.411764705882351</v>
      </c>
      <c r="N8" s="21">
        <f t="shared" si="5"/>
        <v>22.352941176470587</v>
      </c>
      <c r="O8" s="21">
        <f t="shared" si="6"/>
        <v>27.882352941176471</v>
      </c>
      <c r="P8" s="21">
        <f t="shared" si="7"/>
        <v>20</v>
      </c>
    </row>
    <row r="9" spans="1:18" ht="16.5" thickBot="1">
      <c r="A9" s="2" t="s">
        <v>15</v>
      </c>
      <c r="B9" s="4">
        <f t="shared" ref="B9:L9" si="8">SUM(B5:B8)</f>
        <v>114</v>
      </c>
      <c r="C9" s="4">
        <f t="shared" si="8"/>
        <v>73</v>
      </c>
      <c r="D9" s="4">
        <f t="shared" si="8"/>
        <v>187</v>
      </c>
      <c r="E9" s="4">
        <f t="shared" si="8"/>
        <v>17</v>
      </c>
      <c r="F9" s="4">
        <f t="shared" si="8"/>
        <v>17</v>
      </c>
      <c r="G9" s="4">
        <f t="shared" si="8"/>
        <v>82</v>
      </c>
      <c r="H9" s="4">
        <f t="shared" si="8"/>
        <v>55</v>
      </c>
      <c r="I9" s="4">
        <f t="shared" si="8"/>
        <v>99</v>
      </c>
      <c r="J9" s="6">
        <f t="shared" si="8"/>
        <v>72</v>
      </c>
      <c r="K9" s="7">
        <f t="shared" si="8"/>
        <v>171</v>
      </c>
      <c r="L9" s="3">
        <f t="shared" si="8"/>
        <v>358</v>
      </c>
      <c r="M9" s="21">
        <f t="shared" si="4"/>
        <v>31.843575418994412</v>
      </c>
      <c r="N9" s="21">
        <f t="shared" si="5"/>
        <v>20.391061452513966</v>
      </c>
      <c r="O9" s="21">
        <f t="shared" si="6"/>
        <v>39.905027932960891</v>
      </c>
      <c r="P9" s="21">
        <f t="shared" si="7"/>
        <v>32.36312849162011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0.57623487321687339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0.85560321205247181</v>
      </c>
    </row>
    <row r="13" spans="1:18" ht="15.75">
      <c r="A13" s="56" t="s">
        <v>9</v>
      </c>
      <c r="B13" s="54">
        <f>B5</f>
        <v>28</v>
      </c>
      <c r="C13" s="54">
        <f>I5</f>
        <v>22</v>
      </c>
      <c r="D13" s="54">
        <f>SUM(B13:C13)</f>
        <v>50</v>
      </c>
      <c r="E13" s="57"/>
      <c r="F13" s="27">
        <f>B15*D13/D15</f>
        <v>26.704545454545453</v>
      </c>
      <c r="G13" s="27">
        <f>C15*D13/D15</f>
        <v>23.295454545454547</v>
      </c>
      <c r="H13" s="54"/>
      <c r="I13" s="57"/>
      <c r="J13" s="10"/>
      <c r="K13" s="56" t="s">
        <v>9</v>
      </c>
      <c r="L13" s="54">
        <f>B7</f>
        <v>30</v>
      </c>
      <c r="M13" s="54">
        <f>I7</f>
        <v>25</v>
      </c>
      <c r="N13" s="54">
        <f>SUM(L13:M13)</f>
        <v>55</v>
      </c>
      <c r="O13" s="57"/>
      <c r="P13" s="27">
        <f>L15*N13/N15</f>
        <v>29.56989247311828</v>
      </c>
      <c r="Q13" s="27">
        <f>M15*N13/N15</f>
        <v>25.43010752688172</v>
      </c>
      <c r="R13" s="54"/>
    </row>
    <row r="14" spans="1:18" ht="18" customHeight="1">
      <c r="A14" s="56" t="s">
        <v>10</v>
      </c>
      <c r="B14" s="54">
        <f>C5</f>
        <v>19</v>
      </c>
      <c r="C14" s="54">
        <f>J5</f>
        <v>19</v>
      </c>
      <c r="D14" s="54">
        <f>SUM(B14:C14)</f>
        <v>38</v>
      </c>
      <c r="E14" s="57"/>
      <c r="F14" s="27">
        <f>B15*D14/D15</f>
        <v>20.295454545454547</v>
      </c>
      <c r="G14" s="27">
        <f>C15*D14/D15</f>
        <v>17.704545454545453</v>
      </c>
      <c r="H14" s="54" t="s">
        <v>32</v>
      </c>
      <c r="I14" s="57"/>
      <c r="J14" s="10"/>
      <c r="K14" s="56" t="s">
        <v>10</v>
      </c>
      <c r="L14" s="54">
        <f>C7</f>
        <v>20</v>
      </c>
      <c r="M14" s="54">
        <f>J7</f>
        <v>18</v>
      </c>
      <c r="N14" s="54">
        <f>SUM(L14:M14)</f>
        <v>38</v>
      </c>
      <c r="O14" s="57"/>
      <c r="P14" s="27">
        <f>L15*N14/N15</f>
        <v>20.43010752688172</v>
      </c>
      <c r="Q14" s="27">
        <f>M15*N14/N15</f>
        <v>17.56989247311828</v>
      </c>
      <c r="R14" s="54" t="s">
        <v>32</v>
      </c>
    </row>
    <row r="15" spans="1:18" ht="15.75">
      <c r="A15" s="33" t="s">
        <v>6</v>
      </c>
      <c r="B15" s="34">
        <f>SUM(B13:B14)</f>
        <v>47</v>
      </c>
      <c r="C15" s="34">
        <f>SUM(C13:C14)</f>
        <v>41</v>
      </c>
      <c r="D15" s="34">
        <f>SUM(D13:D14)</f>
        <v>88</v>
      </c>
      <c r="E15" s="57"/>
      <c r="F15" s="57"/>
      <c r="G15" s="57"/>
      <c r="H15" s="28">
        <f>SUM(G18:H19)</f>
        <v>0.31236118318630057</v>
      </c>
      <c r="I15" s="57"/>
      <c r="J15" s="10"/>
      <c r="K15" s="33" t="s">
        <v>6</v>
      </c>
      <c r="L15" s="34">
        <f>SUM(L13:L14)</f>
        <v>50</v>
      </c>
      <c r="M15" s="34">
        <f>SUM(M13:M14)</f>
        <v>43</v>
      </c>
      <c r="N15" s="34">
        <f>SUM(N13:N14)</f>
        <v>93</v>
      </c>
      <c r="O15" s="57"/>
      <c r="P15" s="54"/>
      <c r="Q15" s="54"/>
      <c r="R15" s="63">
        <f>SUM(Q18:R19)</f>
        <v>3.3114498720373815E-2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1.2954545454545467</v>
      </c>
      <c r="C18" s="27">
        <f>C13-G13</f>
        <v>-1.2954545454545467</v>
      </c>
      <c r="D18" s="54"/>
      <c r="E18" s="27">
        <f>B18*B18</f>
        <v>1.6782024793388464</v>
      </c>
      <c r="F18" s="27">
        <f>C18*C18</f>
        <v>1.6782024793388464</v>
      </c>
      <c r="G18" s="30">
        <f>E18/F13</f>
        <v>6.2843326885880207E-2</v>
      </c>
      <c r="H18" s="30">
        <f>F18/G13</f>
        <v>7.2039911308204127E-2</v>
      </c>
      <c r="I18" s="57"/>
      <c r="J18" s="10"/>
      <c r="K18" s="29" t="s">
        <v>33</v>
      </c>
      <c r="L18" s="27">
        <f>L13-P13</f>
        <v>0.43010752688172005</v>
      </c>
      <c r="M18" s="27">
        <f>M13-Q13</f>
        <v>-0.43010752688172005</v>
      </c>
      <c r="N18" s="57"/>
      <c r="O18" s="27">
        <f>L18*L18</f>
        <v>0.18499248468030954</v>
      </c>
      <c r="P18" s="27">
        <f>M18*M18</f>
        <v>0.18499248468030954</v>
      </c>
      <c r="Q18" s="30">
        <f>O18/P13</f>
        <v>6.2561094819159222E-3</v>
      </c>
      <c r="R18" s="30">
        <f>P18/Q13</f>
        <v>7.2745459092045618E-3</v>
      </c>
    </row>
    <row r="19" spans="1:18" ht="15.75">
      <c r="A19" s="29"/>
      <c r="B19" s="27">
        <f>B14-F14</f>
        <v>-1.2954545454545467</v>
      </c>
      <c r="C19" s="27">
        <f>C14-G14</f>
        <v>1.2954545454545467</v>
      </c>
      <c r="D19" s="54"/>
      <c r="E19" s="27">
        <f>B19*B19</f>
        <v>1.6782024793388464</v>
      </c>
      <c r="F19" s="27">
        <f>C19*C19</f>
        <v>1.6782024793388464</v>
      </c>
      <c r="G19" s="30">
        <f>E19/F14</f>
        <v>8.268858800773711E-2</v>
      </c>
      <c r="H19" s="30">
        <f>F19/G14</f>
        <v>9.4789356984479128E-2</v>
      </c>
      <c r="I19" s="57"/>
      <c r="J19" s="10"/>
      <c r="K19" s="29"/>
      <c r="L19" s="27">
        <f>L14-P14</f>
        <v>-0.43010752688172005</v>
      </c>
      <c r="M19" s="27">
        <f>M14-Q14</f>
        <v>0.43010752688172005</v>
      </c>
      <c r="N19" s="57"/>
      <c r="O19" s="27">
        <f>L19*L19</f>
        <v>0.18499248468030954</v>
      </c>
      <c r="P19" s="27">
        <f>M19*M19</f>
        <v>0.18499248468030954</v>
      </c>
      <c r="Q19" s="30">
        <f>O19/P14</f>
        <v>9.0548953027730465E-3</v>
      </c>
      <c r="R19" s="30">
        <f>P19/Q14</f>
        <v>1.0528948026480286E-2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0.51431923749429986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0.87271159013506638</v>
      </c>
    </row>
    <row r="23" spans="1:18" ht="15.75">
      <c r="A23" s="56" t="s">
        <v>9</v>
      </c>
      <c r="B23" s="56">
        <f>B6</f>
        <v>31</v>
      </c>
      <c r="C23" s="56">
        <f>I6</f>
        <v>28</v>
      </c>
      <c r="D23" s="56">
        <f>SUM(B23:C23)</f>
        <v>59</v>
      </c>
      <c r="E23" s="57"/>
      <c r="F23" s="27">
        <f>B25*D23/D25</f>
        <v>29.5</v>
      </c>
      <c r="G23" s="27">
        <f>C25*D23/D25</f>
        <v>29.5</v>
      </c>
      <c r="H23" s="54"/>
      <c r="I23" s="57"/>
      <c r="J23" s="10"/>
      <c r="K23" s="56" t="s">
        <v>9</v>
      </c>
      <c r="L23" s="56">
        <f>B8</f>
        <v>25</v>
      </c>
      <c r="M23" s="56">
        <f>I8</f>
        <v>24</v>
      </c>
      <c r="N23" s="56">
        <f>SUM(L23:M23)</f>
        <v>49</v>
      </c>
      <c r="O23" s="57"/>
      <c r="P23" s="27">
        <f>L25*N23/N25</f>
        <v>25.36470588235294</v>
      </c>
      <c r="Q23" s="27">
        <f>M25*N23/N25</f>
        <v>23.63529411764706</v>
      </c>
      <c r="R23" s="54"/>
    </row>
    <row r="24" spans="1:18" ht="18.75" customHeight="1">
      <c r="A24" s="56" t="s">
        <v>10</v>
      </c>
      <c r="B24" s="56">
        <f>C6</f>
        <v>15</v>
      </c>
      <c r="C24" s="56">
        <f>J6</f>
        <v>18</v>
      </c>
      <c r="D24" s="56">
        <f>SUM(B24:C24)</f>
        <v>33</v>
      </c>
      <c r="E24" s="57"/>
      <c r="F24" s="27">
        <f>B25*D24/D25</f>
        <v>16.5</v>
      </c>
      <c r="G24" s="27">
        <f>C25*D24/D25</f>
        <v>16.5</v>
      </c>
      <c r="H24" s="54" t="s">
        <v>32</v>
      </c>
      <c r="I24" s="57"/>
      <c r="J24" s="10"/>
      <c r="K24" s="56" t="s">
        <v>10</v>
      </c>
      <c r="L24" s="56">
        <f>C8</f>
        <v>19</v>
      </c>
      <c r="M24" s="56">
        <f>J8</f>
        <v>17</v>
      </c>
      <c r="N24" s="56">
        <f>SUM(L24:M24)</f>
        <v>36</v>
      </c>
      <c r="O24" s="57"/>
      <c r="P24" s="27">
        <f>L25*N24/N25</f>
        <v>18.63529411764706</v>
      </c>
      <c r="Q24" s="27">
        <f>M25*N24/N25</f>
        <v>17.36470588235294</v>
      </c>
      <c r="R24" s="54" t="s">
        <v>32</v>
      </c>
    </row>
    <row r="25" spans="1:18" ht="15.75">
      <c r="A25" s="32" t="s">
        <v>6</v>
      </c>
      <c r="B25" s="32">
        <f>SUM(B23:B24)</f>
        <v>46</v>
      </c>
      <c r="C25" s="32">
        <f>SUM(C23:C24)</f>
        <v>46</v>
      </c>
      <c r="D25" s="32">
        <f>SUM(D23:D24)</f>
        <v>92</v>
      </c>
      <c r="E25" s="57"/>
      <c r="F25" s="54"/>
      <c r="G25" s="54"/>
      <c r="H25" s="28">
        <f>SUM(G28:H29)</f>
        <v>0.42526964560862868</v>
      </c>
      <c r="I25" s="57"/>
      <c r="J25" s="10"/>
      <c r="K25" s="32" t="s">
        <v>6</v>
      </c>
      <c r="L25" s="32">
        <f>SUM(L23:L24)</f>
        <v>44</v>
      </c>
      <c r="M25" s="32">
        <f>SUM(M23:M24)</f>
        <v>41</v>
      </c>
      <c r="N25" s="32">
        <f>SUM(N23:N24)</f>
        <v>85</v>
      </c>
      <c r="O25" s="57"/>
      <c r="P25" s="54"/>
      <c r="Q25" s="54"/>
      <c r="R25" s="63">
        <f>SUM(Q28:R29)</f>
        <v>2.5668896531265688E-2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1.5</v>
      </c>
      <c r="C28" s="27">
        <f>C23-G23</f>
        <v>-1.5</v>
      </c>
      <c r="D28" s="54"/>
      <c r="E28" s="27">
        <f>B28*B28</f>
        <v>2.25</v>
      </c>
      <c r="F28" s="27">
        <f>C28*C28</f>
        <v>2.25</v>
      </c>
      <c r="G28" s="30">
        <f>E28/F23</f>
        <v>7.6271186440677971E-2</v>
      </c>
      <c r="H28" s="30">
        <f>F28/G23</f>
        <v>7.6271186440677971E-2</v>
      </c>
      <c r="I28" s="57"/>
      <c r="J28" s="10"/>
      <c r="K28" s="29" t="s">
        <v>33</v>
      </c>
      <c r="L28" s="27">
        <f>L23-P23</f>
        <v>-0.36470588235293988</v>
      </c>
      <c r="M28" s="27">
        <f>M23-Q23</f>
        <v>0.36470588235293988</v>
      </c>
      <c r="N28" s="57"/>
      <c r="O28" s="27">
        <f>L28*L28</f>
        <v>0.13301038062283643</v>
      </c>
      <c r="P28" s="27">
        <f>M28*M28</f>
        <v>0.13301038062283643</v>
      </c>
      <c r="Q28" s="30">
        <f>O28/P23</f>
        <v>5.2439157481173919E-3</v>
      </c>
      <c r="R28" s="30">
        <f>P28/Q23</f>
        <v>5.6276169004186643E-3</v>
      </c>
    </row>
    <row r="29" spans="1:18" ht="15.75">
      <c r="A29" s="29"/>
      <c r="B29" s="27">
        <f>B24-F24</f>
        <v>-1.5</v>
      </c>
      <c r="C29" s="27">
        <f>C24-G24</f>
        <v>1.5</v>
      </c>
      <c r="D29" s="54"/>
      <c r="E29" s="27">
        <f>B29*B29</f>
        <v>2.25</v>
      </c>
      <c r="F29" s="27">
        <f>C29*C29</f>
        <v>2.25</v>
      </c>
      <c r="G29" s="30">
        <f>E29/F24</f>
        <v>0.13636363636363635</v>
      </c>
      <c r="H29" s="30">
        <f>F29/G24</f>
        <v>0.13636363636363635</v>
      </c>
      <c r="I29" s="57"/>
      <c r="J29" s="10"/>
      <c r="K29" s="29"/>
      <c r="L29" s="27">
        <f>L24-P24</f>
        <v>0.36470588235293988</v>
      </c>
      <c r="M29" s="27">
        <f>M24-Q24</f>
        <v>-0.36470588235293988</v>
      </c>
      <c r="N29" s="57"/>
      <c r="O29" s="27">
        <f>L29*L29</f>
        <v>0.13301038062283643</v>
      </c>
      <c r="P29" s="27">
        <f>M29*M29</f>
        <v>0.13301038062283643</v>
      </c>
      <c r="Q29" s="30">
        <f>O29/P24</f>
        <v>7.1375519904931161E-3</v>
      </c>
      <c r="R29" s="30">
        <f>P29/Q24</f>
        <v>7.6598118922365163E-3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28</v>
      </c>
      <c r="C33" s="58">
        <f>C13</f>
        <v>22</v>
      </c>
      <c r="D33" s="58">
        <f>SUM(B33:C33)</f>
        <v>50</v>
      </c>
      <c r="E33" s="49">
        <f>B33*100/D35</f>
        <v>31.818181818181817</v>
      </c>
      <c r="F33" s="49">
        <f>C33*100/D35</f>
        <v>25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19</v>
      </c>
      <c r="C34" s="58">
        <f>C14</f>
        <v>19</v>
      </c>
      <c r="D34" s="58">
        <f>SUM(B34:C34)</f>
        <v>38</v>
      </c>
      <c r="E34" s="50">
        <f>B34*100/D33</f>
        <v>38</v>
      </c>
      <c r="F34" s="49">
        <f>C34*100/D35</f>
        <v>21.59090909090909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0.55476621131720116</v>
      </c>
      <c r="P34" s="15"/>
      <c r="Q34" s="57"/>
      <c r="R34" s="22"/>
    </row>
    <row r="35" spans="1:18" ht="15.75">
      <c r="A35" s="58" t="s">
        <v>6</v>
      </c>
      <c r="B35" s="58">
        <f>SUM(B33:B34)</f>
        <v>47</v>
      </c>
      <c r="C35" s="58">
        <f>SUM(C33:C34)</f>
        <v>41</v>
      </c>
      <c r="D35" s="58">
        <f>SUM(D33:D34)</f>
        <v>88</v>
      </c>
      <c r="E35" s="51"/>
      <c r="F35" s="51"/>
      <c r="H35" s="56" t="s">
        <v>9</v>
      </c>
      <c r="I35" s="54">
        <f>B9</f>
        <v>114</v>
      </c>
      <c r="J35" s="54">
        <f>I9</f>
        <v>99</v>
      </c>
      <c r="K35" s="54">
        <f>SUM(I35:J35)</f>
        <v>213</v>
      </c>
      <c r="L35" s="57"/>
      <c r="M35" s="27">
        <f>I37*K35/K37</f>
        <v>111.25977653631286</v>
      </c>
      <c r="N35" s="27">
        <f>J37*K35/K37</f>
        <v>101.74022346368714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73</v>
      </c>
      <c r="J36" s="54">
        <f>J9</f>
        <v>72</v>
      </c>
      <c r="K36" s="54">
        <f>SUM(I36:J36)</f>
        <v>145</v>
      </c>
      <c r="L36" s="57"/>
      <c r="M36" s="27">
        <f>I37*K36/K37</f>
        <v>75.740223463687144</v>
      </c>
      <c r="N36" s="27">
        <f>J37*K36/K37</f>
        <v>69.259776536312856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187</v>
      </c>
      <c r="J37" s="34">
        <f>SUM(J35:J36)</f>
        <v>171</v>
      </c>
      <c r="K37" s="34">
        <f>SUM(K35:K36)</f>
        <v>358</v>
      </c>
      <c r="L37" s="57"/>
      <c r="M37" s="57"/>
      <c r="N37" s="57"/>
      <c r="O37" s="63">
        <f>SUM(N40:O41)</f>
        <v>0.34884758339920657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31</v>
      </c>
      <c r="C39" s="58">
        <f>C23</f>
        <v>28</v>
      </c>
      <c r="D39" s="58">
        <f>SUM(B39:C39)</f>
        <v>59</v>
      </c>
      <c r="E39" s="49">
        <f>B39*100/D41</f>
        <v>33.695652173913047</v>
      </c>
      <c r="F39" s="49">
        <f>C39*100/D41</f>
        <v>30.434782608695652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15</v>
      </c>
      <c r="C40" s="58">
        <f>C24</f>
        <v>18</v>
      </c>
      <c r="D40" s="58">
        <f>SUM(B40:C40)</f>
        <v>33</v>
      </c>
      <c r="E40" s="50">
        <f>B40*100/D39</f>
        <v>25.423728813559322</v>
      </c>
      <c r="F40" s="49">
        <f>C40*100/D41</f>
        <v>19.565217391304348</v>
      </c>
      <c r="H40" s="29" t="s">
        <v>33</v>
      </c>
      <c r="I40" s="27">
        <f>I35-M35</f>
        <v>2.7402234636871441</v>
      </c>
      <c r="J40" s="27">
        <f>J35-N35</f>
        <v>-2.7402234636871441</v>
      </c>
      <c r="K40" s="54"/>
      <c r="L40" s="27">
        <f>I40*I40</f>
        <v>7.5088246309415689</v>
      </c>
      <c r="M40" s="27">
        <f>J40*J40</f>
        <v>7.5088246309415689</v>
      </c>
      <c r="N40" s="30">
        <f>L40/M35</f>
        <v>6.7489121987323486E-2</v>
      </c>
      <c r="O40" s="30">
        <f>M40/N35</f>
        <v>7.3803893635260187E-2</v>
      </c>
      <c r="P40" s="14"/>
      <c r="Q40" s="14"/>
      <c r="R40" s="22"/>
    </row>
    <row r="41" spans="1:18" ht="15.75">
      <c r="A41" s="58" t="s">
        <v>6</v>
      </c>
      <c r="B41" s="58">
        <f>SUM(B39:B40)</f>
        <v>46</v>
      </c>
      <c r="C41" s="58">
        <f>SUM(C39:C40)</f>
        <v>46</v>
      </c>
      <c r="D41" s="58">
        <f>SUM(D39:D40)</f>
        <v>92</v>
      </c>
      <c r="E41" s="51"/>
      <c r="F41" s="51"/>
      <c r="H41" s="29"/>
      <c r="I41" s="27">
        <f>I36-M36</f>
        <v>-2.7402234636871441</v>
      </c>
      <c r="J41" s="27">
        <f>J36-N36</f>
        <v>2.7402234636871441</v>
      </c>
      <c r="K41" s="54"/>
      <c r="L41" s="27">
        <f>I41*I41</f>
        <v>7.5088246309415689</v>
      </c>
      <c r="M41" s="27">
        <f>J41*J41</f>
        <v>7.5088246309415689</v>
      </c>
      <c r="N41" s="30">
        <f>L41/M36</f>
        <v>9.9139192988275199E-2</v>
      </c>
      <c r="O41" s="30">
        <f>M41/N36</f>
        <v>0.1084153747883477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33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30</v>
      </c>
      <c r="C45" s="58">
        <f t="shared" si="9"/>
        <v>25</v>
      </c>
      <c r="D45" s="58">
        <f>SUM(B45:C45)</f>
        <v>55</v>
      </c>
      <c r="E45" s="49">
        <f>B45*100/D47</f>
        <v>32.258064516129032</v>
      </c>
      <c r="F45" s="49">
        <f>C45*100/D47</f>
        <v>26.881720430107528</v>
      </c>
    </row>
    <row r="46" spans="1:18">
      <c r="A46" s="58" t="s">
        <v>10</v>
      </c>
      <c r="B46" s="58">
        <f t="shared" si="9"/>
        <v>20</v>
      </c>
      <c r="C46" s="58">
        <f t="shared" si="9"/>
        <v>18</v>
      </c>
      <c r="D46" s="58">
        <f>SUM(B46:C46)</f>
        <v>38</v>
      </c>
      <c r="E46" s="50">
        <f>B46*100/D45</f>
        <v>36.363636363636367</v>
      </c>
      <c r="F46" s="49">
        <f>C46*100/D47</f>
        <v>19.35483870967742</v>
      </c>
    </row>
    <row r="47" spans="1:18">
      <c r="A47" s="58" t="s">
        <v>6</v>
      </c>
      <c r="B47" s="58">
        <f>SUM(B45:B46)</f>
        <v>50</v>
      </c>
      <c r="C47" s="58">
        <f>SUM(C45:C46)</f>
        <v>43</v>
      </c>
      <c r="D47" s="58">
        <f>SUM(D45:D46)</f>
        <v>93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25</v>
      </c>
      <c r="C50" s="58">
        <f>M23</f>
        <v>24</v>
      </c>
      <c r="D50" s="58">
        <f>SUM(B50:C50)</f>
        <v>49</v>
      </c>
      <c r="E50" s="49">
        <f>B50*100/D52</f>
        <v>29.411764705882351</v>
      </c>
      <c r="F50" s="49">
        <f>C50*100/D52</f>
        <v>28.235294117647058</v>
      </c>
    </row>
    <row r="51" spans="1:6">
      <c r="A51" s="58" t="s">
        <v>10</v>
      </c>
      <c r="B51" s="58">
        <f>L24</f>
        <v>19</v>
      </c>
      <c r="C51" s="58">
        <f>M24</f>
        <v>17</v>
      </c>
      <c r="D51" s="58">
        <f>SUM(B51:C51)</f>
        <v>36</v>
      </c>
      <c r="E51" s="49">
        <f>B51*100/D50</f>
        <v>38.775510204081634</v>
      </c>
      <c r="F51" s="49">
        <f>C51*100/D52</f>
        <v>20</v>
      </c>
    </row>
    <row r="52" spans="1:6">
      <c r="A52" s="58" t="s">
        <v>6</v>
      </c>
      <c r="B52" s="58">
        <f>SUM(B50:B51)</f>
        <v>44</v>
      </c>
      <c r="C52" s="58">
        <f>SUM(C50:C51)</f>
        <v>41</v>
      </c>
      <c r="D52" s="58">
        <f>SUM(D50:D51)</f>
        <v>85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R52"/>
  <sheetViews>
    <sheetView topLeftCell="A28" workbookViewId="0">
      <selection activeCell="N39" sqref="N39:O39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100</v>
      </c>
    </row>
    <row r="2" spans="1:18" ht="16.5" thickBot="1">
      <c r="A2" s="1" t="s">
        <v>101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24</v>
      </c>
      <c r="C5" s="4">
        <v>18</v>
      </c>
      <c r="D5" s="4">
        <f>SUM(B5:C5)</f>
        <v>42</v>
      </c>
      <c r="E5" s="4">
        <v>1</v>
      </c>
      <c r="F5" s="4">
        <v>0</v>
      </c>
      <c r="G5" s="4">
        <v>9</v>
      </c>
      <c r="H5" s="4">
        <v>14</v>
      </c>
      <c r="I5" s="4">
        <f>E5+G5</f>
        <v>10</v>
      </c>
      <c r="J5" s="6">
        <f>F5+H5</f>
        <v>14</v>
      </c>
      <c r="K5" s="7">
        <f>I5+J5</f>
        <v>24</v>
      </c>
      <c r="L5" s="3">
        <f>D5+K5</f>
        <v>66</v>
      </c>
      <c r="M5" s="21">
        <f>B5*100/L5</f>
        <v>36.363636363636367</v>
      </c>
      <c r="N5" s="21">
        <f>C5*100/L5</f>
        <v>27.272727272727273</v>
      </c>
      <c r="O5" s="21">
        <f>E5+G5*100/L5</f>
        <v>14.636363636363637</v>
      </c>
      <c r="P5" s="21">
        <f>F5+H5*100/L5</f>
        <v>21.212121212121211</v>
      </c>
    </row>
    <row r="6" spans="1:18" ht="16.5" thickBot="1">
      <c r="A6" s="2" t="s">
        <v>12</v>
      </c>
      <c r="B6" s="4">
        <v>36</v>
      </c>
      <c r="C6" s="4">
        <v>27</v>
      </c>
      <c r="D6" s="4">
        <f t="shared" ref="D6:D8" si="0">SUM(B6:C6)</f>
        <v>63</v>
      </c>
      <c r="E6" s="4">
        <v>1</v>
      </c>
      <c r="F6" s="4">
        <v>3</v>
      </c>
      <c r="G6" s="4">
        <v>13</v>
      </c>
      <c r="H6" s="4">
        <v>14</v>
      </c>
      <c r="I6" s="4">
        <f t="shared" ref="I6:J8" si="1">E6+G6</f>
        <v>14</v>
      </c>
      <c r="J6" s="6">
        <f t="shared" si="1"/>
        <v>17</v>
      </c>
      <c r="K6" s="7">
        <f t="shared" ref="K6:K8" si="2">I6+J6</f>
        <v>31</v>
      </c>
      <c r="L6" s="3">
        <f t="shared" ref="L6:L8" si="3">D6+K6</f>
        <v>94</v>
      </c>
      <c r="M6" s="21">
        <f t="shared" ref="M6:M9" si="4">B6*100/L6</f>
        <v>38.297872340425535</v>
      </c>
      <c r="N6" s="21">
        <f t="shared" ref="N6:N9" si="5">C6*100/L6</f>
        <v>28.723404255319149</v>
      </c>
      <c r="O6" s="21">
        <f t="shared" ref="O6:O9" si="6">E6+G6*100/L6</f>
        <v>14.829787234042554</v>
      </c>
      <c r="P6" s="21">
        <f t="shared" ref="P6:P9" si="7">F6+H6*100/L6</f>
        <v>17.893617021276597</v>
      </c>
    </row>
    <row r="7" spans="1:18" ht="16.5" thickBot="1">
      <c r="A7" s="2" t="s">
        <v>13</v>
      </c>
      <c r="B7" s="4">
        <v>26</v>
      </c>
      <c r="C7" s="4">
        <v>12</v>
      </c>
      <c r="D7" s="4">
        <f t="shared" si="0"/>
        <v>38</v>
      </c>
      <c r="E7" s="4">
        <v>4</v>
      </c>
      <c r="F7" s="4">
        <v>2</v>
      </c>
      <c r="G7" s="4">
        <v>14</v>
      </c>
      <c r="H7" s="4">
        <v>10</v>
      </c>
      <c r="I7" s="4">
        <f t="shared" si="1"/>
        <v>18</v>
      </c>
      <c r="J7" s="6">
        <f t="shared" si="1"/>
        <v>12</v>
      </c>
      <c r="K7" s="7">
        <f t="shared" si="2"/>
        <v>30</v>
      </c>
      <c r="L7" s="3">
        <f t="shared" si="3"/>
        <v>68</v>
      </c>
      <c r="M7" s="21">
        <f t="shared" si="4"/>
        <v>38.235294117647058</v>
      </c>
      <c r="N7" s="21">
        <f t="shared" si="5"/>
        <v>17.647058823529413</v>
      </c>
      <c r="O7" s="21">
        <f t="shared" si="6"/>
        <v>24.588235294117649</v>
      </c>
      <c r="P7" s="21">
        <f t="shared" si="7"/>
        <v>16.705882352941174</v>
      </c>
    </row>
    <row r="8" spans="1:18" ht="16.5" thickBot="1">
      <c r="A8" s="2" t="s">
        <v>14</v>
      </c>
      <c r="B8" s="4">
        <v>18</v>
      </c>
      <c r="C8" s="4">
        <v>10</v>
      </c>
      <c r="D8" s="4">
        <f t="shared" si="0"/>
        <v>28</v>
      </c>
      <c r="E8" s="4">
        <v>1</v>
      </c>
      <c r="F8" s="4">
        <v>3</v>
      </c>
      <c r="G8" s="4">
        <v>9</v>
      </c>
      <c r="H8" s="4">
        <v>7</v>
      </c>
      <c r="I8" s="4">
        <f t="shared" si="1"/>
        <v>10</v>
      </c>
      <c r="J8" s="6">
        <f t="shared" si="1"/>
        <v>10</v>
      </c>
      <c r="K8" s="7">
        <f t="shared" si="2"/>
        <v>20</v>
      </c>
      <c r="L8" s="3">
        <f t="shared" si="3"/>
        <v>48</v>
      </c>
      <c r="M8" s="21">
        <f t="shared" si="4"/>
        <v>37.5</v>
      </c>
      <c r="N8" s="21">
        <f t="shared" si="5"/>
        <v>20.833333333333332</v>
      </c>
      <c r="O8" s="21">
        <f t="shared" si="6"/>
        <v>19.75</v>
      </c>
      <c r="P8" s="21">
        <f t="shared" si="7"/>
        <v>17.583333333333336</v>
      </c>
    </row>
    <row r="9" spans="1:18" ht="16.5" thickBot="1">
      <c r="A9" s="2" t="s">
        <v>15</v>
      </c>
      <c r="B9" s="4">
        <f>SUM(B5:B8)</f>
        <v>104</v>
      </c>
      <c r="C9" s="4">
        <f t="shared" ref="C9:L9" si="8">SUM(C5:C8)</f>
        <v>67</v>
      </c>
      <c r="D9" s="4">
        <f t="shared" si="8"/>
        <v>171</v>
      </c>
      <c r="E9" s="4">
        <f t="shared" si="8"/>
        <v>7</v>
      </c>
      <c r="F9" s="4">
        <f t="shared" si="8"/>
        <v>8</v>
      </c>
      <c r="G9" s="4">
        <f t="shared" si="8"/>
        <v>45</v>
      </c>
      <c r="H9" s="4">
        <f t="shared" si="8"/>
        <v>45</v>
      </c>
      <c r="I9" s="4">
        <f t="shared" si="8"/>
        <v>52</v>
      </c>
      <c r="J9" s="4">
        <f t="shared" si="8"/>
        <v>53</v>
      </c>
      <c r="K9" s="4">
        <f t="shared" si="8"/>
        <v>105</v>
      </c>
      <c r="L9" s="4">
        <f t="shared" si="8"/>
        <v>276</v>
      </c>
      <c r="M9" s="21">
        <f t="shared" si="4"/>
        <v>37.681159420289852</v>
      </c>
      <c r="N9" s="21">
        <f t="shared" si="5"/>
        <v>24.275362318840578</v>
      </c>
      <c r="O9" s="21">
        <f t="shared" si="6"/>
        <v>23.304347826086957</v>
      </c>
      <c r="P9" s="21">
        <f t="shared" si="7"/>
        <v>24.304347826086957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0.22620793124005434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0.47059686564387027</v>
      </c>
    </row>
    <row r="13" spans="1:18" ht="15.75">
      <c r="A13" s="56" t="s">
        <v>9</v>
      </c>
      <c r="B13" s="54">
        <f>B5</f>
        <v>24</v>
      </c>
      <c r="C13" s="54">
        <f>I5</f>
        <v>10</v>
      </c>
      <c r="D13" s="54">
        <f>SUM(B13:C13)</f>
        <v>34</v>
      </c>
      <c r="E13" s="57"/>
      <c r="F13" s="27">
        <f>B15*D13/D15</f>
        <v>21.636363636363637</v>
      </c>
      <c r="G13" s="27">
        <f>C15*D13/D15</f>
        <v>12.363636363636363</v>
      </c>
      <c r="H13" s="54"/>
      <c r="I13" s="57"/>
      <c r="J13" s="10"/>
      <c r="K13" s="56" t="s">
        <v>9</v>
      </c>
      <c r="L13" s="54">
        <f>B7</f>
        <v>26</v>
      </c>
      <c r="M13" s="54">
        <f>I7</f>
        <v>18</v>
      </c>
      <c r="N13" s="54">
        <f>SUM(L13:M13)</f>
        <v>44</v>
      </c>
      <c r="O13" s="57"/>
      <c r="P13" s="27">
        <f>L15*N13/N15</f>
        <v>24.588235294117649</v>
      </c>
      <c r="Q13" s="27">
        <f>M15*N13/N15</f>
        <v>19.411764705882351</v>
      </c>
      <c r="R13" s="54"/>
    </row>
    <row r="14" spans="1:18" ht="18" customHeight="1">
      <c r="A14" s="56" t="s">
        <v>10</v>
      </c>
      <c r="B14" s="54">
        <f>C5</f>
        <v>18</v>
      </c>
      <c r="C14" s="54">
        <f>J5</f>
        <v>14</v>
      </c>
      <c r="D14" s="54">
        <f>SUM(B14:C14)</f>
        <v>32</v>
      </c>
      <c r="E14" s="57"/>
      <c r="F14" s="27">
        <f>B15*D14/D15</f>
        <v>20.363636363636363</v>
      </c>
      <c r="G14" s="27">
        <f>C15*D14/D15</f>
        <v>11.636363636363637</v>
      </c>
      <c r="H14" s="54" t="s">
        <v>32</v>
      </c>
      <c r="I14" s="57"/>
      <c r="J14" s="10"/>
      <c r="K14" s="56" t="s">
        <v>10</v>
      </c>
      <c r="L14" s="54">
        <f>C7</f>
        <v>12</v>
      </c>
      <c r="M14" s="54">
        <f>J7</f>
        <v>12</v>
      </c>
      <c r="N14" s="54">
        <f>SUM(L14:M14)</f>
        <v>24</v>
      </c>
      <c r="O14" s="57"/>
      <c r="P14" s="27">
        <f>L15*N14/N15</f>
        <v>13.411764705882353</v>
      </c>
      <c r="Q14" s="27">
        <f>M15*N14/N15</f>
        <v>10.588235294117647</v>
      </c>
      <c r="R14" s="54" t="s">
        <v>32</v>
      </c>
    </row>
    <row r="15" spans="1:18" ht="15.75">
      <c r="A15" s="33" t="s">
        <v>6</v>
      </c>
      <c r="B15" s="34">
        <f>SUM(B13:B14)</f>
        <v>42</v>
      </c>
      <c r="C15" s="34">
        <f>SUM(C13:C14)</f>
        <v>24</v>
      </c>
      <c r="D15" s="34">
        <f>SUM(D13:D14)</f>
        <v>66</v>
      </c>
      <c r="E15" s="57"/>
      <c r="F15" s="57"/>
      <c r="G15" s="57"/>
      <c r="H15" s="28">
        <f>SUM(G18:H19)</f>
        <v>1.4645483193277307</v>
      </c>
      <c r="I15" s="57"/>
      <c r="J15" s="10"/>
      <c r="K15" s="33" t="s">
        <v>6</v>
      </c>
      <c r="L15" s="34">
        <f>SUM(L13:L14)</f>
        <v>38</v>
      </c>
      <c r="M15" s="34">
        <f>SUM(M13:M14)</f>
        <v>30</v>
      </c>
      <c r="N15" s="34">
        <f>SUM(N13:N14)</f>
        <v>68</v>
      </c>
      <c r="O15" s="57"/>
      <c r="P15" s="54"/>
      <c r="Q15" s="54"/>
      <c r="R15" s="63">
        <f>SUM(Q18:R19)</f>
        <v>0.52057416267942558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103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2.3636363636363633</v>
      </c>
      <c r="C18" s="27">
        <f>C13-G13</f>
        <v>-2.3636363636363633</v>
      </c>
      <c r="D18" s="54"/>
      <c r="E18" s="27">
        <f>B18*B18</f>
        <v>5.5867768595041305</v>
      </c>
      <c r="F18" s="27">
        <f>C18*C18</f>
        <v>5.5867768595041305</v>
      </c>
      <c r="G18" s="30">
        <f>E18/F13</f>
        <v>0.25821237585943457</v>
      </c>
      <c r="H18" s="30">
        <f>F18/G13</f>
        <v>0.45187165775401056</v>
      </c>
      <c r="I18" s="57"/>
      <c r="J18" s="10"/>
      <c r="K18" s="29" t="s">
        <v>33</v>
      </c>
      <c r="L18" s="27">
        <f>L13-P13</f>
        <v>1.4117647058823515</v>
      </c>
      <c r="M18" s="27">
        <f>M13-Q13</f>
        <v>-1.4117647058823515</v>
      </c>
      <c r="N18" s="57"/>
      <c r="O18" s="27">
        <f>L18*L18</f>
        <v>1.9930795847750824</v>
      </c>
      <c r="P18" s="27">
        <f>M18*M18</f>
        <v>1.9930795847750824</v>
      </c>
      <c r="Q18" s="30">
        <f>O18/P13</f>
        <v>8.1058260624823922E-2</v>
      </c>
      <c r="R18" s="30">
        <f>P18/Q13</f>
        <v>0.10267379679144364</v>
      </c>
    </row>
    <row r="19" spans="1:18" ht="15.75">
      <c r="A19" s="29"/>
      <c r="B19" s="27">
        <f>B14-F14</f>
        <v>-2.3636363636363633</v>
      </c>
      <c r="C19" s="27">
        <f>C14-G14</f>
        <v>2.3636363636363633</v>
      </c>
      <c r="D19" s="54"/>
      <c r="E19" s="27">
        <f>B19*B19</f>
        <v>5.5867768595041305</v>
      </c>
      <c r="F19" s="27">
        <f>C19*C19</f>
        <v>5.5867768595041305</v>
      </c>
      <c r="G19" s="30">
        <f>E19/F14</f>
        <v>0.27435064935064929</v>
      </c>
      <c r="H19" s="30">
        <f>F19/G14</f>
        <v>0.48011363636363619</v>
      </c>
      <c r="I19" s="57"/>
      <c r="J19" s="10"/>
      <c r="K19" s="29"/>
      <c r="L19" s="27">
        <f>L14-P14</f>
        <v>-1.4117647058823533</v>
      </c>
      <c r="M19" s="27">
        <f>M14-Q14</f>
        <v>1.4117647058823533</v>
      </c>
      <c r="N19" s="57"/>
      <c r="O19" s="27">
        <f>L19*L19</f>
        <v>1.9930795847750873</v>
      </c>
      <c r="P19" s="27">
        <f>M19*M19</f>
        <v>1.9930795847750873</v>
      </c>
      <c r="Q19" s="30">
        <f>O19/P14</f>
        <v>0.14860681114551089</v>
      </c>
      <c r="R19" s="30">
        <f>P19/Q14</f>
        <v>0.18823529411764714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0.27373424735615193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0.32229959655968354</v>
      </c>
    </row>
    <row r="23" spans="1:18" ht="15.75">
      <c r="A23" s="56" t="s">
        <v>9</v>
      </c>
      <c r="B23" s="56">
        <f>B6</f>
        <v>36</v>
      </c>
      <c r="C23" s="56">
        <f>I6</f>
        <v>14</v>
      </c>
      <c r="D23" s="56">
        <f>SUM(B23:C23)</f>
        <v>50</v>
      </c>
      <c r="E23" s="57"/>
      <c r="F23" s="27">
        <f>B25*D23/D25</f>
        <v>33.51063829787234</v>
      </c>
      <c r="G23" s="27">
        <f>C25*D23/D25</f>
        <v>16.48936170212766</v>
      </c>
      <c r="H23" s="54"/>
      <c r="I23" s="57"/>
      <c r="J23" s="10"/>
      <c r="K23" s="56" t="s">
        <v>9</v>
      </c>
      <c r="L23" s="56">
        <f>B8</f>
        <v>18</v>
      </c>
      <c r="M23" s="56">
        <f>I8</f>
        <v>10</v>
      </c>
      <c r="N23" s="56">
        <f>SUM(L23:M23)</f>
        <v>28</v>
      </c>
      <c r="O23" s="57"/>
      <c r="P23" s="27">
        <f>L25*N23/N25</f>
        <v>16.333333333333332</v>
      </c>
      <c r="Q23" s="27">
        <f>M25*N23/N25</f>
        <v>11.666666666666666</v>
      </c>
      <c r="R23" s="54"/>
    </row>
    <row r="24" spans="1:18" ht="18.75" customHeight="1">
      <c r="A24" s="56" t="s">
        <v>10</v>
      </c>
      <c r="B24" s="56">
        <f>C6</f>
        <v>27</v>
      </c>
      <c r="C24" s="56">
        <f>J6</f>
        <v>17</v>
      </c>
      <c r="D24" s="56">
        <f>SUM(B24:C24)</f>
        <v>44</v>
      </c>
      <c r="E24" s="57"/>
      <c r="F24" s="27">
        <f>B25*D24/D25</f>
        <v>29.48936170212766</v>
      </c>
      <c r="G24" s="27">
        <f>C25*D24/D25</f>
        <v>14.51063829787234</v>
      </c>
      <c r="H24" s="54" t="s">
        <v>32</v>
      </c>
      <c r="I24" s="57"/>
      <c r="J24" s="10"/>
      <c r="K24" s="56" t="s">
        <v>10</v>
      </c>
      <c r="L24" s="56">
        <f>C8</f>
        <v>10</v>
      </c>
      <c r="M24" s="56">
        <f>J8</f>
        <v>10</v>
      </c>
      <c r="N24" s="56">
        <f>SUM(L24:M24)</f>
        <v>20</v>
      </c>
      <c r="O24" s="57"/>
      <c r="P24" s="27">
        <f>L25*N24/N25</f>
        <v>11.666666666666666</v>
      </c>
      <c r="Q24" s="27">
        <f>M25*N24/N25</f>
        <v>8.3333333333333339</v>
      </c>
      <c r="R24" s="54" t="s">
        <v>32</v>
      </c>
    </row>
    <row r="25" spans="1:18" ht="15.75">
      <c r="A25" s="32" t="s">
        <v>6</v>
      </c>
      <c r="B25" s="32">
        <f>SUM(B23:B24)</f>
        <v>63</v>
      </c>
      <c r="C25" s="32">
        <f>SUM(C23:C24)</f>
        <v>31</v>
      </c>
      <c r="D25" s="32">
        <f>SUM(D23:D24)</f>
        <v>94</v>
      </c>
      <c r="E25" s="57"/>
      <c r="F25" s="54"/>
      <c r="G25" s="54"/>
      <c r="H25" s="28">
        <f>SUM(G28:H29)</f>
        <v>1.1979388353581903</v>
      </c>
      <c r="I25" s="57"/>
      <c r="J25" s="10"/>
      <c r="K25" s="32" t="s">
        <v>6</v>
      </c>
      <c r="L25" s="32">
        <f>SUM(L23:L24)</f>
        <v>28</v>
      </c>
      <c r="M25" s="32">
        <f>SUM(M23:M24)</f>
        <v>20</v>
      </c>
      <c r="N25" s="32">
        <f>SUM(N23:N24)</f>
        <v>48</v>
      </c>
      <c r="O25" s="57"/>
      <c r="P25" s="54"/>
      <c r="Q25" s="54"/>
      <c r="R25" s="63">
        <f>SUM(Q28:R29)</f>
        <v>0.97959183673469363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2.4893617021276597</v>
      </c>
      <c r="C28" s="27">
        <f>C23-G23</f>
        <v>-2.4893617021276597</v>
      </c>
      <c r="D28" s="54"/>
      <c r="E28" s="27">
        <f>B28*B28</f>
        <v>6.1969216840199195</v>
      </c>
      <c r="F28" s="27">
        <f>C28*C28</f>
        <v>6.1969216840199195</v>
      </c>
      <c r="G28" s="30">
        <f>E28/F23</f>
        <v>0.18492401215805473</v>
      </c>
      <c r="H28" s="30">
        <f>F28/G23</f>
        <v>0.37581331503088544</v>
      </c>
      <c r="I28" s="57"/>
      <c r="J28" s="10"/>
      <c r="K28" s="29" t="s">
        <v>33</v>
      </c>
      <c r="L28" s="27">
        <f>L23-P23</f>
        <v>1.6666666666666679</v>
      </c>
      <c r="M28" s="27">
        <f>M23-Q23</f>
        <v>-1.6666666666666661</v>
      </c>
      <c r="N28" s="57"/>
      <c r="O28" s="27">
        <f>L28*L28</f>
        <v>2.7777777777777817</v>
      </c>
      <c r="P28" s="27">
        <f>M28*M28</f>
        <v>2.7777777777777759</v>
      </c>
      <c r="Q28" s="30">
        <f>O28/P23</f>
        <v>0.1700680272108846</v>
      </c>
      <c r="R28" s="30">
        <f>P28/Q23</f>
        <v>0.23809523809523794</v>
      </c>
    </row>
    <row r="29" spans="1:18" ht="15.75">
      <c r="A29" s="29"/>
      <c r="B29" s="27">
        <f>B24-F24</f>
        <v>-2.4893617021276597</v>
      </c>
      <c r="C29" s="27">
        <f>C24-G24</f>
        <v>2.4893617021276597</v>
      </c>
      <c r="D29" s="54"/>
      <c r="E29" s="27">
        <f>B29*B29</f>
        <v>6.1969216840199195</v>
      </c>
      <c r="F29" s="27">
        <f>C29*C29</f>
        <v>6.1969216840199195</v>
      </c>
      <c r="G29" s="30">
        <f>E29/F24</f>
        <v>0.21014092290688038</v>
      </c>
      <c r="H29" s="30">
        <f>F29/G24</f>
        <v>0.42706058526236984</v>
      </c>
      <c r="I29" s="57"/>
      <c r="J29" s="10"/>
      <c r="K29" s="29"/>
      <c r="L29" s="27">
        <f>L24-P24</f>
        <v>-1.6666666666666661</v>
      </c>
      <c r="M29" s="27">
        <f>M24-Q24</f>
        <v>1.6666666666666661</v>
      </c>
      <c r="N29" s="57"/>
      <c r="O29" s="27">
        <f>L29*L29</f>
        <v>2.7777777777777759</v>
      </c>
      <c r="P29" s="27">
        <f>M29*M29</f>
        <v>2.7777777777777759</v>
      </c>
      <c r="Q29" s="30">
        <f>O29/P24</f>
        <v>0.23809523809523794</v>
      </c>
      <c r="R29" s="30">
        <f>P29/Q24</f>
        <v>0.33333333333333309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24</v>
      </c>
      <c r="C33" s="58">
        <f>C13</f>
        <v>10</v>
      </c>
      <c r="D33" s="58">
        <f>SUM(B33:C33)</f>
        <v>34</v>
      </c>
      <c r="E33" s="49">
        <f>B33*100/D35</f>
        <v>36.363636363636367</v>
      </c>
      <c r="F33" s="49">
        <f>C33*100/D35</f>
        <v>15.151515151515152</v>
      </c>
      <c r="H33" s="93" t="s">
        <v>49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18</v>
      </c>
      <c r="C34" s="58">
        <f>C14</f>
        <v>14</v>
      </c>
      <c r="D34" s="58">
        <f>SUM(B34:C34)</f>
        <v>32</v>
      </c>
      <c r="E34" s="50">
        <f>B34*100/D33</f>
        <v>52.941176470588232</v>
      </c>
      <c r="F34" s="49">
        <f>C34*100/D35</f>
        <v>21.212121212121211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6.6105236220536004E-2</v>
      </c>
      <c r="P34" s="15"/>
      <c r="Q34" s="57"/>
      <c r="R34" s="22"/>
    </row>
    <row r="35" spans="1:18" ht="15.75">
      <c r="A35" s="58" t="s">
        <v>6</v>
      </c>
      <c r="B35" s="58">
        <f>SUM(B33:B34)</f>
        <v>42</v>
      </c>
      <c r="C35" s="58">
        <f>SUM(C33:C34)</f>
        <v>24</v>
      </c>
      <c r="D35" s="58">
        <f>SUM(D33:D34)</f>
        <v>66</v>
      </c>
      <c r="E35" s="51"/>
      <c r="F35" s="51"/>
      <c r="H35" s="56" t="s">
        <v>9</v>
      </c>
      <c r="I35" s="54">
        <f>B9</f>
        <v>104</v>
      </c>
      <c r="J35" s="54">
        <f>I9</f>
        <v>52</v>
      </c>
      <c r="K35" s="54">
        <f>SUM(I35:J35)</f>
        <v>156</v>
      </c>
      <c r="L35" s="57"/>
      <c r="M35" s="27">
        <f>I37*K35/K37</f>
        <v>96.652173913043484</v>
      </c>
      <c r="N35" s="27">
        <f>J37*K35/K37</f>
        <v>59.347826086956523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67</v>
      </c>
      <c r="J36" s="54">
        <f>J9</f>
        <v>53</v>
      </c>
      <c r="K36" s="54">
        <f>SUM(I36:J36)</f>
        <v>120</v>
      </c>
      <c r="L36" s="57"/>
      <c r="M36" s="27">
        <f>I37*K36/K37</f>
        <v>74.347826086956516</v>
      </c>
      <c r="N36" s="27">
        <f>J37*K36/K37</f>
        <v>45.652173913043477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171</v>
      </c>
      <c r="J37" s="34">
        <f>SUM(J35:J36)</f>
        <v>105</v>
      </c>
      <c r="K37" s="34">
        <f>SUM(K35:K36)</f>
        <v>276</v>
      </c>
      <c r="L37" s="57"/>
      <c r="M37" s="57"/>
      <c r="N37" s="57"/>
      <c r="O37" s="63">
        <f>SUM(N40:O41)</f>
        <v>3.3771762740183782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36</v>
      </c>
      <c r="C39" s="58">
        <f>C23</f>
        <v>14</v>
      </c>
      <c r="D39" s="58">
        <f>SUM(B39:C39)</f>
        <v>50</v>
      </c>
      <c r="E39" s="49">
        <f>B39*100/D41</f>
        <v>38.297872340425535</v>
      </c>
      <c r="F39" s="49">
        <f>C39*100/D41</f>
        <v>14.893617021276595</v>
      </c>
      <c r="H39" s="29"/>
      <c r="I39" s="54"/>
      <c r="J39" s="54"/>
      <c r="K39" s="54"/>
      <c r="L39" s="54"/>
      <c r="M39" s="54"/>
      <c r="N39" s="93" t="s">
        <v>36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27</v>
      </c>
      <c r="C40" s="58">
        <f>C24</f>
        <v>17</v>
      </c>
      <c r="D40" s="58">
        <f>SUM(B40:C40)</f>
        <v>44</v>
      </c>
      <c r="E40" s="50">
        <f>B40*100/D39</f>
        <v>54</v>
      </c>
      <c r="F40" s="49">
        <f>C40*100/D41</f>
        <v>18.085106382978722</v>
      </c>
      <c r="H40" s="29" t="s">
        <v>33</v>
      </c>
      <c r="I40" s="27">
        <f>I35-M35</f>
        <v>7.3478260869565162</v>
      </c>
      <c r="J40" s="27">
        <f>J35-N35</f>
        <v>-7.3478260869565233</v>
      </c>
      <c r="K40" s="54"/>
      <c r="L40" s="27">
        <f>I40*I40</f>
        <v>53.990548204158706</v>
      </c>
      <c r="M40" s="27">
        <f>J40*J40</f>
        <v>53.990548204158813</v>
      </c>
      <c r="N40" s="30">
        <f>L40/M35</f>
        <v>0.55860666158148908</v>
      </c>
      <c r="O40" s="30">
        <f>M40/N35</f>
        <v>0.90973084886128397</v>
      </c>
      <c r="P40" s="14"/>
      <c r="Q40" s="14"/>
      <c r="R40" s="22"/>
    </row>
    <row r="41" spans="1:18" ht="15.75">
      <c r="A41" s="58" t="s">
        <v>6</v>
      </c>
      <c r="B41" s="58">
        <f>SUM(B39:B40)</f>
        <v>63</v>
      </c>
      <c r="C41" s="58">
        <f>SUM(C39:C40)</f>
        <v>31</v>
      </c>
      <c r="D41" s="58">
        <f>SUM(D39:D40)</f>
        <v>94</v>
      </c>
      <c r="E41" s="51"/>
      <c r="F41" s="51"/>
      <c r="H41" s="29"/>
      <c r="I41" s="27">
        <f>I36-M36</f>
        <v>-7.3478260869565162</v>
      </c>
      <c r="J41" s="27">
        <f>J36-N36</f>
        <v>7.3478260869565233</v>
      </c>
      <c r="K41" s="54"/>
      <c r="L41" s="27">
        <f>I41*I41</f>
        <v>53.990548204158706</v>
      </c>
      <c r="M41" s="27">
        <f>J41*J41</f>
        <v>53.990548204158813</v>
      </c>
      <c r="N41" s="30">
        <f>L41/M36</f>
        <v>0.72618866005593585</v>
      </c>
      <c r="O41" s="30">
        <f>M41/N36</f>
        <v>1.1826501035196693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44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26</v>
      </c>
      <c r="C45" s="58">
        <f t="shared" si="9"/>
        <v>18</v>
      </c>
      <c r="D45" s="58">
        <f>SUM(B45:C45)</f>
        <v>44</v>
      </c>
      <c r="E45" s="49">
        <f>B45*100/D47</f>
        <v>38.235294117647058</v>
      </c>
      <c r="F45" s="49">
        <f>C45*100/D47</f>
        <v>26.470588235294116</v>
      </c>
    </row>
    <row r="46" spans="1:18">
      <c r="A46" s="58" t="s">
        <v>10</v>
      </c>
      <c r="B46" s="58">
        <f t="shared" si="9"/>
        <v>12</v>
      </c>
      <c r="C46" s="58">
        <f t="shared" si="9"/>
        <v>12</v>
      </c>
      <c r="D46" s="58">
        <f>SUM(B46:C46)</f>
        <v>24</v>
      </c>
      <c r="E46" s="50">
        <f>B46*100/D45</f>
        <v>27.272727272727273</v>
      </c>
      <c r="F46" s="49">
        <f>C46*100/D47</f>
        <v>17.647058823529413</v>
      </c>
    </row>
    <row r="47" spans="1:18">
      <c r="A47" s="58" t="s">
        <v>6</v>
      </c>
      <c r="B47" s="58">
        <f>SUM(B45:B46)</f>
        <v>38</v>
      </c>
      <c r="C47" s="58">
        <f>SUM(C45:C46)</f>
        <v>30</v>
      </c>
      <c r="D47" s="58">
        <f>SUM(D45:D46)</f>
        <v>68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18</v>
      </c>
      <c r="C50" s="58">
        <f>M23</f>
        <v>10</v>
      </c>
      <c r="D50" s="58">
        <f>SUM(B50:C50)</f>
        <v>28</v>
      </c>
      <c r="E50" s="49">
        <f>B50*100/D52</f>
        <v>37.5</v>
      </c>
      <c r="F50" s="49">
        <f>C50*100/D52</f>
        <v>20.833333333333332</v>
      </c>
    </row>
    <row r="51" spans="1:6">
      <c r="A51" s="58" t="s">
        <v>10</v>
      </c>
      <c r="B51" s="58">
        <f>L24</f>
        <v>10</v>
      </c>
      <c r="C51" s="58">
        <f>M24</f>
        <v>10</v>
      </c>
      <c r="D51" s="58">
        <f>SUM(B51:C51)</f>
        <v>20</v>
      </c>
      <c r="E51" s="49">
        <f>B51*100/D50</f>
        <v>35.714285714285715</v>
      </c>
      <c r="F51" s="49">
        <f>C51*100/D52</f>
        <v>20.833333333333332</v>
      </c>
    </row>
    <row r="52" spans="1:6">
      <c r="A52" s="58" t="s">
        <v>6</v>
      </c>
      <c r="B52" s="58">
        <f>SUM(B50:B51)</f>
        <v>28</v>
      </c>
      <c r="C52" s="58">
        <f>SUM(C50:C51)</f>
        <v>20</v>
      </c>
      <c r="D52" s="58">
        <f>SUM(D50:D51)</f>
        <v>48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R52"/>
  <sheetViews>
    <sheetView topLeftCell="A43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102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33</v>
      </c>
      <c r="C5" s="4">
        <v>20</v>
      </c>
      <c r="D5" s="4">
        <f>SUM(B5:C5)</f>
        <v>53</v>
      </c>
      <c r="E5" s="4">
        <v>3</v>
      </c>
      <c r="F5" s="4">
        <v>4</v>
      </c>
      <c r="G5" s="4">
        <v>4</v>
      </c>
      <c r="H5" s="4">
        <v>10</v>
      </c>
      <c r="I5" s="4">
        <f>E5+G5</f>
        <v>7</v>
      </c>
      <c r="J5" s="6">
        <f>F5+H5</f>
        <v>14</v>
      </c>
      <c r="K5" s="7">
        <f>I5+J5</f>
        <v>21</v>
      </c>
      <c r="L5" s="3">
        <f>D5+K5</f>
        <v>74</v>
      </c>
      <c r="M5" s="21">
        <f>B5*100/L5</f>
        <v>44.594594594594597</v>
      </c>
      <c r="N5" s="21">
        <f>C5*100/L5</f>
        <v>27.027027027027028</v>
      </c>
      <c r="O5" s="21">
        <f>E5+G5*100/L5</f>
        <v>8.4054054054054053</v>
      </c>
      <c r="P5" s="21">
        <f>F5+H5*100/L5</f>
        <v>17.513513513513516</v>
      </c>
    </row>
    <row r="6" spans="1:18" ht="16.5" thickBot="1">
      <c r="A6" s="2" t="s">
        <v>12</v>
      </c>
      <c r="B6" s="4">
        <v>30</v>
      </c>
      <c r="C6" s="4">
        <v>16</v>
      </c>
      <c r="D6" s="4">
        <f t="shared" ref="D6:D8" si="0">SUM(B6:C6)</f>
        <v>46</v>
      </c>
      <c r="E6" s="4">
        <v>6</v>
      </c>
      <c r="F6" s="4">
        <v>2</v>
      </c>
      <c r="G6" s="4">
        <v>11</v>
      </c>
      <c r="H6" s="4">
        <v>13</v>
      </c>
      <c r="I6" s="4">
        <f t="shared" ref="I6:J8" si="1">E6+G6</f>
        <v>17</v>
      </c>
      <c r="J6" s="6">
        <f t="shared" si="1"/>
        <v>15</v>
      </c>
      <c r="K6" s="7">
        <f t="shared" ref="K6:K8" si="2">I6+J6</f>
        <v>32</v>
      </c>
      <c r="L6" s="3">
        <f t="shared" ref="L6:L8" si="3">D6+K6</f>
        <v>78</v>
      </c>
      <c r="M6" s="21">
        <f t="shared" ref="M6:M9" si="4">B6*100/L6</f>
        <v>38.46153846153846</v>
      </c>
      <c r="N6" s="21">
        <f t="shared" ref="N6:N9" si="5">C6*100/L6</f>
        <v>20.512820512820515</v>
      </c>
      <c r="O6" s="21">
        <f t="shared" ref="O6:O9" si="6">E6+G6*100/L6</f>
        <v>20.102564102564102</v>
      </c>
      <c r="P6" s="21">
        <f t="shared" ref="P6:P9" si="7">F6+H6*100/L6</f>
        <v>18.666666666666668</v>
      </c>
    </row>
    <row r="7" spans="1:18" ht="16.5" thickBot="1">
      <c r="A7" s="2" t="s">
        <v>13</v>
      </c>
      <c r="B7" s="4">
        <v>26</v>
      </c>
      <c r="C7" s="4">
        <v>26</v>
      </c>
      <c r="D7" s="4">
        <f t="shared" si="0"/>
        <v>52</v>
      </c>
      <c r="E7" s="4">
        <v>5</v>
      </c>
      <c r="F7" s="4">
        <v>3</v>
      </c>
      <c r="G7" s="4">
        <v>7</v>
      </c>
      <c r="H7" s="4">
        <v>13</v>
      </c>
      <c r="I7" s="4">
        <f t="shared" si="1"/>
        <v>12</v>
      </c>
      <c r="J7" s="6">
        <f t="shared" si="1"/>
        <v>16</v>
      </c>
      <c r="K7" s="7">
        <f t="shared" si="2"/>
        <v>28</v>
      </c>
      <c r="L7" s="3">
        <f t="shared" si="3"/>
        <v>80</v>
      </c>
      <c r="M7" s="21">
        <f t="shared" si="4"/>
        <v>32.5</v>
      </c>
      <c r="N7" s="21">
        <f t="shared" si="5"/>
        <v>32.5</v>
      </c>
      <c r="O7" s="21">
        <f t="shared" si="6"/>
        <v>13.75</v>
      </c>
      <c r="P7" s="21">
        <f t="shared" si="7"/>
        <v>19.25</v>
      </c>
    </row>
    <row r="8" spans="1:18" ht="16.5" thickBot="1">
      <c r="A8" s="2" t="s">
        <v>14</v>
      </c>
      <c r="B8" s="4">
        <v>20</v>
      </c>
      <c r="C8" s="4">
        <v>14</v>
      </c>
      <c r="D8" s="4">
        <f t="shared" si="0"/>
        <v>34</v>
      </c>
      <c r="E8" s="4">
        <v>1</v>
      </c>
      <c r="F8" s="4">
        <v>2</v>
      </c>
      <c r="G8" s="4">
        <v>9</v>
      </c>
      <c r="H8" s="4">
        <v>16</v>
      </c>
      <c r="I8" s="4">
        <f t="shared" si="1"/>
        <v>10</v>
      </c>
      <c r="J8" s="6">
        <f t="shared" si="1"/>
        <v>18</v>
      </c>
      <c r="K8" s="7">
        <f t="shared" si="2"/>
        <v>28</v>
      </c>
      <c r="L8" s="3">
        <f t="shared" si="3"/>
        <v>62</v>
      </c>
      <c r="M8" s="21">
        <f t="shared" si="4"/>
        <v>32.258064516129032</v>
      </c>
      <c r="N8" s="21">
        <f t="shared" si="5"/>
        <v>22.580645161290324</v>
      </c>
      <c r="O8" s="21">
        <f t="shared" si="6"/>
        <v>15.516129032258064</v>
      </c>
      <c r="P8" s="21">
        <f t="shared" si="7"/>
        <v>27.806451612903224</v>
      </c>
    </row>
    <row r="9" spans="1:18" ht="16.5" thickBot="1">
      <c r="A9" s="2" t="s">
        <v>15</v>
      </c>
      <c r="B9" s="4">
        <f t="shared" ref="B9:L9" si="8">SUM(B5:B8)</f>
        <v>109</v>
      </c>
      <c r="C9" s="4">
        <f t="shared" si="8"/>
        <v>76</v>
      </c>
      <c r="D9" s="4">
        <f t="shared" si="8"/>
        <v>185</v>
      </c>
      <c r="E9" s="4">
        <f t="shared" si="8"/>
        <v>15</v>
      </c>
      <c r="F9" s="4">
        <f t="shared" si="8"/>
        <v>11</v>
      </c>
      <c r="G9" s="4">
        <f t="shared" si="8"/>
        <v>31</v>
      </c>
      <c r="H9" s="4">
        <f t="shared" si="8"/>
        <v>52</v>
      </c>
      <c r="I9" s="4">
        <f t="shared" si="8"/>
        <v>46</v>
      </c>
      <c r="J9" s="6">
        <f t="shared" si="8"/>
        <v>63</v>
      </c>
      <c r="K9" s="7">
        <f t="shared" si="8"/>
        <v>109</v>
      </c>
      <c r="L9" s="3">
        <f t="shared" si="8"/>
        <v>294</v>
      </c>
      <c r="M9" s="21">
        <f t="shared" si="4"/>
        <v>37.074829931972786</v>
      </c>
      <c r="N9" s="21">
        <f t="shared" si="5"/>
        <v>25.85034013605442</v>
      </c>
      <c r="O9" s="21">
        <f t="shared" si="6"/>
        <v>25.544217687074831</v>
      </c>
      <c r="P9" s="21">
        <f t="shared" si="7"/>
        <v>28.687074829931973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2.435955080994125E-2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0.54172095573632106</v>
      </c>
    </row>
    <row r="13" spans="1:18" ht="15.75">
      <c r="A13" s="56" t="s">
        <v>9</v>
      </c>
      <c r="B13" s="54">
        <f>B5</f>
        <v>33</v>
      </c>
      <c r="C13" s="54">
        <f>I5</f>
        <v>7</v>
      </c>
      <c r="D13" s="54">
        <f>SUM(B13:C13)</f>
        <v>40</v>
      </c>
      <c r="E13" s="57"/>
      <c r="F13" s="27">
        <f>B15*D13/D15</f>
        <v>28.648648648648649</v>
      </c>
      <c r="G13" s="27">
        <f>C15*D13/D15</f>
        <v>11.351351351351351</v>
      </c>
      <c r="H13" s="54"/>
      <c r="I13" s="57"/>
      <c r="J13" s="10"/>
      <c r="K13" s="56" t="s">
        <v>9</v>
      </c>
      <c r="L13" s="54">
        <f>B7</f>
        <v>26</v>
      </c>
      <c r="M13" s="54">
        <f>I7</f>
        <v>12</v>
      </c>
      <c r="N13" s="54">
        <f>SUM(L13:M13)</f>
        <v>38</v>
      </c>
      <c r="O13" s="57"/>
      <c r="P13" s="27">
        <f>L15*N13/N15</f>
        <v>24.7</v>
      </c>
      <c r="Q13" s="27">
        <f>M15*N13/N15</f>
        <v>13.3</v>
      </c>
      <c r="R13" s="54"/>
    </row>
    <row r="14" spans="1:18" ht="18" customHeight="1">
      <c r="A14" s="56" t="s">
        <v>10</v>
      </c>
      <c r="B14" s="54">
        <f>C5</f>
        <v>20</v>
      </c>
      <c r="C14" s="54">
        <f>J5</f>
        <v>14</v>
      </c>
      <c r="D14" s="54">
        <f>SUM(B14:C14)</f>
        <v>34</v>
      </c>
      <c r="E14" s="57"/>
      <c r="F14" s="27">
        <f>B15*D14/D15</f>
        <v>24.351351351351351</v>
      </c>
      <c r="G14" s="27">
        <f>C15*D14/D15</f>
        <v>9.6486486486486491</v>
      </c>
      <c r="H14" s="54" t="s">
        <v>32</v>
      </c>
      <c r="I14" s="57"/>
      <c r="J14" s="10"/>
      <c r="K14" s="56" t="s">
        <v>10</v>
      </c>
      <c r="L14" s="54">
        <f>C7</f>
        <v>26</v>
      </c>
      <c r="M14" s="54">
        <f>J7</f>
        <v>16</v>
      </c>
      <c r="N14" s="54">
        <f>SUM(L14:M14)</f>
        <v>42</v>
      </c>
      <c r="O14" s="57"/>
      <c r="P14" s="27">
        <f>L15*N14/N15</f>
        <v>27.3</v>
      </c>
      <c r="Q14" s="27">
        <f>M15*N14/N15</f>
        <v>14.7</v>
      </c>
      <c r="R14" s="54" t="s">
        <v>32</v>
      </c>
    </row>
    <row r="15" spans="1:18" ht="15.75">
      <c r="A15" s="33" t="s">
        <v>6</v>
      </c>
      <c r="B15" s="34">
        <f>SUM(B13:B14)</f>
        <v>53</v>
      </c>
      <c r="C15" s="34">
        <f>SUM(C13:C14)</f>
        <v>21</v>
      </c>
      <c r="D15" s="34">
        <f>SUM(D13:D14)</f>
        <v>74</v>
      </c>
      <c r="E15" s="57"/>
      <c r="F15" s="57"/>
      <c r="G15" s="57"/>
      <c r="H15" s="28">
        <f>SUM(G18:H19)</f>
        <v>5.0688494265630766</v>
      </c>
      <c r="I15" s="57"/>
      <c r="J15" s="10"/>
      <c r="K15" s="33" t="s">
        <v>6</v>
      </c>
      <c r="L15" s="34">
        <f>SUM(L13:L14)</f>
        <v>52</v>
      </c>
      <c r="M15" s="34">
        <f>SUM(M13:M14)</f>
        <v>28</v>
      </c>
      <c r="N15" s="34">
        <f>SUM(N13:N14)</f>
        <v>80</v>
      </c>
      <c r="O15" s="57"/>
      <c r="P15" s="54"/>
      <c r="Q15" s="54"/>
      <c r="R15" s="63">
        <f>SUM(Q18:R19)</f>
        <v>0.37235947010383141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4.3513513513513509</v>
      </c>
      <c r="C18" s="27">
        <f>C13-G13</f>
        <v>-4.3513513513513509</v>
      </c>
      <c r="D18" s="54"/>
      <c r="E18" s="27">
        <f>B18*B18</f>
        <v>18.934258582907226</v>
      </c>
      <c r="F18" s="27">
        <f>C18*C18</f>
        <v>18.934258582907226</v>
      </c>
      <c r="G18" s="30">
        <f>E18/F13</f>
        <v>0.66091279959204463</v>
      </c>
      <c r="H18" s="30">
        <f>F18/G13</f>
        <v>1.6680180180180175</v>
      </c>
      <c r="I18" s="57"/>
      <c r="J18" s="10"/>
      <c r="K18" s="29" t="s">
        <v>33</v>
      </c>
      <c r="L18" s="27">
        <f>L13-P13</f>
        <v>1.3000000000000007</v>
      </c>
      <c r="M18" s="27">
        <f>M13-Q13</f>
        <v>-1.3000000000000007</v>
      </c>
      <c r="N18" s="57"/>
      <c r="O18" s="27">
        <f>L18*L18</f>
        <v>1.6900000000000019</v>
      </c>
      <c r="P18" s="27">
        <f>M18*M18</f>
        <v>1.6900000000000019</v>
      </c>
      <c r="Q18" s="30">
        <f>O18/P13</f>
        <v>6.8421052631579021E-2</v>
      </c>
      <c r="R18" s="30">
        <f>P18/Q13</f>
        <v>0.12706766917293247</v>
      </c>
    </row>
    <row r="19" spans="1:18" ht="15.75">
      <c r="A19" s="29"/>
      <c r="B19" s="27">
        <f>B14-F14</f>
        <v>-4.3513513513513509</v>
      </c>
      <c r="C19" s="27">
        <f>C14-G14</f>
        <v>4.3513513513513509</v>
      </c>
      <c r="D19" s="54"/>
      <c r="E19" s="27">
        <f>B19*B19</f>
        <v>18.934258582907226</v>
      </c>
      <c r="F19" s="27">
        <f>C19*C19</f>
        <v>18.934258582907226</v>
      </c>
      <c r="G19" s="30">
        <f>E19/F14</f>
        <v>0.77754447010828787</v>
      </c>
      <c r="H19" s="30">
        <f>F19/G14</f>
        <v>1.9623741388447264</v>
      </c>
      <c r="I19" s="57"/>
      <c r="J19" s="10"/>
      <c r="K19" s="29"/>
      <c r="L19" s="27">
        <f>L14-P14</f>
        <v>-1.3000000000000007</v>
      </c>
      <c r="M19" s="27">
        <f>M14-Q14</f>
        <v>1.3000000000000007</v>
      </c>
      <c r="N19" s="57"/>
      <c r="O19" s="27">
        <f>L19*L19</f>
        <v>1.6900000000000019</v>
      </c>
      <c r="P19" s="27">
        <f>M19*M19</f>
        <v>1.6900000000000019</v>
      </c>
      <c r="Q19" s="30">
        <f>O19/P14</f>
        <v>6.1904761904761976E-2</v>
      </c>
      <c r="R19" s="30">
        <f>P19/Q14</f>
        <v>0.11496598639455796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0.28306748627110256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6.9982182913062962E-2</v>
      </c>
    </row>
    <row r="23" spans="1:18" ht="15.75">
      <c r="A23" s="56" t="s">
        <v>9</v>
      </c>
      <c r="B23" s="56">
        <f>B6</f>
        <v>30</v>
      </c>
      <c r="C23" s="56">
        <f>I6</f>
        <v>17</v>
      </c>
      <c r="D23" s="56">
        <f>SUM(B23:C23)</f>
        <v>47</v>
      </c>
      <c r="E23" s="57"/>
      <c r="F23" s="27">
        <f>B25*D23/D25</f>
        <v>27.717948717948719</v>
      </c>
      <c r="G23" s="27">
        <f>C25*D23/D25</f>
        <v>19.282051282051281</v>
      </c>
      <c r="H23" s="54"/>
      <c r="I23" s="57"/>
      <c r="J23" s="10"/>
      <c r="K23" s="56" t="s">
        <v>9</v>
      </c>
      <c r="L23" s="56">
        <f>B8</f>
        <v>20</v>
      </c>
      <c r="M23" s="56">
        <f>I8</f>
        <v>10</v>
      </c>
      <c r="N23" s="56">
        <f>SUM(L23:M23)</f>
        <v>30</v>
      </c>
      <c r="O23" s="57"/>
      <c r="P23" s="27">
        <f>L25*N23/N25</f>
        <v>16.451612903225808</v>
      </c>
      <c r="Q23" s="27">
        <f>M25*N23/N25</f>
        <v>13.548387096774194</v>
      </c>
      <c r="R23" s="54"/>
    </row>
    <row r="24" spans="1:18" ht="18.75" customHeight="1">
      <c r="A24" s="56" t="s">
        <v>10</v>
      </c>
      <c r="B24" s="56">
        <f>C6</f>
        <v>16</v>
      </c>
      <c r="C24" s="56">
        <f>J6</f>
        <v>15</v>
      </c>
      <c r="D24" s="56">
        <f>SUM(B24:C24)</f>
        <v>31</v>
      </c>
      <c r="E24" s="57"/>
      <c r="F24" s="27">
        <f>B25*D24/D25</f>
        <v>18.282051282051281</v>
      </c>
      <c r="G24" s="27">
        <f>C25*D24/D25</f>
        <v>12.717948717948717</v>
      </c>
      <c r="H24" s="54" t="s">
        <v>32</v>
      </c>
      <c r="I24" s="57"/>
      <c r="J24" s="10"/>
      <c r="K24" s="56" t="s">
        <v>10</v>
      </c>
      <c r="L24" s="56">
        <f>C8</f>
        <v>14</v>
      </c>
      <c r="M24" s="56">
        <f>J8</f>
        <v>18</v>
      </c>
      <c r="N24" s="56">
        <f>SUM(L24:M24)</f>
        <v>32</v>
      </c>
      <c r="O24" s="57"/>
      <c r="P24" s="27">
        <f>L25*N24/N25</f>
        <v>17.548387096774192</v>
      </c>
      <c r="Q24" s="27">
        <f>M25*N24/N25</f>
        <v>14.451612903225806</v>
      </c>
      <c r="R24" s="54" t="s">
        <v>32</v>
      </c>
    </row>
    <row r="25" spans="1:18" ht="15.75">
      <c r="A25" s="32" t="s">
        <v>6</v>
      </c>
      <c r="B25" s="32">
        <f>SUM(B23:B24)</f>
        <v>46</v>
      </c>
      <c r="C25" s="32">
        <f>SUM(C23:C24)</f>
        <v>32</v>
      </c>
      <c r="D25" s="32">
        <f>SUM(D23:D24)</f>
        <v>78</v>
      </c>
      <c r="E25" s="57"/>
      <c r="F25" s="54"/>
      <c r="G25" s="54"/>
      <c r="H25" s="28">
        <f>SUM(G28:H29)</f>
        <v>1.1523044671898777</v>
      </c>
      <c r="I25" s="57"/>
      <c r="J25" s="10"/>
      <c r="K25" s="32" t="s">
        <v>6</v>
      </c>
      <c r="L25" s="32">
        <f>SUM(L23:L24)</f>
        <v>34</v>
      </c>
      <c r="M25" s="32">
        <f>SUM(M23:M24)</f>
        <v>28</v>
      </c>
      <c r="N25" s="32">
        <f>SUM(N23:N24)</f>
        <v>62</v>
      </c>
      <c r="O25" s="57"/>
      <c r="P25" s="54"/>
      <c r="Q25" s="54"/>
      <c r="R25" s="63">
        <f>SUM(Q28:R29)</f>
        <v>3.2834383753501397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2.282051282051281</v>
      </c>
      <c r="C28" s="27">
        <f>C23-G23</f>
        <v>-2.282051282051281</v>
      </c>
      <c r="D28" s="54"/>
      <c r="E28" s="27">
        <f>B28*B28</f>
        <v>5.2077580539118955</v>
      </c>
      <c r="F28" s="27">
        <f>C28*C28</f>
        <v>5.2077580539118955</v>
      </c>
      <c r="G28" s="30">
        <f>E28/F23</f>
        <v>0.18788396309210353</v>
      </c>
      <c r="H28" s="30">
        <f>F28/G23</f>
        <v>0.27008319694489885</v>
      </c>
      <c r="I28" s="57"/>
      <c r="J28" s="10"/>
      <c r="K28" s="29" t="s">
        <v>33</v>
      </c>
      <c r="L28" s="27">
        <f>L23-P23</f>
        <v>3.5483870967741922</v>
      </c>
      <c r="M28" s="27">
        <f>M23-Q23</f>
        <v>-3.5483870967741939</v>
      </c>
      <c r="N28" s="57"/>
      <c r="O28" s="27">
        <f>L28*L28</f>
        <v>12.59105098855358</v>
      </c>
      <c r="P28" s="27">
        <f>M28*M28</f>
        <v>12.591050988553594</v>
      </c>
      <c r="Q28" s="30">
        <f>O28/P23</f>
        <v>0.76533839342188414</v>
      </c>
      <c r="R28" s="30">
        <f>P28/Q23</f>
        <v>0.92933947772657477</v>
      </c>
    </row>
    <row r="29" spans="1:18" ht="15.75">
      <c r="A29" s="29"/>
      <c r="B29" s="27">
        <f>B24-F24</f>
        <v>-2.282051282051281</v>
      </c>
      <c r="C29" s="27">
        <f>C24-G24</f>
        <v>2.2820512820512828</v>
      </c>
      <c r="D29" s="54"/>
      <c r="E29" s="27">
        <f>B29*B29</f>
        <v>5.2077580539118955</v>
      </c>
      <c r="F29" s="27">
        <f>C29*C29</f>
        <v>5.2077580539119035</v>
      </c>
      <c r="G29" s="30">
        <f>E29/F24</f>
        <v>0.28485633113964087</v>
      </c>
      <c r="H29" s="30">
        <f>F29/G24</f>
        <v>0.40948097601323435</v>
      </c>
      <c r="I29" s="57"/>
      <c r="J29" s="10"/>
      <c r="K29" s="29"/>
      <c r="L29" s="27">
        <f>L24-P24</f>
        <v>-3.5483870967741922</v>
      </c>
      <c r="M29" s="27">
        <f>M24-Q24</f>
        <v>3.5483870967741939</v>
      </c>
      <c r="N29" s="57"/>
      <c r="O29" s="27">
        <f>L29*L29</f>
        <v>12.59105098855358</v>
      </c>
      <c r="P29" s="27">
        <f>M29*M29</f>
        <v>12.591050988553594</v>
      </c>
      <c r="Q29" s="30">
        <f>O29/P24</f>
        <v>0.71750474383301655</v>
      </c>
      <c r="R29" s="30">
        <f>P29/Q24</f>
        <v>0.87125576036866392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104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33</v>
      </c>
      <c r="C33" s="58">
        <f>C13</f>
        <v>7</v>
      </c>
      <c r="D33" s="58">
        <f>SUM(B33:C33)</f>
        <v>40</v>
      </c>
      <c r="E33" s="49">
        <f>B33*100/D35</f>
        <v>44.594594594594597</v>
      </c>
      <c r="F33" s="49">
        <f>C33*100/D35</f>
        <v>9.4594594594594597</v>
      </c>
      <c r="H33" s="93" t="s">
        <v>53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20</v>
      </c>
      <c r="C34" s="58">
        <f>C14</f>
        <v>14</v>
      </c>
      <c r="D34" s="58">
        <f>SUM(B34:C34)</f>
        <v>34</v>
      </c>
      <c r="E34" s="50">
        <f>B34*100/D33</f>
        <v>50</v>
      </c>
      <c r="F34" s="49">
        <f>C34*100/D35</f>
        <v>18.918918918918919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5.5531025386334979E-3</v>
      </c>
      <c r="P34" s="15"/>
      <c r="Q34" s="57"/>
      <c r="R34" s="22"/>
    </row>
    <row r="35" spans="1:18" ht="15.75">
      <c r="A35" s="58" t="s">
        <v>6</v>
      </c>
      <c r="B35" s="58">
        <f>SUM(B33:B34)</f>
        <v>53</v>
      </c>
      <c r="C35" s="58">
        <f>SUM(C33:C34)</f>
        <v>21</v>
      </c>
      <c r="D35" s="58">
        <f>SUM(D33:D34)</f>
        <v>74</v>
      </c>
      <c r="E35" s="51"/>
      <c r="F35" s="51"/>
      <c r="H35" s="56" t="s">
        <v>9</v>
      </c>
      <c r="I35" s="54">
        <f>B9</f>
        <v>109</v>
      </c>
      <c r="J35" s="54">
        <f>I9</f>
        <v>46</v>
      </c>
      <c r="K35" s="54">
        <f>SUM(I35:J35)</f>
        <v>155</v>
      </c>
      <c r="L35" s="57"/>
      <c r="M35" s="27">
        <f>I37*K35/K37</f>
        <v>97.534013605442183</v>
      </c>
      <c r="N35" s="27">
        <f>J37*K35/K37</f>
        <v>57.465986394557824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76</v>
      </c>
      <c r="J36" s="54">
        <f>J9</f>
        <v>63</v>
      </c>
      <c r="K36" s="54">
        <f>SUM(I36:J36)</f>
        <v>139</v>
      </c>
      <c r="L36" s="57"/>
      <c r="M36" s="27">
        <f>I37*K36/K37</f>
        <v>87.465986394557817</v>
      </c>
      <c r="N36" s="27">
        <f>J37*K36/K37</f>
        <v>51.534013605442176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185</v>
      </c>
      <c r="J37" s="34">
        <f>SUM(J35:J36)</f>
        <v>109</v>
      </c>
      <c r="K37" s="34">
        <f>SUM(K35:K36)</f>
        <v>294</v>
      </c>
      <c r="L37" s="57"/>
      <c r="M37" s="57"/>
      <c r="N37" s="57"/>
      <c r="O37" s="63">
        <f>SUM(N40:O41)</f>
        <v>7.6898897025968775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30</v>
      </c>
      <c r="C39" s="58">
        <f>C23</f>
        <v>17</v>
      </c>
      <c r="D39" s="58">
        <f>SUM(B39:C39)</f>
        <v>47</v>
      </c>
      <c r="E39" s="49">
        <f>B39*100/D41</f>
        <v>38.46153846153846</v>
      </c>
      <c r="F39" s="49">
        <f>C39*100/D41</f>
        <v>21.794871794871796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16</v>
      </c>
      <c r="C40" s="58">
        <f>C24</f>
        <v>15</v>
      </c>
      <c r="D40" s="58">
        <f>SUM(B40:C40)</f>
        <v>31</v>
      </c>
      <c r="E40" s="50">
        <f>B40*100/D39</f>
        <v>34.042553191489361</v>
      </c>
      <c r="F40" s="49">
        <f>C40*100/D41</f>
        <v>19.23076923076923</v>
      </c>
      <c r="H40" s="29" t="s">
        <v>33</v>
      </c>
      <c r="I40" s="27">
        <f>I35-M35</f>
        <v>11.465986394557817</v>
      </c>
      <c r="J40" s="27">
        <f>J35-N35</f>
        <v>-11.465986394557824</v>
      </c>
      <c r="K40" s="54"/>
      <c r="L40" s="27">
        <f>I40*I40</f>
        <v>131.46884400018496</v>
      </c>
      <c r="M40" s="27">
        <f>J40*J40</f>
        <v>131.46884400018513</v>
      </c>
      <c r="N40" s="30">
        <f>L40/M35</f>
        <v>1.3479281651631865</v>
      </c>
      <c r="O40" s="30">
        <f>M40/N35</f>
        <v>2.287767986744861</v>
      </c>
      <c r="P40" s="14"/>
      <c r="Q40" s="14"/>
      <c r="R40" s="22"/>
    </row>
    <row r="41" spans="1:18" ht="15.75">
      <c r="A41" s="58" t="s">
        <v>6</v>
      </c>
      <c r="B41" s="58">
        <f>SUM(B39:B40)</f>
        <v>46</v>
      </c>
      <c r="C41" s="58">
        <f>SUM(C39:C40)</f>
        <v>32</v>
      </c>
      <c r="D41" s="58">
        <f>SUM(D39:D40)</f>
        <v>78</v>
      </c>
      <c r="E41" s="51"/>
      <c r="F41" s="51"/>
      <c r="H41" s="29"/>
      <c r="I41" s="27">
        <f>I36-M36</f>
        <v>-11.465986394557817</v>
      </c>
      <c r="J41" s="27">
        <f>J36-N36</f>
        <v>11.465986394557824</v>
      </c>
      <c r="K41" s="54"/>
      <c r="L41" s="27">
        <f>I41*I41</f>
        <v>131.46884400018496</v>
      </c>
      <c r="M41" s="27">
        <f>J41*J41</f>
        <v>131.46884400018513</v>
      </c>
      <c r="N41" s="30">
        <f>L41/M36</f>
        <v>1.5030853640308917</v>
      </c>
      <c r="O41" s="30">
        <f>M41/N36</f>
        <v>2.5511081866579386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31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26</v>
      </c>
      <c r="C45" s="58">
        <f t="shared" si="9"/>
        <v>12</v>
      </c>
      <c r="D45" s="58">
        <f>SUM(B45:C45)</f>
        <v>38</v>
      </c>
      <c r="E45" s="49">
        <f>B45*100/D47</f>
        <v>32.5</v>
      </c>
      <c r="F45" s="49">
        <f>C45*100/D47</f>
        <v>15</v>
      </c>
    </row>
    <row r="46" spans="1:18">
      <c r="A46" s="58" t="s">
        <v>10</v>
      </c>
      <c r="B46" s="58">
        <f t="shared" si="9"/>
        <v>26</v>
      </c>
      <c r="C46" s="58">
        <f t="shared" si="9"/>
        <v>16</v>
      </c>
      <c r="D46" s="58">
        <f>SUM(B46:C46)</f>
        <v>42</v>
      </c>
      <c r="E46" s="50">
        <f>B46*100/D45</f>
        <v>68.421052631578945</v>
      </c>
      <c r="F46" s="49">
        <f>C46*100/D47</f>
        <v>20</v>
      </c>
    </row>
    <row r="47" spans="1:18">
      <c r="A47" s="58" t="s">
        <v>6</v>
      </c>
      <c r="B47" s="58">
        <f>SUM(B45:B46)</f>
        <v>52</v>
      </c>
      <c r="C47" s="58">
        <f>SUM(C45:C46)</f>
        <v>28</v>
      </c>
      <c r="D47" s="58">
        <f>SUM(D45:D46)</f>
        <v>80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20</v>
      </c>
      <c r="C50" s="58">
        <f>M23</f>
        <v>10</v>
      </c>
      <c r="D50" s="58">
        <f>SUM(B50:C50)</f>
        <v>30</v>
      </c>
      <c r="E50" s="49">
        <f>B50*100/D52</f>
        <v>32.258064516129032</v>
      </c>
      <c r="F50" s="49">
        <f>C50*100/D52</f>
        <v>16.129032258064516</v>
      </c>
    </row>
    <row r="51" spans="1:6">
      <c r="A51" s="58" t="s">
        <v>10</v>
      </c>
      <c r="B51" s="58">
        <f>L24</f>
        <v>14</v>
      </c>
      <c r="C51" s="58">
        <f>M24</f>
        <v>18</v>
      </c>
      <c r="D51" s="58">
        <f>SUM(B51:C51)</f>
        <v>32</v>
      </c>
      <c r="E51" s="49">
        <f>B51*100/D50</f>
        <v>46.666666666666664</v>
      </c>
      <c r="F51" s="49">
        <f>C51*100/D52</f>
        <v>29.032258064516128</v>
      </c>
    </row>
    <row r="52" spans="1:6">
      <c r="A52" s="58" t="s">
        <v>6</v>
      </c>
      <c r="B52" s="58">
        <f>SUM(B50:B51)</f>
        <v>34</v>
      </c>
      <c r="C52" s="58">
        <f>SUM(C50:C51)</f>
        <v>28</v>
      </c>
      <c r="D52" s="58">
        <f>SUM(D50:D51)</f>
        <v>62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R52"/>
  <sheetViews>
    <sheetView topLeftCell="C28" workbookViewId="0">
      <selection activeCell="C10" sqref="C10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30</v>
      </c>
      <c r="C5" s="4">
        <v>15</v>
      </c>
      <c r="D5" s="4">
        <f>SUM(B5:C5)</f>
        <v>45</v>
      </c>
      <c r="E5" s="4">
        <v>3</v>
      </c>
      <c r="F5" s="4">
        <v>2</v>
      </c>
      <c r="G5" s="4">
        <v>4</v>
      </c>
      <c r="H5" s="4">
        <v>14</v>
      </c>
      <c r="I5" s="4">
        <f>E5+G5</f>
        <v>7</v>
      </c>
      <c r="J5" s="6">
        <f>F5+H5</f>
        <v>16</v>
      </c>
      <c r="K5" s="7">
        <f>I5+J5</f>
        <v>23</v>
      </c>
      <c r="L5" s="3">
        <f>D5+K5</f>
        <v>68</v>
      </c>
      <c r="M5" s="21">
        <f>B5*100/L5</f>
        <v>44.117647058823529</v>
      </c>
      <c r="N5" s="21">
        <f>C5*100/L5</f>
        <v>22.058823529411764</v>
      </c>
      <c r="O5" s="21">
        <f>E5+G5*100/L5</f>
        <v>8.882352941176471</v>
      </c>
      <c r="P5" s="21">
        <f>F5+H5*100/L5</f>
        <v>22.588235294117649</v>
      </c>
    </row>
    <row r="6" spans="1:18" ht="16.5" thickBot="1">
      <c r="A6" s="2" t="s">
        <v>12</v>
      </c>
      <c r="B6" s="4">
        <v>44</v>
      </c>
      <c r="C6" s="4">
        <v>15</v>
      </c>
      <c r="D6" s="4">
        <f t="shared" ref="D6:D8" si="0">SUM(B6:C6)</f>
        <v>59</v>
      </c>
      <c r="E6" s="4">
        <v>6</v>
      </c>
      <c r="F6" s="4">
        <v>2</v>
      </c>
      <c r="G6" s="4">
        <v>13</v>
      </c>
      <c r="H6" s="4">
        <v>20</v>
      </c>
      <c r="I6" s="4">
        <f t="shared" ref="I6:J8" si="1">E6+G6</f>
        <v>19</v>
      </c>
      <c r="J6" s="6">
        <f t="shared" si="1"/>
        <v>22</v>
      </c>
      <c r="K6" s="7">
        <f t="shared" ref="K6:K8" si="2">I6+J6</f>
        <v>41</v>
      </c>
      <c r="L6" s="3">
        <f t="shared" ref="L6:L8" si="3">D6+K6</f>
        <v>100</v>
      </c>
      <c r="M6" s="21">
        <f t="shared" ref="M6:M9" si="4">B6*100/L6</f>
        <v>44</v>
      </c>
      <c r="N6" s="21">
        <f t="shared" ref="N6:N9" si="5">C6*100/L6</f>
        <v>15</v>
      </c>
      <c r="O6" s="21">
        <f t="shared" ref="O6:O9" si="6">E6+G6*100/L6</f>
        <v>19</v>
      </c>
      <c r="P6" s="21">
        <f t="shared" ref="P6:P9" si="7">F6+H6*100/L6</f>
        <v>22</v>
      </c>
    </row>
    <row r="7" spans="1:18" ht="16.5" thickBot="1">
      <c r="A7" s="2" t="s">
        <v>13</v>
      </c>
      <c r="B7" s="4">
        <v>30</v>
      </c>
      <c r="C7" s="4">
        <v>28</v>
      </c>
      <c r="D7" s="4">
        <f t="shared" si="0"/>
        <v>58</v>
      </c>
      <c r="E7" s="4">
        <v>6</v>
      </c>
      <c r="F7" s="4">
        <v>0</v>
      </c>
      <c r="G7" s="4">
        <v>10</v>
      </c>
      <c r="H7" s="4">
        <v>21</v>
      </c>
      <c r="I7" s="4">
        <f t="shared" si="1"/>
        <v>16</v>
      </c>
      <c r="J7" s="6">
        <f t="shared" si="1"/>
        <v>21</v>
      </c>
      <c r="K7" s="7">
        <f t="shared" si="2"/>
        <v>37</v>
      </c>
      <c r="L7" s="3">
        <f t="shared" si="3"/>
        <v>95</v>
      </c>
      <c r="M7" s="21">
        <f t="shared" si="4"/>
        <v>31.578947368421051</v>
      </c>
      <c r="N7" s="21">
        <f t="shared" si="5"/>
        <v>29.473684210526315</v>
      </c>
      <c r="O7" s="21">
        <f t="shared" si="6"/>
        <v>16.526315789473685</v>
      </c>
      <c r="P7" s="21">
        <f t="shared" si="7"/>
        <v>22.105263157894736</v>
      </c>
    </row>
    <row r="8" spans="1:18" ht="16.5" thickBot="1">
      <c r="A8" s="2" t="s">
        <v>14</v>
      </c>
      <c r="B8" s="4">
        <v>29</v>
      </c>
      <c r="C8" s="4">
        <v>20</v>
      </c>
      <c r="D8" s="4">
        <f t="shared" si="0"/>
        <v>49</v>
      </c>
      <c r="E8" s="4">
        <v>5</v>
      </c>
      <c r="F8" s="4">
        <v>3</v>
      </c>
      <c r="G8" s="4">
        <v>7</v>
      </c>
      <c r="H8" s="4">
        <v>10</v>
      </c>
      <c r="I8" s="4">
        <f t="shared" si="1"/>
        <v>12</v>
      </c>
      <c r="J8" s="6">
        <f t="shared" si="1"/>
        <v>13</v>
      </c>
      <c r="K8" s="7">
        <f t="shared" si="2"/>
        <v>25</v>
      </c>
      <c r="L8" s="3">
        <f t="shared" si="3"/>
        <v>74</v>
      </c>
      <c r="M8" s="21">
        <f t="shared" si="4"/>
        <v>39.189189189189186</v>
      </c>
      <c r="N8" s="21">
        <f t="shared" si="5"/>
        <v>27.027027027027028</v>
      </c>
      <c r="O8" s="21">
        <f t="shared" si="6"/>
        <v>14.45945945945946</v>
      </c>
      <c r="P8" s="21">
        <f t="shared" si="7"/>
        <v>16.513513513513516</v>
      </c>
    </row>
    <row r="9" spans="1:18" ht="16.5" thickBot="1">
      <c r="A9" s="2" t="s">
        <v>15</v>
      </c>
      <c r="B9" s="4">
        <f>SUM(B5:B8)</f>
        <v>133</v>
      </c>
      <c r="C9" s="4">
        <f>SUM(C5:C8)</f>
        <v>78</v>
      </c>
      <c r="D9" s="4">
        <f t="shared" ref="D9:L9" si="8">SUM(D5:D8)</f>
        <v>211</v>
      </c>
      <c r="E9" s="4">
        <f t="shared" si="8"/>
        <v>20</v>
      </c>
      <c r="F9" s="4">
        <f t="shared" si="8"/>
        <v>7</v>
      </c>
      <c r="G9" s="4">
        <f t="shared" si="8"/>
        <v>34</v>
      </c>
      <c r="H9" s="4">
        <f t="shared" si="8"/>
        <v>65</v>
      </c>
      <c r="I9" s="4">
        <f t="shared" si="8"/>
        <v>54</v>
      </c>
      <c r="J9" s="4">
        <f t="shared" si="8"/>
        <v>72</v>
      </c>
      <c r="K9" s="4">
        <f t="shared" si="8"/>
        <v>126</v>
      </c>
      <c r="L9" s="4">
        <f t="shared" si="8"/>
        <v>337</v>
      </c>
      <c r="M9" s="21">
        <f t="shared" si="4"/>
        <v>39.465875370919882</v>
      </c>
      <c r="N9" s="21">
        <f t="shared" si="5"/>
        <v>23.145400593471809</v>
      </c>
      <c r="O9" s="21">
        <f t="shared" si="6"/>
        <v>30.089020771513354</v>
      </c>
      <c r="P9" s="21">
        <f t="shared" si="7"/>
        <v>26.287833827893174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57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58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4.5377253345877449E-3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0.41991500111209812</v>
      </c>
    </row>
    <row r="13" spans="1:18" ht="15.75">
      <c r="A13" s="56" t="s">
        <v>9</v>
      </c>
      <c r="B13" s="54">
        <f>B5</f>
        <v>30</v>
      </c>
      <c r="C13" s="54">
        <f>I5</f>
        <v>7</v>
      </c>
      <c r="D13" s="54">
        <f>SUM(B13:C13)</f>
        <v>37</v>
      </c>
      <c r="E13" s="57"/>
      <c r="F13" s="27">
        <f>B15*D13/D15</f>
        <v>24.485294117647058</v>
      </c>
      <c r="G13" s="27">
        <f>C15*D13/D15</f>
        <v>12.514705882352942</v>
      </c>
      <c r="H13" s="54"/>
      <c r="I13" s="57"/>
      <c r="J13" s="10"/>
      <c r="K13" s="56" t="s">
        <v>9</v>
      </c>
      <c r="L13" s="54">
        <f>B7</f>
        <v>30</v>
      </c>
      <c r="M13" s="54">
        <f>I7</f>
        <v>16</v>
      </c>
      <c r="N13" s="54">
        <f>SUM(L13:M13)</f>
        <v>46</v>
      </c>
      <c r="O13" s="57"/>
      <c r="P13" s="27">
        <f>L15*N13/N15</f>
        <v>28.08421052631579</v>
      </c>
      <c r="Q13" s="27">
        <f>M15*N13/N15</f>
        <v>17.91578947368421</v>
      </c>
      <c r="R13" s="54"/>
    </row>
    <row r="14" spans="1:18" ht="18" customHeight="1">
      <c r="A14" s="56" t="s">
        <v>10</v>
      </c>
      <c r="B14" s="54">
        <f>C5</f>
        <v>15</v>
      </c>
      <c r="C14" s="54">
        <f>J5</f>
        <v>16</v>
      </c>
      <c r="D14" s="54">
        <f>SUM(B14:C14)</f>
        <v>31</v>
      </c>
      <c r="E14" s="57"/>
      <c r="F14" s="27">
        <f>B15*D14/D15</f>
        <v>20.514705882352942</v>
      </c>
      <c r="G14" s="27">
        <f>C15*D14/D15</f>
        <v>10.485294117647058</v>
      </c>
      <c r="H14" s="54" t="s">
        <v>32</v>
      </c>
      <c r="I14" s="57"/>
      <c r="J14" s="10"/>
      <c r="K14" s="56" t="s">
        <v>10</v>
      </c>
      <c r="L14" s="54">
        <f>C7</f>
        <v>28</v>
      </c>
      <c r="M14" s="54">
        <f>J7</f>
        <v>21</v>
      </c>
      <c r="N14" s="54">
        <f>SUM(L14:M14)</f>
        <v>49</v>
      </c>
      <c r="O14" s="57"/>
      <c r="P14" s="27">
        <f>L15*N14/N15</f>
        <v>29.91578947368421</v>
      </c>
      <c r="Q14" s="27">
        <f>M15*N14/N15</f>
        <v>19.08421052631579</v>
      </c>
      <c r="R14" s="54" t="s">
        <v>32</v>
      </c>
    </row>
    <row r="15" spans="1:18" ht="15.75">
      <c r="A15" s="33" t="s">
        <v>6</v>
      </c>
      <c r="B15" s="34">
        <f>SUM(B13:B14)</f>
        <v>45</v>
      </c>
      <c r="C15" s="34">
        <f>SUM(C13:C14)</f>
        <v>23</v>
      </c>
      <c r="D15" s="34">
        <f>SUM(D13:D14)</f>
        <v>68</v>
      </c>
      <c r="E15" s="57"/>
      <c r="F15" s="57"/>
      <c r="G15" s="57"/>
      <c r="H15" s="28">
        <f>SUM(G18:H19)</f>
        <v>8.0550396118418597</v>
      </c>
      <c r="I15" s="57"/>
      <c r="J15" s="10"/>
      <c r="K15" s="33" t="s">
        <v>6</v>
      </c>
      <c r="L15" s="34">
        <f>SUM(L13:L14)</f>
        <v>58</v>
      </c>
      <c r="M15" s="34">
        <f>SUM(M13:M14)</f>
        <v>37</v>
      </c>
      <c r="N15" s="34">
        <f>SUM(N13:N14)</f>
        <v>95</v>
      </c>
      <c r="O15" s="57"/>
      <c r="P15" s="54"/>
      <c r="Q15" s="54"/>
      <c r="R15" s="63">
        <f>SUM(Q18:R19)</f>
        <v>0.65055310182746451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5.514705882352942</v>
      </c>
      <c r="C18" s="27">
        <f>C13-G13</f>
        <v>-5.514705882352942</v>
      </c>
      <c r="D18" s="54"/>
      <c r="E18" s="27">
        <f>B18*B18</f>
        <v>30.411980968858142</v>
      </c>
      <c r="F18" s="27">
        <f>C18*C18</f>
        <v>30.411980968858142</v>
      </c>
      <c r="G18" s="30">
        <f>E18/F13</f>
        <v>1.2420508744038161</v>
      </c>
      <c r="H18" s="30">
        <f>F18/G13</f>
        <v>2.4300995368770311</v>
      </c>
      <c r="I18" s="57"/>
      <c r="J18" s="10"/>
      <c r="K18" s="29" t="s">
        <v>33</v>
      </c>
      <c r="L18" s="27">
        <f>L13-P13</f>
        <v>1.9157894736842103</v>
      </c>
      <c r="M18" s="27">
        <f>M13-Q13</f>
        <v>-1.9157894736842103</v>
      </c>
      <c r="N18" s="57"/>
      <c r="O18" s="27">
        <f>L18*L18</f>
        <v>3.6702493074792235</v>
      </c>
      <c r="P18" s="27">
        <f>M18*M18</f>
        <v>3.6702493074792235</v>
      </c>
      <c r="Q18" s="30">
        <f>O18/P13</f>
        <v>0.13068728793497986</v>
      </c>
      <c r="R18" s="30">
        <f>P18/Q13</f>
        <v>0.20486115406023869</v>
      </c>
    </row>
    <row r="19" spans="1:18" ht="15.75">
      <c r="A19" s="29"/>
      <c r="B19" s="27">
        <f>B14-F14</f>
        <v>-5.514705882352942</v>
      </c>
      <c r="C19" s="27">
        <f>C14-G14</f>
        <v>5.514705882352942</v>
      </c>
      <c r="D19" s="54"/>
      <c r="E19" s="27">
        <f>B19*B19</f>
        <v>30.411980968858142</v>
      </c>
      <c r="F19" s="27">
        <f>C19*C19</f>
        <v>30.411980968858142</v>
      </c>
      <c r="G19" s="30">
        <f>E19/F14</f>
        <v>1.4824478178368126</v>
      </c>
      <c r="H19" s="30">
        <f>F19/G14</f>
        <v>2.9004413827241988</v>
      </c>
      <c r="I19" s="57"/>
      <c r="J19" s="10"/>
      <c r="K19" s="29"/>
      <c r="L19" s="27">
        <f>L14-P14</f>
        <v>-1.9157894736842103</v>
      </c>
      <c r="M19" s="27">
        <f>M14-Q14</f>
        <v>1.9157894736842103</v>
      </c>
      <c r="N19" s="57"/>
      <c r="O19" s="27">
        <f>L19*L19</f>
        <v>3.6702493074792235</v>
      </c>
      <c r="P19" s="27">
        <f>M19*M19</f>
        <v>3.6702493074792235</v>
      </c>
      <c r="Q19" s="30">
        <f>O19/P14</f>
        <v>0.12268602540834843</v>
      </c>
      <c r="R19" s="30">
        <f>P19/Q14</f>
        <v>0.19231863442389754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59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60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4.0238862802529102E-3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0.35997219547240955</v>
      </c>
    </row>
    <row r="23" spans="1:18" ht="15.75">
      <c r="A23" s="56" t="s">
        <v>9</v>
      </c>
      <c r="B23" s="56">
        <f>B6</f>
        <v>44</v>
      </c>
      <c r="C23" s="56">
        <f>I6</f>
        <v>19</v>
      </c>
      <c r="D23" s="56">
        <f>SUM(B23:C23)</f>
        <v>63</v>
      </c>
      <c r="E23" s="57"/>
      <c r="F23" s="27">
        <f>B25*D23/D25</f>
        <v>37.17</v>
      </c>
      <c r="G23" s="27">
        <f>C25*D23/D25</f>
        <v>25.83</v>
      </c>
      <c r="H23" s="54"/>
      <c r="I23" s="57"/>
      <c r="J23" s="10"/>
      <c r="K23" s="56" t="s">
        <v>9</v>
      </c>
      <c r="L23" s="56">
        <f>B8</f>
        <v>29</v>
      </c>
      <c r="M23" s="56">
        <f>I8</f>
        <v>12</v>
      </c>
      <c r="N23" s="56">
        <f>SUM(L23:M23)</f>
        <v>41</v>
      </c>
      <c r="O23" s="57"/>
      <c r="P23" s="27">
        <f>L25*N23/N25</f>
        <v>27.148648648648649</v>
      </c>
      <c r="Q23" s="27">
        <f>M25*N23/N25</f>
        <v>13.851351351351351</v>
      </c>
      <c r="R23" s="54"/>
    </row>
    <row r="24" spans="1:18" ht="18.75" customHeight="1">
      <c r="A24" s="56" t="s">
        <v>10</v>
      </c>
      <c r="B24" s="56">
        <f>C6</f>
        <v>15</v>
      </c>
      <c r="C24" s="56">
        <f>J6</f>
        <v>22</v>
      </c>
      <c r="D24" s="56">
        <f>SUM(B24:C24)</f>
        <v>37</v>
      </c>
      <c r="E24" s="57"/>
      <c r="F24" s="27">
        <f>B25*D24/D25</f>
        <v>21.83</v>
      </c>
      <c r="G24" s="27">
        <f>C25*D24/D25</f>
        <v>15.17</v>
      </c>
      <c r="H24" s="54" t="s">
        <v>32</v>
      </c>
      <c r="I24" s="57"/>
      <c r="J24" s="10"/>
      <c r="K24" s="56" t="s">
        <v>10</v>
      </c>
      <c r="L24" s="56">
        <f>C8</f>
        <v>20</v>
      </c>
      <c r="M24" s="56">
        <f>J8</f>
        <v>13</v>
      </c>
      <c r="N24" s="56">
        <f>SUM(L24:M24)</f>
        <v>33</v>
      </c>
      <c r="O24" s="57"/>
      <c r="P24" s="27">
        <f>L25*N24/N25</f>
        <v>21.851351351351351</v>
      </c>
      <c r="Q24" s="27">
        <f>M25*N24/N25</f>
        <v>11.148648648648649</v>
      </c>
      <c r="R24" s="54" t="s">
        <v>32</v>
      </c>
    </row>
    <row r="25" spans="1:18" ht="15.75">
      <c r="A25" s="32" t="s">
        <v>6</v>
      </c>
      <c r="B25" s="32">
        <f>SUM(B23:B24)</f>
        <v>59</v>
      </c>
      <c r="C25" s="32">
        <f>SUM(C23:C24)</f>
        <v>41</v>
      </c>
      <c r="D25" s="32">
        <f>SUM(D23:D24)</f>
        <v>100</v>
      </c>
      <c r="E25" s="57"/>
      <c r="F25" s="54"/>
      <c r="G25" s="54"/>
      <c r="H25" s="28">
        <f>SUM(G28:H29)</f>
        <v>8.2730045937983085</v>
      </c>
      <c r="I25" s="57"/>
      <c r="J25" s="10"/>
      <c r="K25" s="32" t="s">
        <v>6</v>
      </c>
      <c r="L25" s="32">
        <f>SUM(L23:L24)</f>
        <v>49</v>
      </c>
      <c r="M25" s="32">
        <f>SUM(M23:M24)</f>
        <v>25</v>
      </c>
      <c r="N25" s="32">
        <f>SUM(N23:N24)</f>
        <v>74</v>
      </c>
      <c r="O25" s="57"/>
      <c r="P25" s="54"/>
      <c r="Q25" s="54"/>
      <c r="R25" s="63">
        <f>SUM(Q28:R29)</f>
        <v>0.83799025596934962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6.8299999999999983</v>
      </c>
      <c r="C28" s="27">
        <f>C23-G23</f>
        <v>-6.8299999999999983</v>
      </c>
      <c r="D28" s="54"/>
      <c r="E28" s="27">
        <f>B28*B28</f>
        <v>46.648899999999976</v>
      </c>
      <c r="F28" s="27">
        <f>C28*C28</f>
        <v>46.648899999999976</v>
      </c>
      <c r="G28" s="30">
        <f>E28/F23</f>
        <v>1.2550147968792029</v>
      </c>
      <c r="H28" s="30">
        <f>F28/G23</f>
        <v>1.8059969028261704</v>
      </c>
      <c r="I28" s="57"/>
      <c r="J28" s="10"/>
      <c r="K28" s="29" t="s">
        <v>33</v>
      </c>
      <c r="L28" s="27">
        <f>L23-P23</f>
        <v>1.8513513513513509</v>
      </c>
      <c r="M28" s="27">
        <f>M23-Q23</f>
        <v>-1.8513513513513509</v>
      </c>
      <c r="N28" s="57"/>
      <c r="O28" s="27">
        <f>L28*L28</f>
        <v>3.4275018261504728</v>
      </c>
      <c r="P28" s="27">
        <f>M28*M28</f>
        <v>3.4275018261504728</v>
      </c>
      <c r="Q28" s="30">
        <f>O28/P23</f>
        <v>0.12624944506477601</v>
      </c>
      <c r="R28" s="30">
        <f>P28/Q23</f>
        <v>0.24744891232696098</v>
      </c>
    </row>
    <row r="29" spans="1:18" ht="15.75">
      <c r="A29" s="29"/>
      <c r="B29" s="27">
        <f>B24-F24</f>
        <v>-6.8299999999999983</v>
      </c>
      <c r="C29" s="27">
        <f>C24-G24</f>
        <v>6.83</v>
      </c>
      <c r="D29" s="54"/>
      <c r="E29" s="27">
        <f>B29*B29</f>
        <v>46.648899999999976</v>
      </c>
      <c r="F29" s="27">
        <f>C29*C29</f>
        <v>46.648899999999998</v>
      </c>
      <c r="G29" s="30">
        <f>E29/F24</f>
        <v>2.1369170865781024</v>
      </c>
      <c r="H29" s="30">
        <f>F29/G24</f>
        <v>3.0750758075148319</v>
      </c>
      <c r="I29" s="57"/>
      <c r="J29" s="10"/>
      <c r="K29" s="29"/>
      <c r="L29" s="27">
        <f>L24-P24</f>
        <v>-1.8513513513513509</v>
      </c>
      <c r="M29" s="27">
        <f>M24-Q24</f>
        <v>1.8513513513513509</v>
      </c>
      <c r="N29" s="57"/>
      <c r="O29" s="27">
        <f>L29*L29</f>
        <v>3.4275018261504728</v>
      </c>
      <c r="P29" s="27">
        <f>M29*M29</f>
        <v>3.4275018261504728</v>
      </c>
      <c r="Q29" s="30">
        <f>O29/P24</f>
        <v>0.15685537114108533</v>
      </c>
      <c r="R29" s="30">
        <f>P29/Q24</f>
        <v>0.30743652743652727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96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30</v>
      </c>
      <c r="C33" s="58">
        <f>C13</f>
        <v>7</v>
      </c>
      <c r="D33" s="58">
        <f>SUM(B33:C33)</f>
        <v>37</v>
      </c>
      <c r="E33" s="49">
        <f>B33*100/D35</f>
        <v>44.117647058823529</v>
      </c>
      <c r="F33" s="49">
        <f>C33*100/D35</f>
        <v>10.294117647058824</v>
      </c>
      <c r="H33" s="93" t="s">
        <v>57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15</v>
      </c>
      <c r="C34" s="58">
        <f>C14</f>
        <v>16</v>
      </c>
      <c r="D34" s="58">
        <f>SUM(B34:C34)</f>
        <v>31</v>
      </c>
      <c r="E34" s="50">
        <f>B34*100/D33</f>
        <v>40.54054054054054</v>
      </c>
      <c r="F34" s="49">
        <f>C34*100/D35</f>
        <v>23.529411764705884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3.1110169048536061E-4</v>
      </c>
      <c r="P34" s="15"/>
      <c r="Q34" s="57"/>
      <c r="R34" s="22"/>
    </row>
    <row r="35" spans="1:18" ht="15.75">
      <c r="A35" s="58" t="s">
        <v>6</v>
      </c>
      <c r="B35" s="58">
        <f>SUM(B33:B34)</f>
        <v>45</v>
      </c>
      <c r="C35" s="58">
        <f>SUM(C33:C34)</f>
        <v>23</v>
      </c>
      <c r="D35" s="58">
        <f>SUM(D33:D34)</f>
        <v>68</v>
      </c>
      <c r="E35" s="51"/>
      <c r="F35" s="51"/>
      <c r="H35" s="56" t="s">
        <v>9</v>
      </c>
      <c r="I35" s="54">
        <f>B9</f>
        <v>133</v>
      </c>
      <c r="J35" s="54">
        <f>I9</f>
        <v>54</v>
      </c>
      <c r="K35" s="54">
        <f>SUM(I35:J35)</f>
        <v>187</v>
      </c>
      <c r="L35" s="57"/>
      <c r="M35" s="27">
        <f>I37*K35/K37</f>
        <v>117.08308605341246</v>
      </c>
      <c r="N35" s="27">
        <f>J37*K35/K37</f>
        <v>69.916913946587542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78</v>
      </c>
      <c r="J36" s="54">
        <f>J9</f>
        <v>72</v>
      </c>
      <c r="K36" s="54">
        <f>SUM(I36:J36)</f>
        <v>150</v>
      </c>
      <c r="L36" s="57"/>
      <c r="M36" s="27">
        <f>I37*K36/K37</f>
        <v>93.916913946587542</v>
      </c>
      <c r="N36" s="27">
        <f>J37*K36/K37</f>
        <v>56.083086053412465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2018</v>
      </c>
      <c r="B37" s="95"/>
      <c r="C37" s="95"/>
      <c r="D37" s="95"/>
      <c r="E37" s="95"/>
      <c r="F37" s="95"/>
      <c r="H37" s="33" t="s">
        <v>6</v>
      </c>
      <c r="I37" s="34">
        <f>SUM(I35:I36)</f>
        <v>211</v>
      </c>
      <c r="J37" s="34">
        <f>SUM(J35:J36)</f>
        <v>126</v>
      </c>
      <c r="K37" s="34">
        <f>SUM(K35:K36)</f>
        <v>337</v>
      </c>
      <c r="L37" s="57"/>
      <c r="M37" s="57"/>
      <c r="N37" s="57"/>
      <c r="O37" s="63">
        <f>SUM(N40:O41)</f>
        <v>13.002341644973374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44</v>
      </c>
      <c r="C39" s="58">
        <f>C23</f>
        <v>19</v>
      </c>
      <c r="D39" s="58">
        <f>SUM(B39:C39)</f>
        <v>63</v>
      </c>
      <c r="E39" s="49">
        <f>B39*100/D41</f>
        <v>44</v>
      </c>
      <c r="F39" s="49">
        <f>C39*100/D41</f>
        <v>19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15</v>
      </c>
      <c r="C40" s="58">
        <f>C24</f>
        <v>22</v>
      </c>
      <c r="D40" s="58">
        <f>SUM(B40:C40)</f>
        <v>37</v>
      </c>
      <c r="E40" s="50">
        <f>B40*100/D39</f>
        <v>23.80952380952381</v>
      </c>
      <c r="F40" s="49">
        <f>C40*100/D41</f>
        <v>22</v>
      </c>
      <c r="H40" s="29" t="s">
        <v>33</v>
      </c>
      <c r="I40" s="27">
        <f>I35-M35</f>
        <v>15.916913946587542</v>
      </c>
      <c r="J40" s="27">
        <f>J35-N35</f>
        <v>-15.916913946587542</v>
      </c>
      <c r="K40" s="54"/>
      <c r="L40" s="27">
        <f>I40*I40</f>
        <v>253.348149583073</v>
      </c>
      <c r="M40" s="27">
        <f>J40*J40</f>
        <v>253.348149583073</v>
      </c>
      <c r="N40" s="30">
        <f>L40/M35</f>
        <v>2.1638321821095268</v>
      </c>
      <c r="O40" s="30">
        <f>M40/N35</f>
        <v>3.6235602414691281</v>
      </c>
      <c r="P40" s="14"/>
      <c r="Q40" s="14"/>
      <c r="R40" s="22"/>
    </row>
    <row r="41" spans="1:18" ht="15.75">
      <c r="A41" s="58" t="s">
        <v>6</v>
      </c>
      <c r="B41" s="58">
        <f>SUM(B39:B40)</f>
        <v>59</v>
      </c>
      <c r="C41" s="58">
        <f>SUM(C39:C40)</f>
        <v>41</v>
      </c>
      <c r="D41" s="58">
        <f>SUM(D39:D40)</f>
        <v>100</v>
      </c>
      <c r="E41" s="51"/>
      <c r="F41" s="51"/>
      <c r="H41" s="29"/>
      <c r="I41" s="27">
        <f>I36-M36</f>
        <v>-15.916913946587542</v>
      </c>
      <c r="J41" s="27">
        <f>J36-N36</f>
        <v>15.916913946587535</v>
      </c>
      <c r="K41" s="54"/>
      <c r="L41" s="27">
        <f>I41*I41</f>
        <v>253.348149583073</v>
      </c>
      <c r="M41" s="27">
        <f>J41*J41</f>
        <v>253.34814958307277</v>
      </c>
      <c r="N41" s="30">
        <f>L41/M36</f>
        <v>2.6975774536965433</v>
      </c>
      <c r="O41" s="30">
        <f>M41/N36</f>
        <v>4.5173717676981759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37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30</v>
      </c>
      <c r="C45" s="58">
        <f t="shared" si="9"/>
        <v>16</v>
      </c>
      <c r="D45" s="58">
        <f>SUM(B45:C45)</f>
        <v>46</v>
      </c>
      <c r="E45" s="49">
        <f>B45*100/D47</f>
        <v>31.578947368421051</v>
      </c>
      <c r="F45" s="49">
        <f>C45*100/D47</f>
        <v>16.842105263157894</v>
      </c>
    </row>
    <row r="46" spans="1:18">
      <c r="A46" s="58" t="s">
        <v>10</v>
      </c>
      <c r="B46" s="58">
        <f t="shared" si="9"/>
        <v>28</v>
      </c>
      <c r="C46" s="58">
        <f t="shared" si="9"/>
        <v>21</v>
      </c>
      <c r="D46" s="58">
        <f>SUM(B46:C46)</f>
        <v>49</v>
      </c>
      <c r="E46" s="50">
        <f>B46*100/D45</f>
        <v>60.869565217391305</v>
      </c>
      <c r="F46" s="49">
        <f>C46*100/D47</f>
        <v>22.105263157894736</v>
      </c>
    </row>
    <row r="47" spans="1:18">
      <c r="A47" s="58" t="s">
        <v>6</v>
      </c>
      <c r="B47" s="58">
        <f>SUM(B45:B46)</f>
        <v>58</v>
      </c>
      <c r="C47" s="58">
        <f>SUM(C45:C46)</f>
        <v>37</v>
      </c>
      <c r="D47" s="58">
        <f>SUM(D45:D46)</f>
        <v>95</v>
      </c>
      <c r="E47" s="51"/>
      <c r="F47" s="51"/>
    </row>
    <row r="48" spans="1:18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29</v>
      </c>
      <c r="C50" s="58">
        <f>M23</f>
        <v>12</v>
      </c>
      <c r="D50" s="58">
        <f>SUM(B50:C50)</f>
        <v>41</v>
      </c>
      <c r="E50" s="49">
        <f>B50*100/D52</f>
        <v>39.189189189189186</v>
      </c>
      <c r="F50" s="49">
        <f>C50*100/D52</f>
        <v>16.216216216216218</v>
      </c>
    </row>
    <row r="51" spans="1:6">
      <c r="A51" s="58" t="s">
        <v>10</v>
      </c>
      <c r="B51" s="58">
        <f>L24</f>
        <v>20</v>
      </c>
      <c r="C51" s="58">
        <f>M24</f>
        <v>13</v>
      </c>
      <c r="D51" s="58">
        <f>SUM(B51:C51)</f>
        <v>33</v>
      </c>
      <c r="E51" s="49">
        <f>B51*100/D50</f>
        <v>48.780487804878049</v>
      </c>
      <c r="F51" s="49">
        <f>C51*100/D52</f>
        <v>17.567567567567568</v>
      </c>
    </row>
    <row r="52" spans="1:6">
      <c r="A52" s="58" t="s">
        <v>6</v>
      </c>
      <c r="B52" s="58">
        <f>SUM(B50:B51)</f>
        <v>49</v>
      </c>
      <c r="C52" s="58">
        <f>SUM(C50:C51)</f>
        <v>25</v>
      </c>
      <c r="D52" s="58">
        <f>SUM(D50:D51)</f>
        <v>74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R52"/>
  <sheetViews>
    <sheetView topLeftCell="A25" workbookViewId="0">
      <selection activeCell="K44" sqref="K44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106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31</v>
      </c>
      <c r="C5" s="4">
        <v>16</v>
      </c>
      <c r="D5" s="4">
        <f>SUM(B5:C5)</f>
        <v>47</v>
      </c>
      <c r="E5" s="4">
        <v>4</v>
      </c>
      <c r="F5" s="4">
        <v>5</v>
      </c>
      <c r="G5" s="4">
        <v>12</v>
      </c>
      <c r="H5" s="4">
        <v>16</v>
      </c>
      <c r="I5" s="4">
        <f>E5+G5</f>
        <v>16</v>
      </c>
      <c r="J5" s="6">
        <f>F5+H5</f>
        <v>21</v>
      </c>
      <c r="K5" s="7">
        <f>I5+J5</f>
        <v>37</v>
      </c>
      <c r="L5" s="3">
        <f>D5+K5</f>
        <v>84</v>
      </c>
      <c r="M5" s="21">
        <f>B5*100/L5</f>
        <v>36.904761904761905</v>
      </c>
      <c r="N5" s="21">
        <f>C5*100/L5</f>
        <v>19.047619047619047</v>
      </c>
      <c r="O5" s="21">
        <f>E5+G5*100/L5</f>
        <v>18.285714285714285</v>
      </c>
      <c r="P5" s="21">
        <f>F5+H5*100/L5</f>
        <v>24.047619047619047</v>
      </c>
    </row>
    <row r="6" spans="1:18" ht="16.5" thickBot="1">
      <c r="A6" s="2" t="s">
        <v>12</v>
      </c>
      <c r="B6" s="4">
        <v>39</v>
      </c>
      <c r="C6" s="4">
        <v>32</v>
      </c>
      <c r="D6" s="4">
        <f t="shared" ref="D6:D8" si="0">SUM(B6:C6)</f>
        <v>71</v>
      </c>
      <c r="E6" s="4">
        <v>7</v>
      </c>
      <c r="F6" s="4">
        <v>13</v>
      </c>
      <c r="G6" s="4">
        <v>20</v>
      </c>
      <c r="H6" s="4">
        <v>22</v>
      </c>
      <c r="I6" s="4">
        <f t="shared" ref="I6:J8" si="1">E6+G6</f>
        <v>27</v>
      </c>
      <c r="J6" s="6">
        <f t="shared" si="1"/>
        <v>35</v>
      </c>
      <c r="K6" s="7">
        <f t="shared" ref="K6:K8" si="2">I6+J6</f>
        <v>62</v>
      </c>
      <c r="L6" s="3">
        <f t="shared" ref="L6:L8" si="3">D6+K6</f>
        <v>133</v>
      </c>
      <c r="M6" s="21">
        <f t="shared" ref="M6:M9" si="4">B6*100/L6</f>
        <v>29.323308270676691</v>
      </c>
      <c r="N6" s="21">
        <f t="shared" ref="N6:N9" si="5">C6*100/L6</f>
        <v>24.060150375939848</v>
      </c>
      <c r="O6" s="21">
        <f t="shared" ref="O6:O9" si="6">E6+G6*100/L6</f>
        <v>22.037593984962406</v>
      </c>
      <c r="P6" s="21">
        <f t="shared" ref="P6:P9" si="7">F6+H6*100/L6</f>
        <v>29.541353383458645</v>
      </c>
    </row>
    <row r="7" spans="1:18" ht="16.5" thickBot="1">
      <c r="A7" s="2" t="s">
        <v>13</v>
      </c>
      <c r="B7" s="4">
        <v>35</v>
      </c>
      <c r="C7" s="4">
        <v>28</v>
      </c>
      <c r="D7" s="4">
        <f t="shared" si="0"/>
        <v>63</v>
      </c>
      <c r="E7" s="4">
        <v>15</v>
      </c>
      <c r="F7" s="4">
        <v>13</v>
      </c>
      <c r="G7" s="4">
        <v>9</v>
      </c>
      <c r="H7" s="4">
        <v>20</v>
      </c>
      <c r="I7" s="4">
        <f t="shared" si="1"/>
        <v>24</v>
      </c>
      <c r="J7" s="6">
        <f t="shared" si="1"/>
        <v>33</v>
      </c>
      <c r="K7" s="7">
        <f t="shared" si="2"/>
        <v>57</v>
      </c>
      <c r="L7" s="3">
        <f t="shared" si="3"/>
        <v>120</v>
      </c>
      <c r="M7" s="21">
        <f t="shared" si="4"/>
        <v>29.166666666666668</v>
      </c>
      <c r="N7" s="21">
        <f t="shared" si="5"/>
        <v>23.333333333333332</v>
      </c>
      <c r="O7" s="21">
        <f t="shared" si="6"/>
        <v>22.5</v>
      </c>
      <c r="P7" s="21">
        <f t="shared" si="7"/>
        <v>29.666666666666668</v>
      </c>
    </row>
    <row r="8" spans="1:18" ht="16.5" thickBot="1">
      <c r="A8" s="2" t="s">
        <v>14</v>
      </c>
      <c r="B8" s="4">
        <v>35</v>
      </c>
      <c r="C8" s="4">
        <v>17</v>
      </c>
      <c r="D8" s="4">
        <f t="shared" si="0"/>
        <v>52</v>
      </c>
      <c r="E8" s="4">
        <v>6</v>
      </c>
      <c r="F8" s="4">
        <v>6</v>
      </c>
      <c r="G8" s="4">
        <v>11</v>
      </c>
      <c r="H8" s="4">
        <v>15</v>
      </c>
      <c r="I8" s="4">
        <f t="shared" si="1"/>
        <v>17</v>
      </c>
      <c r="J8" s="6">
        <f t="shared" si="1"/>
        <v>21</v>
      </c>
      <c r="K8" s="7">
        <f t="shared" si="2"/>
        <v>38</v>
      </c>
      <c r="L8" s="3">
        <f t="shared" si="3"/>
        <v>90</v>
      </c>
      <c r="M8" s="21">
        <f t="shared" si="4"/>
        <v>38.888888888888886</v>
      </c>
      <c r="N8" s="21">
        <f t="shared" si="5"/>
        <v>18.888888888888889</v>
      </c>
      <c r="O8" s="21">
        <f t="shared" si="6"/>
        <v>18.222222222222221</v>
      </c>
      <c r="P8" s="21">
        <f t="shared" si="7"/>
        <v>22.666666666666668</v>
      </c>
    </row>
    <row r="9" spans="1:18" ht="16.5" thickBot="1">
      <c r="A9" s="2" t="s">
        <v>15</v>
      </c>
      <c r="B9" s="4">
        <f t="shared" ref="B9:L9" si="8">SUM(B5:B8)</f>
        <v>140</v>
      </c>
      <c r="C9" s="4">
        <f t="shared" si="8"/>
        <v>93</v>
      </c>
      <c r="D9" s="4">
        <f t="shared" si="8"/>
        <v>233</v>
      </c>
      <c r="E9" s="4">
        <f t="shared" si="8"/>
        <v>32</v>
      </c>
      <c r="F9" s="4">
        <f t="shared" si="8"/>
        <v>37</v>
      </c>
      <c r="G9" s="4">
        <f t="shared" si="8"/>
        <v>52</v>
      </c>
      <c r="H9" s="4">
        <f t="shared" si="8"/>
        <v>73</v>
      </c>
      <c r="I9" s="4">
        <f t="shared" si="8"/>
        <v>84</v>
      </c>
      <c r="J9" s="6">
        <f t="shared" si="8"/>
        <v>110</v>
      </c>
      <c r="K9" s="7">
        <f t="shared" si="8"/>
        <v>194</v>
      </c>
      <c r="L9" s="3">
        <f t="shared" si="8"/>
        <v>427</v>
      </c>
      <c r="M9" s="21">
        <f t="shared" si="4"/>
        <v>32.786885245901637</v>
      </c>
      <c r="N9" s="21">
        <f t="shared" si="5"/>
        <v>21.779859484777518</v>
      </c>
      <c r="O9" s="21">
        <f t="shared" si="6"/>
        <v>44.177985948477755</v>
      </c>
      <c r="P9" s="21">
        <f t="shared" si="7"/>
        <v>54.096018735362996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3.736155805612091E-2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0.14108379270220908</v>
      </c>
    </row>
    <row r="13" spans="1:18" ht="15.75">
      <c r="A13" s="56" t="s">
        <v>9</v>
      </c>
      <c r="B13" s="54">
        <f>B5</f>
        <v>31</v>
      </c>
      <c r="C13" s="54">
        <f>I5</f>
        <v>16</v>
      </c>
      <c r="D13" s="54">
        <f>SUM(B13:C13)</f>
        <v>47</v>
      </c>
      <c r="E13" s="57"/>
      <c r="F13" s="27">
        <f>B15*D13/D15</f>
        <v>26.297619047619047</v>
      </c>
      <c r="G13" s="27">
        <f>C15*D13/D15</f>
        <v>20.702380952380953</v>
      </c>
      <c r="H13" s="54"/>
      <c r="I13" s="57"/>
      <c r="J13" s="10"/>
      <c r="K13" s="56" t="s">
        <v>9</v>
      </c>
      <c r="L13" s="54">
        <f>B7</f>
        <v>35</v>
      </c>
      <c r="M13" s="54">
        <f>I7</f>
        <v>24</v>
      </c>
      <c r="N13" s="54">
        <f>SUM(L13:M13)</f>
        <v>59</v>
      </c>
      <c r="O13" s="57"/>
      <c r="P13" s="27">
        <f>L15*N13/N15</f>
        <v>30.975000000000001</v>
      </c>
      <c r="Q13" s="27">
        <f>M15*N13/N15</f>
        <v>28.024999999999999</v>
      </c>
      <c r="R13" s="54"/>
    </row>
    <row r="14" spans="1:18" ht="18" customHeight="1">
      <c r="A14" s="56" t="s">
        <v>10</v>
      </c>
      <c r="B14" s="54">
        <f>C5</f>
        <v>16</v>
      </c>
      <c r="C14" s="54">
        <f>J5</f>
        <v>21</v>
      </c>
      <c r="D14" s="54">
        <f>SUM(B14:C14)</f>
        <v>37</v>
      </c>
      <c r="E14" s="57"/>
      <c r="F14" s="27">
        <f>B15*D14/D15</f>
        <v>20.702380952380953</v>
      </c>
      <c r="G14" s="27">
        <f>C15*D14/D15</f>
        <v>16.297619047619047</v>
      </c>
      <c r="H14" s="54" t="s">
        <v>32</v>
      </c>
      <c r="I14" s="57"/>
      <c r="J14" s="10"/>
      <c r="K14" s="56" t="s">
        <v>10</v>
      </c>
      <c r="L14" s="54">
        <f>C7</f>
        <v>28</v>
      </c>
      <c r="M14" s="54">
        <f>J7</f>
        <v>33</v>
      </c>
      <c r="N14" s="54">
        <f>SUM(L14:M14)</f>
        <v>61</v>
      </c>
      <c r="O14" s="57"/>
      <c r="P14" s="27">
        <f>L15*N14/N15</f>
        <v>32.024999999999999</v>
      </c>
      <c r="Q14" s="27">
        <f>M15*N14/N15</f>
        <v>28.975000000000001</v>
      </c>
      <c r="R14" s="54" t="s">
        <v>32</v>
      </c>
    </row>
    <row r="15" spans="1:18" ht="15.75">
      <c r="A15" s="33" t="s">
        <v>6</v>
      </c>
      <c r="B15" s="34">
        <f>SUM(B13:B14)</f>
        <v>47</v>
      </c>
      <c r="C15" s="34">
        <f>SUM(C13:C14)</f>
        <v>37</v>
      </c>
      <c r="D15" s="34">
        <f>SUM(D13:D14)</f>
        <v>84</v>
      </c>
      <c r="E15" s="57"/>
      <c r="F15" s="57"/>
      <c r="G15" s="57"/>
      <c r="H15" s="28">
        <f>SUM(G18:H19)</f>
        <v>4.333854366277011</v>
      </c>
      <c r="I15" s="57"/>
      <c r="J15" s="10"/>
      <c r="K15" s="33" t="s">
        <v>6</v>
      </c>
      <c r="L15" s="34">
        <f>SUM(L13:L14)</f>
        <v>63</v>
      </c>
      <c r="M15" s="34">
        <f>SUM(M13:M14)</f>
        <v>57</v>
      </c>
      <c r="N15" s="34">
        <f>SUM(N13:N14)</f>
        <v>120</v>
      </c>
      <c r="O15" s="57"/>
      <c r="P15" s="54"/>
      <c r="Q15" s="54"/>
      <c r="R15" s="63">
        <f>SUM(Q18:R19)</f>
        <v>2.1660987701262031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4.7023809523809526</v>
      </c>
      <c r="C18" s="27">
        <f>C13-G13</f>
        <v>-4.7023809523809526</v>
      </c>
      <c r="D18" s="54"/>
      <c r="E18" s="27">
        <f>B18*B18</f>
        <v>22.112386621315196</v>
      </c>
      <c r="F18" s="27">
        <f>C18*C18</f>
        <v>22.112386621315196</v>
      </c>
      <c r="G18" s="30">
        <f>E18/F13</f>
        <v>0.84085127939813331</v>
      </c>
      <c r="H18" s="30">
        <f>F18/G13</f>
        <v>1.0681083819381694</v>
      </c>
      <c r="I18" s="57"/>
      <c r="J18" s="10"/>
      <c r="K18" s="29" t="s">
        <v>33</v>
      </c>
      <c r="L18" s="27">
        <f>L13-P13</f>
        <v>4.0249999999999986</v>
      </c>
      <c r="M18" s="27">
        <f>M13-Q13</f>
        <v>-4.0249999999999986</v>
      </c>
      <c r="N18" s="57"/>
      <c r="O18" s="27">
        <f>L18*L18</f>
        <v>16.200624999999988</v>
      </c>
      <c r="P18" s="27">
        <f>M18*M18</f>
        <v>16.200624999999988</v>
      </c>
      <c r="Q18" s="30">
        <f>O18/P13</f>
        <v>0.52302259887005609</v>
      </c>
      <c r="R18" s="30">
        <f>P18/Q13</f>
        <v>0.57807760927743046</v>
      </c>
    </row>
    <row r="19" spans="1:18" ht="15.75">
      <c r="A19" s="29"/>
      <c r="B19" s="27">
        <f>B14-F14</f>
        <v>-4.7023809523809526</v>
      </c>
      <c r="C19" s="27">
        <f>C14-G14</f>
        <v>4.7023809523809526</v>
      </c>
      <c r="D19" s="54"/>
      <c r="E19" s="27">
        <f>B19*B19</f>
        <v>22.112386621315196</v>
      </c>
      <c r="F19" s="27">
        <f>C19*C19</f>
        <v>22.112386621315196</v>
      </c>
      <c r="G19" s="30">
        <f>E19/F14</f>
        <v>1.0681083819381694</v>
      </c>
      <c r="H19" s="30">
        <f>F19/G14</f>
        <v>1.3567863230025394</v>
      </c>
      <c r="I19" s="57"/>
      <c r="J19" s="10"/>
      <c r="K19" s="29"/>
      <c r="L19" s="27">
        <f>L14-P14</f>
        <v>-4.0249999999999986</v>
      </c>
      <c r="M19" s="27">
        <f>M14-Q14</f>
        <v>4.0249999999999986</v>
      </c>
      <c r="N19" s="57"/>
      <c r="O19" s="27">
        <f>L19*L19</f>
        <v>16.200624999999988</v>
      </c>
      <c r="P19" s="27">
        <f>M19*M19</f>
        <v>16.200624999999988</v>
      </c>
      <c r="Q19" s="30">
        <f>O19/P14</f>
        <v>0.50587431693989038</v>
      </c>
      <c r="R19" s="30">
        <f>P19/Q14</f>
        <v>0.55912424503882618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0.19034098441980324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3.2253172676378165E-2</v>
      </c>
    </row>
    <row r="23" spans="1:18" ht="15.75">
      <c r="A23" s="56" t="s">
        <v>9</v>
      </c>
      <c r="B23" s="56">
        <f>B6</f>
        <v>39</v>
      </c>
      <c r="C23" s="56">
        <f>I6</f>
        <v>27</v>
      </c>
      <c r="D23" s="56">
        <f>SUM(B23:C23)</f>
        <v>66</v>
      </c>
      <c r="E23" s="57"/>
      <c r="F23" s="27">
        <f>B25*D23/D25</f>
        <v>35.233082706766915</v>
      </c>
      <c r="G23" s="27">
        <f>C25*D23/D25</f>
        <v>30.766917293233082</v>
      </c>
      <c r="H23" s="54"/>
      <c r="I23" s="57"/>
      <c r="J23" s="10"/>
      <c r="K23" s="56" t="s">
        <v>9</v>
      </c>
      <c r="L23" s="56">
        <f>B8</f>
        <v>35</v>
      </c>
      <c r="M23" s="56">
        <f>I8</f>
        <v>17</v>
      </c>
      <c r="N23" s="56">
        <f>SUM(L23:M23)</f>
        <v>52</v>
      </c>
      <c r="O23" s="57"/>
      <c r="P23" s="27">
        <f>L25*N23/N25</f>
        <v>30.044444444444444</v>
      </c>
      <c r="Q23" s="27">
        <f>M25*N23/N25</f>
        <v>21.955555555555556</v>
      </c>
      <c r="R23" s="54"/>
    </row>
    <row r="24" spans="1:18" ht="18.75" customHeight="1">
      <c r="A24" s="56" t="s">
        <v>10</v>
      </c>
      <c r="B24" s="56">
        <f>C6</f>
        <v>32</v>
      </c>
      <c r="C24" s="56">
        <f>J6</f>
        <v>35</v>
      </c>
      <c r="D24" s="56">
        <f>SUM(B24:C24)</f>
        <v>67</v>
      </c>
      <c r="E24" s="57"/>
      <c r="F24" s="27">
        <f>B25*D24/D25</f>
        <v>35.766917293233085</v>
      </c>
      <c r="G24" s="27">
        <f>C25*D24/D25</f>
        <v>31.233082706766918</v>
      </c>
      <c r="H24" s="54" t="s">
        <v>32</v>
      </c>
      <c r="I24" s="57"/>
      <c r="J24" s="10"/>
      <c r="K24" s="56" t="s">
        <v>10</v>
      </c>
      <c r="L24" s="56">
        <f>C8</f>
        <v>17</v>
      </c>
      <c r="M24" s="56">
        <f>J8</f>
        <v>21</v>
      </c>
      <c r="N24" s="56">
        <f>SUM(L24:M24)</f>
        <v>38</v>
      </c>
      <c r="O24" s="57"/>
      <c r="P24" s="27">
        <f>L25*N24/N25</f>
        <v>21.955555555555556</v>
      </c>
      <c r="Q24" s="27">
        <f>M25*N24/N25</f>
        <v>16.044444444444444</v>
      </c>
      <c r="R24" s="54" t="s">
        <v>32</v>
      </c>
    </row>
    <row r="25" spans="1:18" ht="15.75">
      <c r="A25" s="32" t="s">
        <v>6</v>
      </c>
      <c r="B25" s="32">
        <f>SUM(B23:B24)</f>
        <v>71</v>
      </c>
      <c r="C25" s="32">
        <f>SUM(C23:C24)</f>
        <v>62</v>
      </c>
      <c r="D25" s="32">
        <f>SUM(D23:D24)</f>
        <v>133</v>
      </c>
      <c r="E25" s="57"/>
      <c r="F25" s="54"/>
      <c r="G25" s="54"/>
      <c r="H25" s="28">
        <f>SUM(G28:H29)</f>
        <v>1.7149770642060449</v>
      </c>
      <c r="I25" s="57"/>
      <c r="J25" s="10"/>
      <c r="K25" s="32" t="s">
        <v>6</v>
      </c>
      <c r="L25" s="32">
        <f>SUM(L23:L24)</f>
        <v>52</v>
      </c>
      <c r="M25" s="32">
        <f>SUM(M23:M24)</f>
        <v>38</v>
      </c>
      <c r="N25" s="32">
        <f>SUM(N23:N24)</f>
        <v>90</v>
      </c>
      <c r="O25" s="57"/>
      <c r="P25" s="54"/>
      <c r="Q25" s="54"/>
      <c r="R25" s="63">
        <f>SUM(Q28:R29)</f>
        <v>4.5849895097444646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65</v>
      </c>
      <c r="R27" s="93"/>
    </row>
    <row r="28" spans="1:18" ht="15.75">
      <c r="A28" s="29" t="s">
        <v>33</v>
      </c>
      <c r="B28" s="27">
        <f>B23-F23</f>
        <v>3.7669172932330852</v>
      </c>
      <c r="C28" s="27">
        <f>C23-G23</f>
        <v>-3.7669172932330817</v>
      </c>
      <c r="D28" s="54"/>
      <c r="E28" s="27">
        <f>B28*B28</f>
        <v>14.189665894058473</v>
      </c>
      <c r="F28" s="27">
        <f>C28*C28</f>
        <v>14.189665894058447</v>
      </c>
      <c r="G28" s="30">
        <f>E28/F23</f>
        <v>0.40273699613951708</v>
      </c>
      <c r="H28" s="30">
        <f>F28/G23</f>
        <v>0.46119881815976871</v>
      </c>
      <c r="I28" s="57"/>
      <c r="J28" s="10"/>
      <c r="K28" s="29" t="s">
        <v>33</v>
      </c>
      <c r="L28" s="27">
        <f>L23-P23</f>
        <v>4.9555555555555557</v>
      </c>
      <c r="M28" s="27">
        <f>M23-Q23</f>
        <v>-4.9555555555555557</v>
      </c>
      <c r="N28" s="57"/>
      <c r="O28" s="27">
        <f>L28*L28</f>
        <v>24.557530864197531</v>
      </c>
      <c r="P28" s="27">
        <f>M28*M28</f>
        <v>24.557530864197531</v>
      </c>
      <c r="Q28" s="30">
        <f>O28/P23</f>
        <v>0.81737343852728472</v>
      </c>
      <c r="R28" s="30">
        <f>P28/Q23</f>
        <v>1.1185110211426001</v>
      </c>
    </row>
    <row r="29" spans="1:18" ht="15.75">
      <c r="A29" s="29"/>
      <c r="B29" s="27">
        <f>B24-F24</f>
        <v>-3.7669172932330852</v>
      </c>
      <c r="C29" s="27">
        <f>C24-G24</f>
        <v>3.7669172932330817</v>
      </c>
      <c r="D29" s="54"/>
      <c r="E29" s="27">
        <f>B29*B29</f>
        <v>14.189665894058473</v>
      </c>
      <c r="F29" s="27">
        <f>C29*C29</f>
        <v>14.189665894058447</v>
      </c>
      <c r="G29" s="30">
        <f>E29/F24</f>
        <v>0.39672599619713617</v>
      </c>
      <c r="H29" s="30">
        <f>F29/G24</f>
        <v>0.45431525370962283</v>
      </c>
      <c r="I29" s="57"/>
      <c r="J29" s="10"/>
      <c r="K29" s="29"/>
      <c r="L29" s="27">
        <f>L24-P24</f>
        <v>-4.9555555555555557</v>
      </c>
      <c r="M29" s="27">
        <f>M24-Q24</f>
        <v>4.9555555555555557</v>
      </c>
      <c r="N29" s="57"/>
      <c r="O29" s="27">
        <f>L29*L29</f>
        <v>24.557530864197531</v>
      </c>
      <c r="P29" s="27">
        <f>M29*M29</f>
        <v>24.557530864197531</v>
      </c>
      <c r="Q29" s="30">
        <f>O29/P24</f>
        <v>1.1185110211426001</v>
      </c>
      <c r="R29" s="30">
        <f>P29/Q24</f>
        <v>1.530594028931979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31</v>
      </c>
      <c r="C33" s="58">
        <f>C13</f>
        <v>16</v>
      </c>
      <c r="D33" s="58">
        <f>SUM(B33:C33)</f>
        <v>47</v>
      </c>
      <c r="E33" s="49">
        <f>B33*100/D35</f>
        <v>36.904761904761905</v>
      </c>
      <c r="F33" s="49">
        <f>C33*100/D35</f>
        <v>19.047619047619047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16</v>
      </c>
      <c r="C34" s="58">
        <f>C14</f>
        <v>21</v>
      </c>
      <c r="D34" s="58">
        <f>SUM(B34:C34)</f>
        <v>37</v>
      </c>
      <c r="E34" s="50">
        <f>B34*100/D33</f>
        <v>34.042553191489361</v>
      </c>
      <c r="F34" s="49">
        <f>C34*100/D35</f>
        <v>25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5.4315011077892992E-4</v>
      </c>
      <c r="P34" s="15"/>
      <c r="Q34" s="57"/>
      <c r="R34" s="22"/>
    </row>
    <row r="35" spans="1:18" ht="15.75">
      <c r="A35" s="58" t="s">
        <v>6</v>
      </c>
      <c r="B35" s="58">
        <f>SUM(B33:B34)</f>
        <v>47</v>
      </c>
      <c r="C35" s="58">
        <f>SUM(C33:C34)</f>
        <v>37</v>
      </c>
      <c r="D35" s="58">
        <f>SUM(D33:D34)</f>
        <v>84</v>
      </c>
      <c r="E35" s="51"/>
      <c r="F35" s="51"/>
      <c r="H35" s="56" t="s">
        <v>9</v>
      </c>
      <c r="I35" s="54">
        <f>B9</f>
        <v>140</v>
      </c>
      <c r="J35" s="54">
        <f>I9</f>
        <v>84</v>
      </c>
      <c r="K35" s="54">
        <f>SUM(I35:J35)</f>
        <v>224</v>
      </c>
      <c r="L35" s="57"/>
      <c r="M35" s="27">
        <f>I37*K35/K37</f>
        <v>122.22950819672131</v>
      </c>
      <c r="N35" s="27">
        <f>J37*K35/K37</f>
        <v>101.77049180327869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93</v>
      </c>
      <c r="J36" s="54">
        <f>J9</f>
        <v>110</v>
      </c>
      <c r="K36" s="54">
        <f>SUM(I36:J36)</f>
        <v>203</v>
      </c>
      <c r="L36" s="57"/>
      <c r="M36" s="27">
        <f>I37*K36/K37</f>
        <v>110.77049180327869</v>
      </c>
      <c r="N36" s="27">
        <f>J37*K36/K37</f>
        <v>92.229508196721312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233</v>
      </c>
      <c r="J37" s="34">
        <f>SUM(J35:J36)</f>
        <v>194</v>
      </c>
      <c r="K37" s="34">
        <f>SUM(K35:K36)</f>
        <v>427</v>
      </c>
      <c r="L37" s="57"/>
      <c r="M37" s="57"/>
      <c r="N37" s="57"/>
      <c r="O37" s="63">
        <f>SUM(N40:O41)</f>
        <v>11.961366906255293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39</v>
      </c>
      <c r="C39" s="58">
        <f>C23</f>
        <v>27</v>
      </c>
      <c r="D39" s="58">
        <f>SUM(B39:C39)</f>
        <v>66</v>
      </c>
      <c r="E39" s="49">
        <f>B39*100/D41</f>
        <v>29.323308270676691</v>
      </c>
      <c r="F39" s="49">
        <f>C39*100/D41</f>
        <v>20.300751879699249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32</v>
      </c>
      <c r="C40" s="58">
        <f>C24</f>
        <v>35</v>
      </c>
      <c r="D40" s="58">
        <f>SUM(B40:C40)</f>
        <v>67</v>
      </c>
      <c r="E40" s="50">
        <f>B40*100/D39</f>
        <v>48.484848484848484</v>
      </c>
      <c r="F40" s="49">
        <f>C40*100/D41</f>
        <v>26.315789473684209</v>
      </c>
      <c r="H40" s="29" t="s">
        <v>33</v>
      </c>
      <c r="I40" s="27">
        <f>I35-M35</f>
        <v>17.770491803278688</v>
      </c>
      <c r="J40" s="27">
        <f>J35-N35</f>
        <v>-17.770491803278688</v>
      </c>
      <c r="K40" s="54"/>
      <c r="L40" s="27">
        <f>I40*I40</f>
        <v>315.79037893039504</v>
      </c>
      <c r="M40" s="27">
        <f>J40*J40</f>
        <v>315.79037893039504</v>
      </c>
      <c r="N40" s="30">
        <f>L40/M35</f>
        <v>2.5835854499401956</v>
      </c>
      <c r="O40" s="30">
        <f>M40/N35</f>
        <v>3.1029660300828121</v>
      </c>
      <c r="P40" s="14"/>
      <c r="Q40" s="14"/>
      <c r="R40" s="22"/>
    </row>
    <row r="41" spans="1:18" ht="15.75">
      <c r="A41" s="58" t="s">
        <v>6</v>
      </c>
      <c r="B41" s="58">
        <f>SUM(B39:B40)</f>
        <v>71</v>
      </c>
      <c r="C41" s="58">
        <f>SUM(C39:C40)</f>
        <v>62</v>
      </c>
      <c r="D41" s="58">
        <f>SUM(D39:D40)</f>
        <v>133</v>
      </c>
      <c r="E41" s="51"/>
      <c r="F41" s="51"/>
      <c r="H41" s="29"/>
      <c r="I41" s="27">
        <f>I36-M36</f>
        <v>-17.770491803278688</v>
      </c>
      <c r="J41" s="27">
        <f>J36-N36</f>
        <v>17.770491803278688</v>
      </c>
      <c r="K41" s="54"/>
      <c r="L41" s="27">
        <f>I41*I41</f>
        <v>315.79037893039504</v>
      </c>
      <c r="M41" s="27">
        <f>J41*J41</f>
        <v>315.79037893039504</v>
      </c>
      <c r="N41" s="30">
        <f>L41/M36</f>
        <v>2.8508529102788365</v>
      </c>
      <c r="O41" s="30">
        <f>M41/N36</f>
        <v>3.4239625159534479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67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35</v>
      </c>
      <c r="C45" s="58">
        <f t="shared" si="9"/>
        <v>24</v>
      </c>
      <c r="D45" s="58">
        <f>SUM(B45:C45)</f>
        <v>59</v>
      </c>
      <c r="E45" s="49">
        <f>B45*100/D47</f>
        <v>29.166666666666668</v>
      </c>
      <c r="F45" s="49">
        <f>C45*100/D47</f>
        <v>20</v>
      </c>
    </row>
    <row r="46" spans="1:18">
      <c r="A46" s="58" t="s">
        <v>10</v>
      </c>
      <c r="B46" s="58">
        <f t="shared" si="9"/>
        <v>28</v>
      </c>
      <c r="C46" s="58">
        <f t="shared" si="9"/>
        <v>33</v>
      </c>
      <c r="D46" s="58">
        <f>SUM(B46:C46)</f>
        <v>61</v>
      </c>
      <c r="E46" s="50">
        <f>B46*100/D45</f>
        <v>47.457627118644069</v>
      </c>
      <c r="F46" s="49">
        <f>C46*100/D47</f>
        <v>27.5</v>
      </c>
    </row>
    <row r="47" spans="1:18">
      <c r="A47" s="58" t="s">
        <v>6</v>
      </c>
      <c r="B47" s="58">
        <f>SUM(B45:B46)</f>
        <v>63</v>
      </c>
      <c r="C47" s="58">
        <f>SUM(C45:C46)</f>
        <v>57</v>
      </c>
      <c r="D47" s="58">
        <f>SUM(D45:D46)</f>
        <v>120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35</v>
      </c>
      <c r="C50" s="58">
        <f>M23</f>
        <v>17</v>
      </c>
      <c r="D50" s="58">
        <f>SUM(B50:C50)</f>
        <v>52</v>
      </c>
      <c r="E50" s="49">
        <f>B50*100/D52</f>
        <v>38.888888888888886</v>
      </c>
      <c r="F50" s="49">
        <f>C50*100/D52</f>
        <v>18.888888888888889</v>
      </c>
    </row>
    <row r="51" spans="1:6">
      <c r="A51" s="58" t="s">
        <v>10</v>
      </c>
      <c r="B51" s="58">
        <f>L24</f>
        <v>17</v>
      </c>
      <c r="C51" s="58">
        <f>M24</f>
        <v>21</v>
      </c>
      <c r="D51" s="58">
        <f>SUM(B51:C51)</f>
        <v>38</v>
      </c>
      <c r="E51" s="49">
        <f>B51*100/D50</f>
        <v>32.692307692307693</v>
      </c>
      <c r="F51" s="49">
        <f>C51*100/D52</f>
        <v>23.333333333333332</v>
      </c>
    </row>
    <row r="52" spans="1:6">
      <c r="A52" s="58" t="s">
        <v>6</v>
      </c>
      <c r="B52" s="58">
        <f>SUM(B50:B51)</f>
        <v>52</v>
      </c>
      <c r="C52" s="58">
        <f>SUM(C50:C51)</f>
        <v>38</v>
      </c>
      <c r="D52" s="58">
        <f>SUM(D50:D51)</f>
        <v>90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L44" sqref="L44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22</v>
      </c>
      <c r="C5" s="4">
        <v>10</v>
      </c>
      <c r="D5" s="4">
        <f>SUM(B5:C5)</f>
        <v>32</v>
      </c>
      <c r="E5" s="4">
        <v>4</v>
      </c>
      <c r="F5" s="4">
        <v>2</v>
      </c>
      <c r="G5" s="4">
        <v>8</v>
      </c>
      <c r="H5" s="4">
        <v>10</v>
      </c>
      <c r="I5" s="4">
        <f>E5+G5</f>
        <v>12</v>
      </c>
      <c r="J5" s="6">
        <f>F5+H5</f>
        <v>12</v>
      </c>
      <c r="K5" s="7">
        <f>I5+J5</f>
        <v>24</v>
      </c>
      <c r="L5" s="3">
        <f>D5+K5</f>
        <v>56</v>
      </c>
      <c r="M5" s="21">
        <f>B5*100/L5</f>
        <v>39.285714285714285</v>
      </c>
      <c r="N5" s="21">
        <f>C5*100/L5</f>
        <v>17.857142857142858</v>
      </c>
      <c r="O5" s="21">
        <f>E5+G5*100/L5</f>
        <v>18.285714285714285</v>
      </c>
      <c r="P5" s="21">
        <f>F5+H5*100/L5</f>
        <v>19.857142857142858</v>
      </c>
    </row>
    <row r="6" spans="1:18" ht="16.5" thickBot="1">
      <c r="A6" s="2" t="s">
        <v>12</v>
      </c>
      <c r="B6" s="4">
        <v>20</v>
      </c>
      <c r="C6" s="4">
        <v>9</v>
      </c>
      <c r="D6" s="4">
        <f t="shared" ref="D6:D8" si="0">SUM(B6:C6)</f>
        <v>29</v>
      </c>
      <c r="E6" s="4">
        <v>5</v>
      </c>
      <c r="F6" s="4">
        <v>1</v>
      </c>
      <c r="G6" s="4">
        <v>3</v>
      </c>
      <c r="H6" s="4">
        <v>4</v>
      </c>
      <c r="I6" s="4">
        <f t="shared" ref="I6:J8" si="1">E6+G6</f>
        <v>8</v>
      </c>
      <c r="J6" s="6">
        <f t="shared" si="1"/>
        <v>5</v>
      </c>
      <c r="K6" s="7">
        <f t="shared" ref="K6:K8" si="2">I6+J6</f>
        <v>13</v>
      </c>
      <c r="L6" s="3">
        <f t="shared" ref="L6:L8" si="3">D6+K6</f>
        <v>42</v>
      </c>
      <c r="M6" s="21">
        <f t="shared" ref="M6:M9" si="4">B6*100/L6</f>
        <v>47.61904761904762</v>
      </c>
      <c r="N6" s="21">
        <f t="shared" ref="N6:N9" si="5">C6*100/L6</f>
        <v>21.428571428571427</v>
      </c>
      <c r="O6" s="21">
        <f t="shared" ref="O6:O9" si="6">E6+G6*100/L6</f>
        <v>12.142857142857142</v>
      </c>
      <c r="P6" s="21">
        <f t="shared" ref="P6:P9" si="7">F6+H6*100/L6</f>
        <v>10.523809523809524</v>
      </c>
    </row>
    <row r="7" spans="1:18" ht="16.5" thickBot="1">
      <c r="A7" s="2" t="s">
        <v>13</v>
      </c>
      <c r="B7" s="4">
        <v>27</v>
      </c>
      <c r="C7" s="4">
        <v>12</v>
      </c>
      <c r="D7" s="4">
        <f t="shared" si="0"/>
        <v>39</v>
      </c>
      <c r="E7" s="4">
        <v>4</v>
      </c>
      <c r="F7" s="4">
        <v>1</v>
      </c>
      <c r="G7" s="4">
        <v>5</v>
      </c>
      <c r="H7" s="4">
        <v>5</v>
      </c>
      <c r="I7" s="4">
        <f t="shared" si="1"/>
        <v>9</v>
      </c>
      <c r="J7" s="6">
        <f t="shared" si="1"/>
        <v>6</v>
      </c>
      <c r="K7" s="7">
        <f t="shared" si="2"/>
        <v>15</v>
      </c>
      <c r="L7" s="3">
        <f t="shared" si="3"/>
        <v>54</v>
      </c>
      <c r="M7" s="21">
        <f t="shared" si="4"/>
        <v>50</v>
      </c>
      <c r="N7" s="21">
        <f t="shared" si="5"/>
        <v>22.222222222222221</v>
      </c>
      <c r="O7" s="21">
        <f t="shared" si="6"/>
        <v>13.25925925925926</v>
      </c>
      <c r="P7" s="21">
        <f t="shared" si="7"/>
        <v>10.25925925925926</v>
      </c>
    </row>
    <row r="8" spans="1:18" ht="16.5" thickBot="1">
      <c r="A8" s="2" t="s">
        <v>14</v>
      </c>
      <c r="B8" s="4">
        <v>18</v>
      </c>
      <c r="C8" s="4">
        <v>9</v>
      </c>
      <c r="D8" s="4">
        <f t="shared" si="0"/>
        <v>27</v>
      </c>
      <c r="E8" s="4">
        <v>4</v>
      </c>
      <c r="F8" s="4">
        <v>3</v>
      </c>
      <c r="G8" s="4">
        <v>2</v>
      </c>
      <c r="H8" s="4">
        <v>7</v>
      </c>
      <c r="I8" s="4">
        <f t="shared" si="1"/>
        <v>6</v>
      </c>
      <c r="J8" s="6">
        <f t="shared" si="1"/>
        <v>10</v>
      </c>
      <c r="K8" s="7">
        <f t="shared" si="2"/>
        <v>16</v>
      </c>
      <c r="L8" s="3">
        <f t="shared" si="3"/>
        <v>43</v>
      </c>
      <c r="M8" s="21">
        <f t="shared" si="4"/>
        <v>41.860465116279073</v>
      </c>
      <c r="N8" s="21">
        <f t="shared" si="5"/>
        <v>20.930232558139537</v>
      </c>
      <c r="O8" s="21">
        <f t="shared" si="6"/>
        <v>8.6511627906976756</v>
      </c>
      <c r="P8" s="21">
        <f t="shared" si="7"/>
        <v>19.279069767441861</v>
      </c>
    </row>
    <row r="9" spans="1:18" ht="16.5" thickBot="1">
      <c r="A9" s="2" t="s">
        <v>15</v>
      </c>
      <c r="B9" s="4">
        <f t="shared" ref="B9:L9" si="8">SUM(B5:B8)</f>
        <v>87</v>
      </c>
      <c r="C9" s="4">
        <f t="shared" si="8"/>
        <v>40</v>
      </c>
      <c r="D9" s="4">
        <f t="shared" si="8"/>
        <v>127</v>
      </c>
      <c r="E9" s="4">
        <f t="shared" si="8"/>
        <v>17</v>
      </c>
      <c r="F9" s="4">
        <f t="shared" si="8"/>
        <v>7</v>
      </c>
      <c r="G9" s="4">
        <f t="shared" si="8"/>
        <v>18</v>
      </c>
      <c r="H9" s="4">
        <f t="shared" si="8"/>
        <v>26</v>
      </c>
      <c r="I9" s="4">
        <f t="shared" si="8"/>
        <v>35</v>
      </c>
      <c r="J9" s="6">
        <f t="shared" si="8"/>
        <v>33</v>
      </c>
      <c r="K9" s="7">
        <f t="shared" si="8"/>
        <v>68</v>
      </c>
      <c r="L9" s="3">
        <f t="shared" si="8"/>
        <v>195</v>
      </c>
      <c r="M9" s="21">
        <f t="shared" si="4"/>
        <v>44.615384615384613</v>
      </c>
      <c r="N9" s="21">
        <f t="shared" si="5"/>
        <v>20.512820512820515</v>
      </c>
      <c r="O9" s="21">
        <f t="shared" si="6"/>
        <v>26.23076923076923</v>
      </c>
      <c r="P9" s="21">
        <f t="shared" si="7"/>
        <v>20.333333333333336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41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0.15509712396178982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0.51924906273063653</v>
      </c>
    </row>
    <row r="13" spans="1:18" ht="15.75">
      <c r="A13" s="56" t="s">
        <v>9</v>
      </c>
      <c r="B13" s="54">
        <f>B5</f>
        <v>22</v>
      </c>
      <c r="C13" s="54">
        <f>I5</f>
        <v>12</v>
      </c>
      <c r="D13" s="54">
        <f>SUM(B13:C13)</f>
        <v>34</v>
      </c>
      <c r="E13" s="57"/>
      <c r="F13" s="27">
        <f>B15*D13/D15</f>
        <v>19.428571428571427</v>
      </c>
      <c r="G13" s="27">
        <f>C15*D13/D15</f>
        <v>14.571428571428571</v>
      </c>
      <c r="H13" s="54"/>
      <c r="I13" s="57"/>
      <c r="J13" s="10"/>
      <c r="K13" s="56" t="s">
        <v>9</v>
      </c>
      <c r="L13" s="54">
        <f>B7</f>
        <v>27</v>
      </c>
      <c r="M13" s="54">
        <f>I7</f>
        <v>9</v>
      </c>
      <c r="N13" s="54">
        <f>SUM(L13:M13)</f>
        <v>36</v>
      </c>
      <c r="O13" s="57"/>
      <c r="P13" s="27">
        <f>L15*N13/N15</f>
        <v>26</v>
      </c>
      <c r="Q13" s="27">
        <f>M15*N13/N15</f>
        <v>10</v>
      </c>
      <c r="R13" s="54"/>
    </row>
    <row r="14" spans="1:18" ht="18" customHeight="1">
      <c r="A14" s="56" t="s">
        <v>10</v>
      </c>
      <c r="B14" s="54">
        <f>C5</f>
        <v>10</v>
      </c>
      <c r="C14" s="54">
        <f>J5</f>
        <v>12</v>
      </c>
      <c r="D14" s="54">
        <f>SUM(B14:C14)</f>
        <v>22</v>
      </c>
      <c r="E14" s="57"/>
      <c r="F14" s="27">
        <f>B15*D14/D15</f>
        <v>12.571428571428571</v>
      </c>
      <c r="G14" s="27">
        <f>C15*D14/D15</f>
        <v>9.4285714285714288</v>
      </c>
      <c r="H14" s="54" t="s">
        <v>32</v>
      </c>
      <c r="I14" s="57"/>
      <c r="J14" s="10"/>
      <c r="K14" s="56" t="s">
        <v>10</v>
      </c>
      <c r="L14" s="54">
        <f>C7</f>
        <v>12</v>
      </c>
      <c r="M14" s="54">
        <f>J7</f>
        <v>6</v>
      </c>
      <c r="N14" s="54">
        <f>SUM(L14:M14)</f>
        <v>18</v>
      </c>
      <c r="O14" s="57"/>
      <c r="P14" s="27">
        <f>L15*N14/N15</f>
        <v>13</v>
      </c>
      <c r="Q14" s="27">
        <f>M15*N14/N15</f>
        <v>5</v>
      </c>
      <c r="R14" s="54" t="s">
        <v>32</v>
      </c>
    </row>
    <row r="15" spans="1:18" ht="15.75">
      <c r="A15" s="33" t="s">
        <v>6</v>
      </c>
      <c r="B15" s="34">
        <f>SUM(B13:B14)</f>
        <v>32</v>
      </c>
      <c r="C15" s="34">
        <f>SUM(C13:C14)</f>
        <v>24</v>
      </c>
      <c r="D15" s="34">
        <f>SUM(D13:D14)</f>
        <v>56</v>
      </c>
      <c r="E15" s="57"/>
      <c r="F15" s="57"/>
      <c r="G15" s="57"/>
      <c r="H15" s="28">
        <f>SUM(G18:H19)</f>
        <v>2.0213903743315509</v>
      </c>
      <c r="I15" s="57"/>
      <c r="J15" s="10"/>
      <c r="K15" s="33" t="s">
        <v>6</v>
      </c>
      <c r="L15" s="34">
        <f>SUM(L13:L14)</f>
        <v>39</v>
      </c>
      <c r="M15" s="34">
        <f>SUM(M13:M14)</f>
        <v>15</v>
      </c>
      <c r="N15" s="34">
        <f>SUM(N13:N14)</f>
        <v>54</v>
      </c>
      <c r="O15" s="57"/>
      <c r="P15" s="54"/>
      <c r="Q15" s="54"/>
      <c r="R15" s="63">
        <f>SUM(Q18:R19)</f>
        <v>0.41538461538461541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2.571428571428573</v>
      </c>
      <c r="C18" s="27">
        <f>C13-G13</f>
        <v>-2.5714285714285712</v>
      </c>
      <c r="D18" s="54"/>
      <c r="E18" s="27">
        <f>B18*B18</f>
        <v>6.6122448979591919</v>
      </c>
      <c r="F18" s="27">
        <f>C18*C18</f>
        <v>6.6122448979591821</v>
      </c>
      <c r="G18" s="30">
        <f>E18/F13</f>
        <v>0.34033613445378197</v>
      </c>
      <c r="H18" s="30">
        <f>F18/G13</f>
        <v>0.4537815126050419</v>
      </c>
      <c r="I18" s="57"/>
      <c r="J18" s="10"/>
      <c r="K18" s="29" t="s">
        <v>33</v>
      </c>
      <c r="L18" s="27">
        <f>L13-P13</f>
        <v>1</v>
      </c>
      <c r="M18" s="27">
        <f>M13-Q13</f>
        <v>-1</v>
      </c>
      <c r="N18" s="57"/>
      <c r="O18" s="27">
        <f>L18*L18</f>
        <v>1</v>
      </c>
      <c r="P18" s="27">
        <f>M18*M18</f>
        <v>1</v>
      </c>
      <c r="Q18" s="30">
        <f>O18/P13</f>
        <v>3.8461538461538464E-2</v>
      </c>
      <c r="R18" s="30">
        <f>P18/Q13</f>
        <v>0.1</v>
      </c>
    </row>
    <row r="19" spans="1:18" ht="15.75">
      <c r="A19" s="29"/>
      <c r="B19" s="27">
        <f>B14-F14</f>
        <v>-2.5714285714285712</v>
      </c>
      <c r="C19" s="27">
        <f>C14-G14</f>
        <v>2.5714285714285712</v>
      </c>
      <c r="D19" s="54"/>
      <c r="E19" s="27">
        <f>B19*B19</f>
        <v>6.6122448979591821</v>
      </c>
      <c r="F19" s="27">
        <f>C19*C19</f>
        <v>6.6122448979591821</v>
      </c>
      <c r="G19" s="30">
        <f>E19/F14</f>
        <v>0.52597402597402587</v>
      </c>
      <c r="H19" s="30">
        <f>F19/G14</f>
        <v>0.70129870129870109</v>
      </c>
      <c r="I19" s="57"/>
      <c r="J19" s="10"/>
      <c r="K19" s="29"/>
      <c r="L19" s="27">
        <f>L14-P14</f>
        <v>-1</v>
      </c>
      <c r="M19" s="27">
        <f>M14-Q14</f>
        <v>1</v>
      </c>
      <c r="N19" s="57"/>
      <c r="O19" s="27">
        <f>L19*L19</f>
        <v>1</v>
      </c>
      <c r="P19" s="27">
        <f>M19*M19</f>
        <v>1</v>
      </c>
      <c r="Q19" s="30">
        <f>O19/P14</f>
        <v>7.6923076923076927E-2</v>
      </c>
      <c r="R19" s="30">
        <f>P19/Q14</f>
        <v>0.2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40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42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0.63690586703446184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6.266306832053932E-2</v>
      </c>
    </row>
    <row r="23" spans="1:18" ht="15.75">
      <c r="A23" s="56" t="s">
        <v>9</v>
      </c>
      <c r="B23" s="56">
        <f>B6</f>
        <v>20</v>
      </c>
      <c r="C23" s="56">
        <f>I6</f>
        <v>8</v>
      </c>
      <c r="D23" s="56">
        <f>SUM(B23:C23)</f>
        <v>28</v>
      </c>
      <c r="E23" s="57"/>
      <c r="F23" s="27">
        <f>B25*D23/D25</f>
        <v>19.333333333333332</v>
      </c>
      <c r="G23" s="27">
        <f>C25*D23/D25</f>
        <v>8.6666666666666661</v>
      </c>
      <c r="H23" s="54"/>
      <c r="I23" s="57"/>
      <c r="J23" s="10"/>
      <c r="K23" s="56" t="s">
        <v>9</v>
      </c>
      <c r="L23" s="56">
        <f>B8</f>
        <v>18</v>
      </c>
      <c r="M23" s="56">
        <f>I8</f>
        <v>6</v>
      </c>
      <c r="N23" s="56">
        <f>SUM(L23:M23)</f>
        <v>24</v>
      </c>
      <c r="O23" s="57"/>
      <c r="P23" s="27">
        <f>L25*N23/N25</f>
        <v>15.069767441860465</v>
      </c>
      <c r="Q23" s="27">
        <f>M25*N23/N25</f>
        <v>8.9302325581395348</v>
      </c>
      <c r="R23" s="54"/>
    </row>
    <row r="24" spans="1:18" ht="18.75" customHeight="1">
      <c r="A24" s="56" t="s">
        <v>10</v>
      </c>
      <c r="B24" s="56">
        <f>C6</f>
        <v>9</v>
      </c>
      <c r="C24" s="56">
        <f>J6</f>
        <v>5</v>
      </c>
      <c r="D24" s="56">
        <f>SUM(B24:C24)</f>
        <v>14</v>
      </c>
      <c r="E24" s="57"/>
      <c r="F24" s="27">
        <f>B25*D24/D25</f>
        <v>9.6666666666666661</v>
      </c>
      <c r="G24" s="27">
        <f>C25*D24/D25</f>
        <v>4.333333333333333</v>
      </c>
      <c r="H24" s="54" t="s">
        <v>32</v>
      </c>
      <c r="I24" s="57"/>
      <c r="J24" s="10"/>
      <c r="K24" s="56" t="s">
        <v>10</v>
      </c>
      <c r="L24" s="56">
        <f>C8</f>
        <v>9</v>
      </c>
      <c r="M24" s="56">
        <f>J8</f>
        <v>10</v>
      </c>
      <c r="N24" s="56">
        <f>SUM(L24:M24)</f>
        <v>19</v>
      </c>
      <c r="O24" s="57"/>
      <c r="P24" s="27">
        <f>L25*N24/N25</f>
        <v>11.930232558139535</v>
      </c>
      <c r="Q24" s="27">
        <f>M25*N24/N25</f>
        <v>7.0697674418604652</v>
      </c>
      <c r="R24" s="54" t="s">
        <v>32</v>
      </c>
    </row>
    <row r="25" spans="1:18" ht="15.75">
      <c r="A25" s="32" t="s">
        <v>6</v>
      </c>
      <c r="B25" s="32">
        <f>SUM(B23:B24)</f>
        <v>29</v>
      </c>
      <c r="C25" s="32">
        <f>SUM(C23:C24)</f>
        <v>13</v>
      </c>
      <c r="D25" s="32">
        <f>SUM(D23:D24)</f>
        <v>42</v>
      </c>
      <c r="E25" s="57"/>
      <c r="F25" s="54"/>
      <c r="G25" s="54"/>
      <c r="H25" s="28">
        <f>SUM(G28:H29)</f>
        <v>0.22281167108753316</v>
      </c>
      <c r="I25" s="57"/>
      <c r="J25" s="10"/>
      <c r="K25" s="32" t="s">
        <v>6</v>
      </c>
      <c r="L25" s="32">
        <f>SUM(L23:L24)</f>
        <v>27</v>
      </c>
      <c r="M25" s="32">
        <f>SUM(M23:M24)</f>
        <v>16</v>
      </c>
      <c r="N25" s="32">
        <f>SUM(N23:N24)</f>
        <v>43</v>
      </c>
      <c r="O25" s="57"/>
      <c r="P25" s="54"/>
      <c r="Q25" s="54"/>
      <c r="R25" s="63">
        <f>SUM(Q28:R29)</f>
        <v>3.4654605263157889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0.66666666666666785</v>
      </c>
      <c r="C28" s="27">
        <f>C23-G23</f>
        <v>-0.66666666666666607</v>
      </c>
      <c r="D28" s="54"/>
      <c r="E28" s="27">
        <f>B28*B28</f>
        <v>0.44444444444444603</v>
      </c>
      <c r="F28" s="27">
        <f>C28*C28</f>
        <v>0.44444444444444364</v>
      </c>
      <c r="G28" s="30">
        <f>E28/F23</f>
        <v>2.298850574712652E-2</v>
      </c>
      <c r="H28" s="30">
        <f>F28/G23</f>
        <v>5.128205128205119E-2</v>
      </c>
      <c r="I28" s="57"/>
      <c r="J28" s="10"/>
      <c r="K28" s="29" t="s">
        <v>33</v>
      </c>
      <c r="L28" s="27">
        <f>L23-P23</f>
        <v>2.9302325581395348</v>
      </c>
      <c r="M28" s="27">
        <f>M23-Q23</f>
        <v>-2.9302325581395348</v>
      </c>
      <c r="N28" s="57"/>
      <c r="O28" s="27">
        <f>L28*L28</f>
        <v>8.5862628447809612</v>
      </c>
      <c r="P28" s="27">
        <f>M28*M28</f>
        <v>8.5862628447809612</v>
      </c>
      <c r="Q28" s="30">
        <f>O28/P23</f>
        <v>0.56976744186046502</v>
      </c>
      <c r="R28" s="30">
        <f>P28/Q23</f>
        <v>0.96148255813953476</v>
      </c>
    </row>
    <row r="29" spans="1:18" ht="15.75">
      <c r="A29" s="29"/>
      <c r="B29" s="27">
        <f>B24-F24</f>
        <v>-0.66666666666666607</v>
      </c>
      <c r="C29" s="27">
        <f>C24-G24</f>
        <v>0.66666666666666696</v>
      </c>
      <c r="D29" s="54"/>
      <c r="E29" s="27">
        <f>B29*B29</f>
        <v>0.44444444444444364</v>
      </c>
      <c r="F29" s="27">
        <f>C29*C29</f>
        <v>0.44444444444444486</v>
      </c>
      <c r="G29" s="30">
        <f>E29/F24</f>
        <v>4.5977011494252797E-2</v>
      </c>
      <c r="H29" s="30">
        <f>F29/G24</f>
        <v>0.10256410256410267</v>
      </c>
      <c r="I29" s="57"/>
      <c r="J29" s="10"/>
      <c r="K29" s="29"/>
      <c r="L29" s="27">
        <f>L24-P24</f>
        <v>-2.9302325581395348</v>
      </c>
      <c r="M29" s="27">
        <f>M24-Q24</f>
        <v>2.9302325581395348</v>
      </c>
      <c r="N29" s="57"/>
      <c r="O29" s="27">
        <f>L29*L29</f>
        <v>8.5862628447809612</v>
      </c>
      <c r="P29" s="27">
        <f>M29*M29</f>
        <v>8.5862628447809612</v>
      </c>
      <c r="Q29" s="30">
        <f>O29/P24</f>
        <v>0.71970624235006109</v>
      </c>
      <c r="R29" s="30">
        <f>P29/Q24</f>
        <v>1.2145042839657281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90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22</v>
      </c>
      <c r="C33" s="58">
        <f>C13</f>
        <v>12</v>
      </c>
      <c r="D33" s="58">
        <f>SUM(B33:C33)</f>
        <v>34</v>
      </c>
      <c r="E33" s="49">
        <f>B33*100/D35</f>
        <v>39.285714285714285</v>
      </c>
      <c r="F33" s="49">
        <f>C33*100/D35</f>
        <v>21.428571428571427</v>
      </c>
      <c r="H33" s="93" t="s">
        <v>39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10</v>
      </c>
      <c r="C34" s="58">
        <f>C14</f>
        <v>12</v>
      </c>
      <c r="D34" s="58">
        <f>SUM(B34:C34)</f>
        <v>22</v>
      </c>
      <c r="E34" s="50">
        <f>B34*100/D33</f>
        <v>29.411764705882351</v>
      </c>
      <c r="F34" s="49">
        <f>C34*100/D35</f>
        <v>21.428571428571427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1.916813033541042E-2</v>
      </c>
      <c r="P34" s="15"/>
      <c r="Q34" s="57"/>
      <c r="R34" s="22"/>
    </row>
    <row r="35" spans="1:18" ht="15.75">
      <c r="A35" s="58" t="s">
        <v>6</v>
      </c>
      <c r="B35" s="58">
        <f>SUM(B33:B34)</f>
        <v>32</v>
      </c>
      <c r="C35" s="58">
        <f>SUM(C33:C34)</f>
        <v>24</v>
      </c>
      <c r="D35" s="58">
        <f>SUM(D33:D34)</f>
        <v>56</v>
      </c>
      <c r="E35" s="51"/>
      <c r="F35" s="51"/>
      <c r="H35" s="56" t="s">
        <v>9</v>
      </c>
      <c r="I35" s="54">
        <f>B9</f>
        <v>87</v>
      </c>
      <c r="J35" s="54">
        <f>I9</f>
        <v>35</v>
      </c>
      <c r="K35" s="54">
        <f>SUM(I35:J35)</f>
        <v>122</v>
      </c>
      <c r="L35" s="57"/>
      <c r="M35" s="27">
        <f>I37*K35/K37</f>
        <v>79.456410256410251</v>
      </c>
      <c r="N35" s="27">
        <f>J37*K35/K37</f>
        <v>42.543589743589742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40</v>
      </c>
      <c r="J36" s="54">
        <f>J9</f>
        <v>33</v>
      </c>
      <c r="K36" s="54">
        <f>SUM(I36:J36)</f>
        <v>73</v>
      </c>
      <c r="L36" s="57"/>
      <c r="M36" s="27">
        <f>I37*K36/K37</f>
        <v>47.543589743589742</v>
      </c>
      <c r="N36" s="27">
        <f>J37*K36/K37</f>
        <v>25.456410256410255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2014</v>
      </c>
      <c r="B37" s="95"/>
      <c r="C37" s="95"/>
      <c r="D37" s="95"/>
      <c r="E37" s="95"/>
      <c r="F37" s="95"/>
      <c r="H37" s="33" t="s">
        <v>6</v>
      </c>
      <c r="I37" s="34">
        <f>SUM(I35:I36)</f>
        <v>127</v>
      </c>
      <c r="J37" s="34">
        <f>SUM(J35:J36)</f>
        <v>68</v>
      </c>
      <c r="K37" s="34">
        <f>SUM(K35:K36)</f>
        <v>195</v>
      </c>
      <c r="L37" s="57"/>
      <c r="M37" s="57"/>
      <c r="N37" s="57"/>
      <c r="O37" s="63">
        <f>SUM(N40:O41)</f>
        <v>5.4861115300591532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20</v>
      </c>
      <c r="C39" s="58">
        <f>C23</f>
        <v>8</v>
      </c>
      <c r="D39" s="58">
        <f>SUM(B39:C39)</f>
        <v>28</v>
      </c>
      <c r="E39" s="49">
        <f>B39*100/D41</f>
        <v>47.61904761904762</v>
      </c>
      <c r="F39" s="49">
        <f>C39*100/D41</f>
        <v>19.047619047619047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9</v>
      </c>
      <c r="C40" s="58">
        <f>C24</f>
        <v>5</v>
      </c>
      <c r="D40" s="58">
        <f>SUM(B40:C40)</f>
        <v>14</v>
      </c>
      <c r="E40" s="50">
        <f>B40*100/D39</f>
        <v>32.142857142857146</v>
      </c>
      <c r="F40" s="49">
        <f>C40*100/D41</f>
        <v>11.904761904761905</v>
      </c>
      <c r="H40" s="29" t="s">
        <v>33</v>
      </c>
      <c r="I40" s="27">
        <f>I35-M35</f>
        <v>7.5435897435897488</v>
      </c>
      <c r="J40" s="27">
        <f>J35-N35</f>
        <v>-7.5435897435897417</v>
      </c>
      <c r="K40" s="54"/>
      <c r="L40" s="27">
        <f>I40*I40</f>
        <v>56.905746219592451</v>
      </c>
      <c r="M40" s="27">
        <f>J40*J40</f>
        <v>56.905746219592345</v>
      </c>
      <c r="N40" s="30">
        <f>L40/M35</f>
        <v>0.71618823498260797</v>
      </c>
      <c r="O40" s="30">
        <f>M40/N35</f>
        <v>1.3375868506292801</v>
      </c>
      <c r="P40" s="14"/>
      <c r="Q40" s="14"/>
      <c r="R40" s="22"/>
    </row>
    <row r="41" spans="1:18" ht="15.75">
      <c r="A41" s="58" t="s">
        <v>6</v>
      </c>
      <c r="B41" s="58">
        <f>SUM(B39:B40)</f>
        <v>29</v>
      </c>
      <c r="C41" s="58">
        <f>SUM(C39:C40)</f>
        <v>13</v>
      </c>
      <c r="D41" s="58">
        <f>SUM(D39:D40)</f>
        <v>42</v>
      </c>
      <c r="E41" s="51"/>
      <c r="F41" s="51"/>
      <c r="H41" s="29"/>
      <c r="I41" s="27">
        <f>I36-M36</f>
        <v>-7.5435897435897417</v>
      </c>
      <c r="J41" s="27">
        <f>J36-N36</f>
        <v>7.5435897435897452</v>
      </c>
      <c r="K41" s="54"/>
      <c r="L41" s="27">
        <f>I41*I41</f>
        <v>56.905746219592345</v>
      </c>
      <c r="M41" s="27">
        <f>J41*J41</f>
        <v>56.905746219592395</v>
      </c>
      <c r="N41" s="30">
        <f>L41/M36</f>
        <v>1.1969173242175071</v>
      </c>
      <c r="O41" s="30">
        <f>M41/N36</f>
        <v>2.235419120229758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14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27</v>
      </c>
      <c r="C45" s="58">
        <f t="shared" si="9"/>
        <v>9</v>
      </c>
      <c r="D45" s="58">
        <f>SUM(B45:C45)</f>
        <v>36</v>
      </c>
      <c r="E45" s="49">
        <f>B45*100/D47</f>
        <v>50</v>
      </c>
      <c r="F45" s="49">
        <f>C45*100/D47</f>
        <v>16.666666666666668</v>
      </c>
    </row>
    <row r="46" spans="1:18">
      <c r="A46" s="58" t="s">
        <v>10</v>
      </c>
      <c r="B46" s="58">
        <f t="shared" si="9"/>
        <v>12</v>
      </c>
      <c r="C46" s="58">
        <f t="shared" si="9"/>
        <v>6</v>
      </c>
      <c r="D46" s="58">
        <f>SUM(B46:C46)</f>
        <v>18</v>
      </c>
      <c r="E46" s="50">
        <f>B46*100/D45</f>
        <v>33.333333333333336</v>
      </c>
      <c r="F46" s="49">
        <f>C46*100/D47</f>
        <v>11.111111111111111</v>
      </c>
    </row>
    <row r="47" spans="1:18">
      <c r="A47" s="58" t="s">
        <v>6</v>
      </c>
      <c r="B47" s="58">
        <f>SUM(B45:B46)</f>
        <v>39</v>
      </c>
      <c r="C47" s="58">
        <f>SUM(C45:C46)</f>
        <v>15</v>
      </c>
      <c r="D47" s="58">
        <f>SUM(D45:D46)</f>
        <v>54</v>
      </c>
      <c r="E47" s="51"/>
      <c r="F47" s="51"/>
    </row>
    <row r="48" spans="1:18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18</v>
      </c>
      <c r="C50" s="58">
        <f>M23</f>
        <v>6</v>
      </c>
      <c r="D50" s="58">
        <f>SUM(B50:C50)</f>
        <v>24</v>
      </c>
      <c r="E50" s="49">
        <f>B50*100/D52</f>
        <v>41.860465116279073</v>
      </c>
      <c r="F50" s="49">
        <f>C50*100/D52</f>
        <v>13.953488372093023</v>
      </c>
    </row>
    <row r="51" spans="1:6">
      <c r="A51" s="58" t="s">
        <v>10</v>
      </c>
      <c r="B51" s="58">
        <f>L24</f>
        <v>9</v>
      </c>
      <c r="C51" s="58">
        <f>M24</f>
        <v>10</v>
      </c>
      <c r="D51" s="58">
        <f>SUM(B51:C51)</f>
        <v>19</v>
      </c>
      <c r="E51" s="49">
        <f>B51*100/D50</f>
        <v>37.5</v>
      </c>
      <c r="F51" s="49">
        <f>C51*100/D52</f>
        <v>23.255813953488371</v>
      </c>
    </row>
    <row r="52" spans="1:6">
      <c r="A52" s="58" t="s">
        <v>6</v>
      </c>
      <c r="B52" s="58">
        <f>SUM(B50:B51)</f>
        <v>27</v>
      </c>
      <c r="C52" s="58">
        <f>SUM(C50:C51)</f>
        <v>16</v>
      </c>
      <c r="D52" s="58">
        <f>SUM(D50:D51)</f>
        <v>43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R52"/>
  <sheetViews>
    <sheetView topLeftCell="A13" workbookViewId="0">
      <selection activeCell="I12" sqref="I12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108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12</v>
      </c>
      <c r="C5" s="4">
        <v>9</v>
      </c>
      <c r="D5" s="4">
        <f>SUM(B5:C5)</f>
        <v>21</v>
      </c>
      <c r="E5" s="4">
        <v>6</v>
      </c>
      <c r="F5" s="4">
        <v>5</v>
      </c>
      <c r="G5" s="4">
        <v>6</v>
      </c>
      <c r="H5" s="4">
        <v>5</v>
      </c>
      <c r="I5" s="4">
        <f>E5+G5</f>
        <v>12</v>
      </c>
      <c r="J5" s="6">
        <f>F5+H5</f>
        <v>10</v>
      </c>
      <c r="K5" s="7">
        <f>I5+J5</f>
        <v>22</v>
      </c>
      <c r="L5" s="3">
        <f>D5+K5</f>
        <v>43</v>
      </c>
      <c r="M5" s="21">
        <f>B5*100/L5</f>
        <v>27.906976744186046</v>
      </c>
      <c r="N5" s="21">
        <f>C5*100/L5</f>
        <v>20.930232558139537</v>
      </c>
      <c r="O5" s="21">
        <f>E5+G5*100/L5</f>
        <v>19.953488372093023</v>
      </c>
      <c r="P5" s="21">
        <f>F5+H5*100/L5</f>
        <v>16.627906976744185</v>
      </c>
    </row>
    <row r="6" spans="1:18" ht="16.5" thickBot="1">
      <c r="A6" s="2" t="s">
        <v>12</v>
      </c>
      <c r="B6" s="4">
        <v>17</v>
      </c>
      <c r="C6" s="4">
        <v>15</v>
      </c>
      <c r="D6" s="4">
        <f t="shared" ref="D6:D8" si="0">SUM(B6:C6)</f>
        <v>32</v>
      </c>
      <c r="E6" s="4">
        <v>9</v>
      </c>
      <c r="F6" s="4">
        <v>10</v>
      </c>
      <c r="G6" s="4">
        <v>4</v>
      </c>
      <c r="H6" s="4">
        <v>7</v>
      </c>
      <c r="I6" s="4">
        <f t="shared" ref="I6:J8" si="1">E6+G6</f>
        <v>13</v>
      </c>
      <c r="J6" s="6">
        <f t="shared" si="1"/>
        <v>17</v>
      </c>
      <c r="K6" s="7">
        <f t="shared" ref="K6:K8" si="2">I6+J6</f>
        <v>30</v>
      </c>
      <c r="L6" s="3">
        <f t="shared" ref="L6:L8" si="3">D6+K6</f>
        <v>62</v>
      </c>
      <c r="M6" s="21">
        <f t="shared" ref="M6:M9" si="4">B6*100/L6</f>
        <v>27.419354838709676</v>
      </c>
      <c r="N6" s="21">
        <f t="shared" ref="N6:N9" si="5">C6*100/L6</f>
        <v>24.193548387096776</v>
      </c>
      <c r="O6" s="21">
        <f t="shared" ref="O6:O9" si="6">E6+G6*100/L6</f>
        <v>15.451612903225806</v>
      </c>
      <c r="P6" s="21">
        <f t="shared" ref="P6:P9" si="7">F6+H6*100/L6</f>
        <v>21.29032258064516</v>
      </c>
    </row>
    <row r="7" spans="1:18" ht="16.5" thickBot="1">
      <c r="A7" s="2" t="s">
        <v>13</v>
      </c>
      <c r="B7" s="4">
        <v>18</v>
      </c>
      <c r="C7" s="4">
        <v>6</v>
      </c>
      <c r="D7" s="4">
        <f t="shared" si="0"/>
        <v>24</v>
      </c>
      <c r="E7" s="4">
        <v>11</v>
      </c>
      <c r="F7" s="4">
        <v>3</v>
      </c>
      <c r="G7" s="4">
        <v>3</v>
      </c>
      <c r="H7" s="4">
        <v>6</v>
      </c>
      <c r="I7" s="4">
        <f t="shared" si="1"/>
        <v>14</v>
      </c>
      <c r="J7" s="6">
        <f t="shared" si="1"/>
        <v>9</v>
      </c>
      <c r="K7" s="7">
        <f t="shared" si="2"/>
        <v>23</v>
      </c>
      <c r="L7" s="3">
        <f t="shared" si="3"/>
        <v>47</v>
      </c>
      <c r="M7" s="21">
        <f t="shared" si="4"/>
        <v>38.297872340425535</v>
      </c>
      <c r="N7" s="21">
        <f t="shared" si="5"/>
        <v>12.76595744680851</v>
      </c>
      <c r="O7" s="21">
        <f t="shared" si="6"/>
        <v>17.382978723404257</v>
      </c>
      <c r="P7" s="21">
        <f t="shared" si="7"/>
        <v>15.76595744680851</v>
      </c>
    </row>
    <row r="8" spans="1:18" ht="16.5" thickBot="1">
      <c r="A8" s="2" t="s">
        <v>14</v>
      </c>
      <c r="B8" s="4">
        <v>12</v>
      </c>
      <c r="C8" s="4">
        <v>11</v>
      </c>
      <c r="D8" s="4">
        <f t="shared" si="0"/>
        <v>23</v>
      </c>
      <c r="E8" s="4">
        <v>6</v>
      </c>
      <c r="F8" s="4">
        <v>8</v>
      </c>
      <c r="G8" s="4">
        <v>3</v>
      </c>
      <c r="H8" s="4">
        <v>4</v>
      </c>
      <c r="I8" s="4">
        <f t="shared" si="1"/>
        <v>9</v>
      </c>
      <c r="J8" s="6">
        <f t="shared" si="1"/>
        <v>12</v>
      </c>
      <c r="K8" s="7">
        <f t="shared" si="2"/>
        <v>21</v>
      </c>
      <c r="L8" s="3">
        <f t="shared" si="3"/>
        <v>44</v>
      </c>
      <c r="M8" s="21">
        <f t="shared" si="4"/>
        <v>27.272727272727273</v>
      </c>
      <c r="N8" s="21">
        <f t="shared" si="5"/>
        <v>25</v>
      </c>
      <c r="O8" s="21">
        <f t="shared" si="6"/>
        <v>12.818181818181818</v>
      </c>
      <c r="P8" s="21">
        <f t="shared" si="7"/>
        <v>17.090909090909093</v>
      </c>
    </row>
    <row r="9" spans="1:18" ht="16.5" thickBot="1">
      <c r="A9" s="2" t="s">
        <v>15</v>
      </c>
      <c r="B9" s="4">
        <f t="shared" ref="B9:L9" si="8">SUM(B5:B8)</f>
        <v>59</v>
      </c>
      <c r="C9" s="4">
        <f t="shared" si="8"/>
        <v>41</v>
      </c>
      <c r="D9" s="4">
        <f t="shared" si="8"/>
        <v>100</v>
      </c>
      <c r="E9" s="4">
        <f t="shared" si="8"/>
        <v>32</v>
      </c>
      <c r="F9" s="4">
        <f t="shared" si="8"/>
        <v>26</v>
      </c>
      <c r="G9" s="4">
        <f t="shared" si="8"/>
        <v>16</v>
      </c>
      <c r="H9" s="4">
        <f t="shared" si="8"/>
        <v>22</v>
      </c>
      <c r="I9" s="4">
        <f t="shared" si="8"/>
        <v>48</v>
      </c>
      <c r="J9" s="6">
        <f t="shared" si="8"/>
        <v>48</v>
      </c>
      <c r="K9" s="7">
        <f t="shared" si="8"/>
        <v>96</v>
      </c>
      <c r="L9" s="3">
        <f t="shared" si="8"/>
        <v>196</v>
      </c>
      <c r="M9" s="21">
        <f t="shared" si="4"/>
        <v>30.102040816326532</v>
      </c>
      <c r="N9" s="21">
        <f t="shared" si="5"/>
        <v>20.918367346938776</v>
      </c>
      <c r="O9" s="21">
        <f t="shared" si="6"/>
        <v>40.163265306122447</v>
      </c>
      <c r="P9" s="21">
        <f t="shared" si="7"/>
        <v>37.224489795918366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30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37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0.86387783395773887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0.29887413002880786</v>
      </c>
    </row>
    <row r="13" spans="1:18" ht="15.75">
      <c r="A13" s="56" t="s">
        <v>9</v>
      </c>
      <c r="B13" s="54">
        <f>B5</f>
        <v>12</v>
      </c>
      <c r="C13" s="54">
        <f>I5</f>
        <v>12</v>
      </c>
      <c r="D13" s="54">
        <f>SUM(B13:C13)</f>
        <v>24</v>
      </c>
      <c r="E13" s="57"/>
      <c r="F13" s="27">
        <f>B15*D13/D15</f>
        <v>11.720930232558139</v>
      </c>
      <c r="G13" s="27">
        <f>C15*D13/D15</f>
        <v>12.279069767441861</v>
      </c>
      <c r="H13" s="54"/>
      <c r="I13" s="57"/>
      <c r="J13" s="10"/>
      <c r="K13" s="56" t="s">
        <v>9</v>
      </c>
      <c r="L13" s="54">
        <f>B7</f>
        <v>18</v>
      </c>
      <c r="M13" s="54">
        <f>I7</f>
        <v>14</v>
      </c>
      <c r="N13" s="54">
        <f>SUM(L13:M13)</f>
        <v>32</v>
      </c>
      <c r="O13" s="57"/>
      <c r="P13" s="27">
        <f>L15*N13/N15</f>
        <v>16.340425531914892</v>
      </c>
      <c r="Q13" s="27">
        <f>M15*N13/N15</f>
        <v>15.659574468085106</v>
      </c>
      <c r="R13" s="54"/>
    </row>
    <row r="14" spans="1:18" ht="18" customHeight="1">
      <c r="A14" s="56" t="s">
        <v>10</v>
      </c>
      <c r="B14" s="54">
        <f>C5</f>
        <v>9</v>
      </c>
      <c r="C14" s="54">
        <f>J5</f>
        <v>10</v>
      </c>
      <c r="D14" s="54">
        <f>SUM(B14:C14)</f>
        <v>19</v>
      </c>
      <c r="E14" s="57"/>
      <c r="F14" s="27">
        <f>B15*D14/D15</f>
        <v>9.279069767441861</v>
      </c>
      <c r="G14" s="27">
        <f>C15*D14/D15</f>
        <v>9.720930232558139</v>
      </c>
      <c r="H14" s="54" t="s">
        <v>32</v>
      </c>
      <c r="I14" s="57"/>
      <c r="J14" s="10"/>
      <c r="K14" s="56" t="s">
        <v>10</v>
      </c>
      <c r="L14" s="54">
        <f>C7</f>
        <v>6</v>
      </c>
      <c r="M14" s="54">
        <f>J7</f>
        <v>9</v>
      </c>
      <c r="N14" s="54">
        <f>SUM(L14:M14)</f>
        <v>15</v>
      </c>
      <c r="O14" s="57"/>
      <c r="P14" s="27">
        <f>L15*N14/N15</f>
        <v>7.6595744680851068</v>
      </c>
      <c r="Q14" s="27">
        <f>M15*N14/N15</f>
        <v>7.3404255319148932</v>
      </c>
      <c r="R14" s="54" t="s">
        <v>32</v>
      </c>
    </row>
    <row r="15" spans="1:18" ht="15.75">
      <c r="A15" s="33" t="s">
        <v>6</v>
      </c>
      <c r="B15" s="34">
        <f>SUM(B13:B14)</f>
        <v>21</v>
      </c>
      <c r="C15" s="34">
        <f>SUM(C13:C14)</f>
        <v>22</v>
      </c>
      <c r="D15" s="34">
        <f>SUM(D13:D14)</f>
        <v>43</v>
      </c>
      <c r="E15" s="57"/>
      <c r="F15" s="57"/>
      <c r="G15" s="57"/>
      <c r="H15" s="28">
        <f>SUM(G18:H19)</f>
        <v>2.9391660970608448E-2</v>
      </c>
      <c r="I15" s="57"/>
      <c r="J15" s="10"/>
      <c r="K15" s="33" t="s">
        <v>6</v>
      </c>
      <c r="L15" s="34">
        <f>SUM(L13:L14)</f>
        <v>24</v>
      </c>
      <c r="M15" s="34">
        <f>SUM(M13:M14)</f>
        <v>23</v>
      </c>
      <c r="N15" s="34">
        <f>SUM(N13:N14)</f>
        <v>47</v>
      </c>
      <c r="O15" s="57"/>
      <c r="P15" s="54"/>
      <c r="Q15" s="54"/>
      <c r="R15" s="63">
        <f>SUM(Q18:R19)</f>
        <v>1.0792119565217395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0.27906976744186096</v>
      </c>
      <c r="C18" s="27">
        <f>C13-G13</f>
        <v>-0.27906976744186096</v>
      </c>
      <c r="D18" s="54"/>
      <c r="E18" s="27">
        <f>B18*B18</f>
        <v>7.7879935100054365E-2</v>
      </c>
      <c r="F18" s="27">
        <f>C18*C18</f>
        <v>7.7879935100054365E-2</v>
      </c>
      <c r="G18" s="30">
        <f>E18/F13</f>
        <v>6.6445182724252736E-3</v>
      </c>
      <c r="H18" s="30">
        <f>F18/G13</f>
        <v>6.3424947145877602E-3</v>
      </c>
      <c r="I18" s="57"/>
      <c r="J18" s="10"/>
      <c r="K18" s="29" t="s">
        <v>33</v>
      </c>
      <c r="L18" s="27">
        <f>L13-P13</f>
        <v>1.6595744680851077</v>
      </c>
      <c r="M18" s="27">
        <f>M13-Q13</f>
        <v>-1.6595744680851059</v>
      </c>
      <c r="N18" s="57"/>
      <c r="O18" s="27">
        <f>L18*L18</f>
        <v>2.7541874151199681</v>
      </c>
      <c r="P18" s="27">
        <f>M18*M18</f>
        <v>2.7541874151199623</v>
      </c>
      <c r="Q18" s="30">
        <f>O18/P13</f>
        <v>0.16855053191489389</v>
      </c>
      <c r="R18" s="30">
        <f>P18/Q13</f>
        <v>0.17587881591119325</v>
      </c>
    </row>
    <row r="19" spans="1:18" ht="15.75">
      <c r="A19" s="29"/>
      <c r="B19" s="27">
        <f>B14-F14</f>
        <v>-0.27906976744186096</v>
      </c>
      <c r="C19" s="27">
        <f>C14-G14</f>
        <v>0.27906976744186096</v>
      </c>
      <c r="D19" s="54"/>
      <c r="E19" s="27">
        <f>B19*B19</f>
        <v>7.7879935100054365E-2</v>
      </c>
      <c r="F19" s="27">
        <f>C19*C19</f>
        <v>7.7879935100054365E-2</v>
      </c>
      <c r="G19" s="30">
        <f>E19/F14</f>
        <v>8.3930757125371871E-3</v>
      </c>
      <c r="H19" s="30">
        <f>F19/G14</f>
        <v>8.0115722710582243E-3</v>
      </c>
      <c r="I19" s="57"/>
      <c r="J19" s="10"/>
      <c r="K19" s="29"/>
      <c r="L19" s="27">
        <f>L14-P14</f>
        <v>-1.6595744680851068</v>
      </c>
      <c r="M19" s="27">
        <f>M14-Q14</f>
        <v>1.6595744680851068</v>
      </c>
      <c r="N19" s="57"/>
      <c r="O19" s="27">
        <f>L19*L19</f>
        <v>2.754187415119965</v>
      </c>
      <c r="P19" s="27">
        <f>M19*M19</f>
        <v>2.754187415119965</v>
      </c>
      <c r="Q19" s="30">
        <f>O19/P14</f>
        <v>0.35957446808510651</v>
      </c>
      <c r="R19" s="30">
        <f>P19/Q14</f>
        <v>0.37520814061054597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34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38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0.44070895048275782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0.53657229391424877</v>
      </c>
    </row>
    <row r="23" spans="1:18" ht="15.75">
      <c r="A23" s="56" t="s">
        <v>9</v>
      </c>
      <c r="B23" s="56">
        <f>B6</f>
        <v>17</v>
      </c>
      <c r="C23" s="56">
        <f>I6</f>
        <v>13</v>
      </c>
      <c r="D23" s="56">
        <f>SUM(B23:C23)</f>
        <v>30</v>
      </c>
      <c r="E23" s="57"/>
      <c r="F23" s="27">
        <f>B25*D23/D25</f>
        <v>15.483870967741936</v>
      </c>
      <c r="G23" s="27">
        <f>C25*D23/D25</f>
        <v>14.516129032258064</v>
      </c>
      <c r="H23" s="54"/>
      <c r="I23" s="57"/>
      <c r="J23" s="10"/>
      <c r="K23" s="56" t="s">
        <v>9</v>
      </c>
      <c r="L23" s="56">
        <f>B8</f>
        <v>12</v>
      </c>
      <c r="M23" s="56">
        <f>I8</f>
        <v>9</v>
      </c>
      <c r="N23" s="56">
        <f>SUM(L23:M23)</f>
        <v>21</v>
      </c>
      <c r="O23" s="57"/>
      <c r="P23" s="27">
        <f>L25*N23/N25</f>
        <v>10.977272727272727</v>
      </c>
      <c r="Q23" s="27">
        <f>M25*N23/N25</f>
        <v>10.022727272727273</v>
      </c>
      <c r="R23" s="54"/>
    </row>
    <row r="24" spans="1:18" ht="18.75" customHeight="1">
      <c r="A24" s="56" t="s">
        <v>10</v>
      </c>
      <c r="B24" s="56">
        <f>C6</f>
        <v>15</v>
      </c>
      <c r="C24" s="56">
        <f>J6</f>
        <v>17</v>
      </c>
      <c r="D24" s="56">
        <f>SUM(B24:C24)</f>
        <v>32</v>
      </c>
      <c r="E24" s="57"/>
      <c r="F24" s="27">
        <f>B25*D24/D25</f>
        <v>16.516129032258064</v>
      </c>
      <c r="G24" s="27">
        <f>C25*D24/D25</f>
        <v>15.483870967741936</v>
      </c>
      <c r="H24" s="54" t="s">
        <v>32</v>
      </c>
      <c r="I24" s="57"/>
      <c r="J24" s="10"/>
      <c r="K24" s="56" t="s">
        <v>10</v>
      </c>
      <c r="L24" s="56">
        <f>C8</f>
        <v>11</v>
      </c>
      <c r="M24" s="56">
        <f>J8</f>
        <v>12</v>
      </c>
      <c r="N24" s="56">
        <f>SUM(L24:M24)</f>
        <v>23</v>
      </c>
      <c r="O24" s="57"/>
      <c r="P24" s="27">
        <f>L25*N24/N25</f>
        <v>12.022727272727273</v>
      </c>
      <c r="Q24" s="27">
        <f>M25*N24/N25</f>
        <v>10.977272727272727</v>
      </c>
      <c r="R24" s="54" t="s">
        <v>32</v>
      </c>
    </row>
    <row r="25" spans="1:18" ht="15.75">
      <c r="A25" s="32" t="s">
        <v>6</v>
      </c>
      <c r="B25" s="32">
        <f>SUM(B23:B24)</f>
        <v>32</v>
      </c>
      <c r="C25" s="32">
        <f>SUM(C23:C24)</f>
        <v>30</v>
      </c>
      <c r="D25" s="32">
        <f>SUM(D23:D24)</f>
        <v>62</v>
      </c>
      <c r="E25" s="57"/>
      <c r="F25" s="54"/>
      <c r="G25" s="54"/>
      <c r="H25" s="28">
        <f>SUM(G28:H29)</f>
        <v>0.59443576388888864</v>
      </c>
      <c r="I25" s="57"/>
      <c r="J25" s="10"/>
      <c r="K25" s="32" t="s">
        <v>6</v>
      </c>
      <c r="L25" s="32">
        <f>SUM(L23:L24)</f>
        <v>23</v>
      </c>
      <c r="M25" s="32">
        <f>SUM(M23:M24)</f>
        <v>21</v>
      </c>
      <c r="N25" s="32">
        <f>SUM(N23:N24)</f>
        <v>44</v>
      </c>
      <c r="O25" s="57"/>
      <c r="P25" s="54"/>
      <c r="Q25" s="54"/>
      <c r="R25" s="63">
        <f>SUM(Q28:R29)</f>
        <v>0.38192970950194871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1.5161290322580641</v>
      </c>
      <c r="C28" s="27">
        <f>C23-G23</f>
        <v>-1.5161290322580641</v>
      </c>
      <c r="D28" s="54"/>
      <c r="E28" s="27">
        <f>B28*B28</f>
        <v>2.298647242455774</v>
      </c>
      <c r="F28" s="27">
        <f>C28*C28</f>
        <v>2.298647242455774</v>
      </c>
      <c r="G28" s="30">
        <f>E28/F23</f>
        <v>0.14845430107526875</v>
      </c>
      <c r="H28" s="30">
        <f>F28/G23</f>
        <v>0.15835125448028667</v>
      </c>
      <c r="I28" s="57"/>
      <c r="J28" s="10"/>
      <c r="K28" s="29" t="s">
        <v>33</v>
      </c>
      <c r="L28" s="27">
        <f>L23-P23</f>
        <v>1.0227272727272734</v>
      </c>
      <c r="M28" s="27">
        <f>M23-Q23</f>
        <v>-1.0227272727272734</v>
      </c>
      <c r="N28" s="57"/>
      <c r="O28" s="27">
        <f>L28*L28</f>
        <v>1.0459710743801667</v>
      </c>
      <c r="P28" s="27">
        <f>M28*M28</f>
        <v>1.0459710743801667</v>
      </c>
      <c r="Q28" s="30">
        <f>O28/P23</f>
        <v>9.5285149632975852E-2</v>
      </c>
      <c r="R28" s="30">
        <f>P28/Q23</f>
        <v>0.10435992578849734</v>
      </c>
    </row>
    <row r="29" spans="1:18" ht="15.75">
      <c r="A29" s="29"/>
      <c r="B29" s="27">
        <f>B24-F24</f>
        <v>-1.5161290322580641</v>
      </c>
      <c r="C29" s="27">
        <f>C24-G24</f>
        <v>1.5161290322580641</v>
      </c>
      <c r="D29" s="54"/>
      <c r="E29" s="27">
        <f>B29*B29</f>
        <v>2.298647242455774</v>
      </c>
      <c r="F29" s="27">
        <f>C29*C29</f>
        <v>2.298647242455774</v>
      </c>
      <c r="G29" s="30">
        <f>E29/F24</f>
        <v>0.13917590725806445</v>
      </c>
      <c r="H29" s="30">
        <f>F29/G24</f>
        <v>0.14845430107526875</v>
      </c>
      <c r="I29" s="57"/>
      <c r="J29" s="10"/>
      <c r="K29" s="29"/>
      <c r="L29" s="27">
        <f>L24-P24</f>
        <v>-1.0227272727272734</v>
      </c>
      <c r="M29" s="27">
        <f>M24-Q24</f>
        <v>1.0227272727272734</v>
      </c>
      <c r="N29" s="57"/>
      <c r="O29" s="27">
        <f>L29*L29</f>
        <v>1.0459710743801667</v>
      </c>
      <c r="P29" s="27">
        <f>M29*M29</f>
        <v>1.0459710743801667</v>
      </c>
      <c r="Q29" s="30">
        <f>O29/P24</f>
        <v>8.6999484447499678E-2</v>
      </c>
      <c r="R29" s="30">
        <f>P29/Q24</f>
        <v>9.5285149632975852E-2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92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12</v>
      </c>
      <c r="C33" s="58">
        <f>C13</f>
        <v>12</v>
      </c>
      <c r="D33" s="58">
        <f>SUM(B33:C33)</f>
        <v>24</v>
      </c>
      <c r="E33" s="49">
        <f>B33*100/D35</f>
        <v>27.906976744186046</v>
      </c>
      <c r="F33" s="49">
        <f>C33*100/D35</f>
        <v>27.906976744186046</v>
      </c>
      <c r="H33" s="93" t="s">
        <v>30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9</v>
      </c>
      <c r="C34" s="58">
        <f>C14</f>
        <v>10</v>
      </c>
      <c r="D34" s="58">
        <f>SUM(B34:C34)</f>
        <v>19</v>
      </c>
      <c r="E34" s="50">
        <f>B34*100/D33</f>
        <v>37.5</v>
      </c>
      <c r="F34" s="49">
        <f>C34*100/D35</f>
        <v>23.255813953488371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0.20584142576587641</v>
      </c>
      <c r="P34" s="15"/>
      <c r="Q34" s="57"/>
      <c r="R34" s="22"/>
    </row>
    <row r="35" spans="1:18" ht="15.75">
      <c r="A35" s="58" t="s">
        <v>6</v>
      </c>
      <c r="B35" s="58">
        <f>SUM(B33:B34)</f>
        <v>21</v>
      </c>
      <c r="C35" s="58">
        <f>SUM(C33:C34)</f>
        <v>22</v>
      </c>
      <c r="D35" s="58">
        <f>SUM(D33:D34)</f>
        <v>43</v>
      </c>
      <c r="E35" s="51"/>
      <c r="F35" s="51"/>
      <c r="H35" s="56" t="s">
        <v>9</v>
      </c>
      <c r="I35" s="54">
        <f>B9</f>
        <v>59</v>
      </c>
      <c r="J35" s="54">
        <f>I9</f>
        <v>48</v>
      </c>
      <c r="K35" s="54">
        <f>SUM(I35:J35)</f>
        <v>107</v>
      </c>
      <c r="L35" s="57"/>
      <c r="M35" s="27">
        <f>I37*K35/K37</f>
        <v>54.591836734693878</v>
      </c>
      <c r="N35" s="27">
        <f>J37*K35/K37</f>
        <v>52.408163265306122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41</v>
      </c>
      <c r="J36" s="54">
        <f>J9</f>
        <v>48</v>
      </c>
      <c r="K36" s="54">
        <f>SUM(I36:J36)</f>
        <v>89</v>
      </c>
      <c r="L36" s="57"/>
      <c r="M36" s="27">
        <f>I37*K36/K37</f>
        <v>45.408163265306122</v>
      </c>
      <c r="N36" s="27">
        <f>J37*K36/K37</f>
        <v>43.591836734693878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2015</v>
      </c>
      <c r="B37" s="95"/>
      <c r="C37" s="95"/>
      <c r="D37" s="95"/>
      <c r="E37" s="95"/>
      <c r="F37" s="95"/>
      <c r="H37" s="33" t="s">
        <v>6</v>
      </c>
      <c r="I37" s="34">
        <f>SUM(I35:I36)</f>
        <v>100</v>
      </c>
      <c r="J37" s="34">
        <f>SUM(J35:J36)</f>
        <v>96</v>
      </c>
      <c r="K37" s="34">
        <f>SUM(K35:K36)</f>
        <v>196</v>
      </c>
      <c r="L37" s="57"/>
      <c r="M37" s="57"/>
      <c r="N37" s="57"/>
      <c r="O37" s="63">
        <f>SUM(N40:O41)</f>
        <v>1.6004368371311557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17</v>
      </c>
      <c r="C39" s="58">
        <f>C23</f>
        <v>13</v>
      </c>
      <c r="D39" s="58">
        <f>SUM(B39:C39)</f>
        <v>30</v>
      </c>
      <c r="E39" s="49">
        <f>B39*100/D41</f>
        <v>27.419354838709676</v>
      </c>
      <c r="F39" s="49">
        <f>C39*100/D41</f>
        <v>20.967741935483872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15</v>
      </c>
      <c r="C40" s="58">
        <f>C24</f>
        <v>17</v>
      </c>
      <c r="D40" s="58">
        <f>SUM(B40:C40)</f>
        <v>32</v>
      </c>
      <c r="E40" s="50">
        <f>B40*100/D39</f>
        <v>50</v>
      </c>
      <c r="F40" s="49">
        <f>C40*100/D41</f>
        <v>27.419354838709676</v>
      </c>
      <c r="H40" s="29" t="s">
        <v>33</v>
      </c>
      <c r="I40" s="27">
        <f>I35-M35</f>
        <v>4.408163265306122</v>
      </c>
      <c r="J40" s="27">
        <f>J35-N35</f>
        <v>-4.408163265306122</v>
      </c>
      <c r="K40" s="54"/>
      <c r="L40" s="27">
        <f>I40*I40</f>
        <v>19.431903373594331</v>
      </c>
      <c r="M40" s="27">
        <f>J40*J40</f>
        <v>19.431903373594331</v>
      </c>
      <c r="N40" s="30">
        <f>L40/M35</f>
        <v>0.35594888422658771</v>
      </c>
      <c r="O40" s="30">
        <f>M40/N35</f>
        <v>0.37078008773602888</v>
      </c>
      <c r="P40" s="14"/>
      <c r="Q40" s="14"/>
      <c r="R40" s="22"/>
    </row>
    <row r="41" spans="1:18" ht="15.75">
      <c r="A41" s="58" t="s">
        <v>6</v>
      </c>
      <c r="B41" s="58">
        <f>SUM(B39:B40)</f>
        <v>32</v>
      </c>
      <c r="C41" s="58">
        <f>SUM(C39:C40)</f>
        <v>30</v>
      </c>
      <c r="D41" s="58">
        <f>SUM(D39:D40)</f>
        <v>62</v>
      </c>
      <c r="E41" s="51"/>
      <c r="F41" s="51"/>
      <c r="H41" s="29"/>
      <c r="I41" s="27">
        <f>I36-M36</f>
        <v>-4.408163265306122</v>
      </c>
      <c r="J41" s="27">
        <f>J36-N36</f>
        <v>4.408163265306122</v>
      </c>
      <c r="K41" s="54"/>
      <c r="L41" s="27">
        <f>I41*I41</f>
        <v>19.431903373594331</v>
      </c>
      <c r="M41" s="27">
        <f>J41*J41</f>
        <v>19.431903373594331</v>
      </c>
      <c r="N41" s="30">
        <f>L41/M36</f>
        <v>0.42793854620499877</v>
      </c>
      <c r="O41" s="30">
        <f>M41/N36</f>
        <v>0.44576931896354033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32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18</v>
      </c>
      <c r="C45" s="58">
        <f t="shared" si="9"/>
        <v>14</v>
      </c>
      <c r="D45" s="58">
        <f>SUM(B45:C45)</f>
        <v>32</v>
      </c>
      <c r="E45" s="49">
        <f>B45*100/D47</f>
        <v>38.297872340425535</v>
      </c>
      <c r="F45" s="49">
        <f>C45*100/D47</f>
        <v>29.787234042553191</v>
      </c>
    </row>
    <row r="46" spans="1:18">
      <c r="A46" s="58" t="s">
        <v>10</v>
      </c>
      <c r="B46" s="58">
        <f t="shared" si="9"/>
        <v>6</v>
      </c>
      <c r="C46" s="58">
        <f t="shared" si="9"/>
        <v>9</v>
      </c>
      <c r="D46" s="58">
        <f>SUM(B46:C46)</f>
        <v>15</v>
      </c>
      <c r="E46" s="50">
        <f>B46*100/D45</f>
        <v>18.75</v>
      </c>
      <c r="F46" s="49">
        <f>C46*100/D47</f>
        <v>19.148936170212767</v>
      </c>
    </row>
    <row r="47" spans="1:18">
      <c r="A47" s="58" t="s">
        <v>6</v>
      </c>
      <c r="B47" s="58">
        <f>SUM(B45:B46)</f>
        <v>24</v>
      </c>
      <c r="C47" s="58">
        <f>SUM(C45:C46)</f>
        <v>23</v>
      </c>
      <c r="D47" s="58">
        <f>SUM(D45:D46)</f>
        <v>47</v>
      </c>
      <c r="E47" s="51"/>
      <c r="F47" s="51"/>
    </row>
    <row r="48" spans="1:18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12</v>
      </c>
      <c r="C50" s="58">
        <f>M23</f>
        <v>9</v>
      </c>
      <c r="D50" s="58">
        <f>SUM(B50:C50)</f>
        <v>21</v>
      </c>
      <c r="E50" s="49">
        <f>B50*100/D52</f>
        <v>27.272727272727273</v>
      </c>
      <c r="F50" s="49">
        <f>C50*100/D52</f>
        <v>20.454545454545453</v>
      </c>
    </row>
    <row r="51" spans="1:6">
      <c r="A51" s="58" t="s">
        <v>10</v>
      </c>
      <c r="B51" s="58">
        <f>L24</f>
        <v>11</v>
      </c>
      <c r="C51" s="58">
        <f>M24</f>
        <v>12</v>
      </c>
      <c r="D51" s="58">
        <f>SUM(B51:C51)</f>
        <v>23</v>
      </c>
      <c r="E51" s="49">
        <f>B51*100/D50</f>
        <v>52.38095238095238</v>
      </c>
      <c r="F51" s="49">
        <f>C51*100/D52</f>
        <v>27.272727272727273</v>
      </c>
    </row>
    <row r="52" spans="1:6">
      <c r="A52" s="58" t="s">
        <v>6</v>
      </c>
      <c r="B52" s="58">
        <f>SUM(B50:B51)</f>
        <v>23</v>
      </c>
      <c r="C52" s="58">
        <f>SUM(C50:C51)</f>
        <v>21</v>
      </c>
      <c r="D52" s="58">
        <f>SUM(D50:D51)</f>
        <v>44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L10" sqref="L10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0.710937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17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26</v>
      </c>
      <c r="C5" s="4">
        <v>19</v>
      </c>
      <c r="D5" s="4">
        <f>SUM(B5:C5)</f>
        <v>45</v>
      </c>
      <c r="E5" s="4">
        <v>7</v>
      </c>
      <c r="F5" s="4">
        <v>12</v>
      </c>
      <c r="G5" s="4">
        <v>16</v>
      </c>
      <c r="H5" s="4">
        <v>13</v>
      </c>
      <c r="I5" s="4">
        <f>E5+G5</f>
        <v>23</v>
      </c>
      <c r="J5" s="6">
        <f>F5+H5</f>
        <v>25</v>
      </c>
      <c r="K5" s="7">
        <f>I5+J5</f>
        <v>48</v>
      </c>
      <c r="L5" s="3">
        <f>D5+K5</f>
        <v>93</v>
      </c>
      <c r="M5" s="21">
        <f>B5*100/L5</f>
        <v>27.956989247311828</v>
      </c>
      <c r="N5" s="21">
        <f>C5*100/L5</f>
        <v>20.43010752688172</v>
      </c>
      <c r="O5" s="21">
        <f>E5+G5*100/L5</f>
        <v>24.204301075268816</v>
      </c>
      <c r="P5" s="21">
        <f>F5+H5*100/L5</f>
        <v>25.978494623655912</v>
      </c>
    </row>
    <row r="6" spans="1:18" ht="16.5" thickBot="1">
      <c r="A6" s="2" t="s">
        <v>12</v>
      </c>
      <c r="B6" s="4">
        <v>38</v>
      </c>
      <c r="C6" s="4">
        <v>29</v>
      </c>
      <c r="D6" s="4">
        <f t="shared" ref="D6:D8" si="0">SUM(B6:C6)</f>
        <v>67</v>
      </c>
      <c r="E6" s="4">
        <v>10</v>
      </c>
      <c r="F6" s="4">
        <v>6</v>
      </c>
      <c r="G6" s="4">
        <v>8</v>
      </c>
      <c r="H6" s="4">
        <v>7</v>
      </c>
      <c r="I6" s="4">
        <f t="shared" ref="I6:J8" si="1">E6+G6</f>
        <v>18</v>
      </c>
      <c r="J6" s="6">
        <f t="shared" si="1"/>
        <v>13</v>
      </c>
      <c r="K6" s="7">
        <f t="shared" ref="K6:K8" si="2">I6+J6</f>
        <v>31</v>
      </c>
      <c r="L6" s="3">
        <f t="shared" ref="L6:L8" si="3">D6+K6</f>
        <v>98</v>
      </c>
      <c r="M6" s="21">
        <f t="shared" ref="M6:M9" si="4">B6*100/L6</f>
        <v>38.775510204081634</v>
      </c>
      <c r="N6" s="21">
        <f t="shared" ref="N6:N9" si="5">C6*100/L6</f>
        <v>29.591836734693878</v>
      </c>
      <c r="O6" s="21">
        <f t="shared" ref="O6:O9" si="6">E6+G6*100/L6</f>
        <v>18.163265306122447</v>
      </c>
      <c r="P6" s="21">
        <f t="shared" ref="P6:P9" si="7">F6+H6*100/L6</f>
        <v>13.142857142857142</v>
      </c>
    </row>
    <row r="7" spans="1:18" ht="16.5" thickBot="1">
      <c r="A7" s="2" t="s">
        <v>13</v>
      </c>
      <c r="B7" s="4">
        <v>39</v>
      </c>
      <c r="C7" s="4">
        <v>23</v>
      </c>
      <c r="D7" s="4">
        <f t="shared" si="0"/>
        <v>62</v>
      </c>
      <c r="E7" s="4">
        <v>5</v>
      </c>
      <c r="F7" s="4">
        <v>4</v>
      </c>
      <c r="G7" s="4">
        <v>15</v>
      </c>
      <c r="H7" s="4">
        <v>7</v>
      </c>
      <c r="I7" s="4">
        <f t="shared" si="1"/>
        <v>20</v>
      </c>
      <c r="J7" s="6">
        <f t="shared" si="1"/>
        <v>11</v>
      </c>
      <c r="K7" s="7">
        <f t="shared" si="2"/>
        <v>31</v>
      </c>
      <c r="L7" s="3">
        <f t="shared" si="3"/>
        <v>93</v>
      </c>
      <c r="M7" s="21">
        <f t="shared" si="4"/>
        <v>41.935483870967744</v>
      </c>
      <c r="N7" s="21">
        <f t="shared" si="5"/>
        <v>24.731182795698924</v>
      </c>
      <c r="O7" s="21">
        <f t="shared" si="6"/>
        <v>21.129032258064516</v>
      </c>
      <c r="P7" s="21">
        <f t="shared" si="7"/>
        <v>11.526881720430108</v>
      </c>
    </row>
    <row r="8" spans="1:18" ht="16.5" thickBot="1">
      <c r="A8" s="2" t="s">
        <v>14</v>
      </c>
      <c r="B8" s="4">
        <v>30</v>
      </c>
      <c r="C8" s="4">
        <v>23</v>
      </c>
      <c r="D8" s="4">
        <f t="shared" si="0"/>
        <v>53</v>
      </c>
      <c r="E8" s="4">
        <v>3</v>
      </c>
      <c r="F8" s="4">
        <v>1</v>
      </c>
      <c r="G8" s="4">
        <v>7</v>
      </c>
      <c r="H8" s="4">
        <v>7</v>
      </c>
      <c r="I8" s="4">
        <f t="shared" si="1"/>
        <v>10</v>
      </c>
      <c r="J8" s="6">
        <f t="shared" si="1"/>
        <v>8</v>
      </c>
      <c r="K8" s="7">
        <f t="shared" si="2"/>
        <v>18</v>
      </c>
      <c r="L8" s="3">
        <f t="shared" si="3"/>
        <v>71</v>
      </c>
      <c r="M8" s="21">
        <f t="shared" si="4"/>
        <v>42.25352112676056</v>
      </c>
      <c r="N8" s="21">
        <f t="shared" si="5"/>
        <v>32.394366197183096</v>
      </c>
      <c r="O8" s="21">
        <f t="shared" si="6"/>
        <v>12.859154929577464</v>
      </c>
      <c r="P8" s="21">
        <f t="shared" si="7"/>
        <v>10.859154929577464</v>
      </c>
    </row>
    <row r="9" spans="1:18" ht="16.5" thickBot="1">
      <c r="A9" s="2" t="s">
        <v>15</v>
      </c>
      <c r="B9" s="4">
        <f t="shared" ref="B9:L9" si="8">SUM(B5:B8)</f>
        <v>133</v>
      </c>
      <c r="C9" s="4">
        <f t="shared" si="8"/>
        <v>94</v>
      </c>
      <c r="D9" s="4">
        <f t="shared" si="8"/>
        <v>227</v>
      </c>
      <c r="E9" s="4">
        <f t="shared" si="8"/>
        <v>25</v>
      </c>
      <c r="F9" s="4">
        <f t="shared" si="8"/>
        <v>23</v>
      </c>
      <c r="G9" s="4">
        <f t="shared" si="8"/>
        <v>46</v>
      </c>
      <c r="H9" s="4">
        <f t="shared" si="8"/>
        <v>34</v>
      </c>
      <c r="I9" s="4">
        <f t="shared" si="8"/>
        <v>71</v>
      </c>
      <c r="J9" s="6">
        <f t="shared" si="8"/>
        <v>57</v>
      </c>
      <c r="K9" s="7">
        <f t="shared" si="8"/>
        <v>128</v>
      </c>
      <c r="L9" s="3">
        <f t="shared" si="8"/>
        <v>355</v>
      </c>
      <c r="M9" s="21">
        <f t="shared" si="4"/>
        <v>37.464788732394368</v>
      </c>
      <c r="N9" s="21">
        <f t="shared" si="5"/>
        <v>26.47887323943662</v>
      </c>
      <c r="O9" s="21">
        <f t="shared" si="6"/>
        <v>37.95774647887324</v>
      </c>
      <c r="P9" s="21">
        <f t="shared" si="7"/>
        <v>32.577464788732392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49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50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1">
        <f>CHITEST(B13:C14,F13:G14)</f>
        <v>0.34117160428071625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0.87898873328877714</v>
      </c>
    </row>
    <row r="13" spans="1:18" ht="15.75">
      <c r="A13" s="43" t="s">
        <v>9</v>
      </c>
      <c r="B13" s="42">
        <f>B5</f>
        <v>26</v>
      </c>
      <c r="C13" s="42">
        <f>I5</f>
        <v>23</v>
      </c>
      <c r="D13" s="42">
        <f>SUM(B13:C13)</f>
        <v>49</v>
      </c>
      <c r="E13" s="40"/>
      <c r="F13" s="27">
        <f>B15*D13/D15</f>
        <v>23.70967741935484</v>
      </c>
      <c r="G13" s="27">
        <f>C15*D13/D15</f>
        <v>25.29032258064516</v>
      </c>
      <c r="H13" s="42"/>
      <c r="I13" s="40"/>
      <c r="J13" s="10"/>
      <c r="K13" s="43" t="s">
        <v>9</v>
      </c>
      <c r="L13" s="42">
        <f>B7</f>
        <v>39</v>
      </c>
      <c r="M13" s="42">
        <f>I7</f>
        <v>20</v>
      </c>
      <c r="N13" s="42">
        <f>SUM(L13:M13)</f>
        <v>59</v>
      </c>
      <c r="O13" s="40"/>
      <c r="P13" s="27">
        <f>L15*N13/N15</f>
        <v>39.333333333333336</v>
      </c>
      <c r="Q13" s="27">
        <f>M15*N13/N15</f>
        <v>19.666666666666668</v>
      </c>
      <c r="R13" s="42"/>
    </row>
    <row r="14" spans="1:18" ht="18.75" customHeight="1">
      <c r="A14" s="43" t="s">
        <v>10</v>
      </c>
      <c r="B14" s="42">
        <f>C5</f>
        <v>19</v>
      </c>
      <c r="C14" s="42">
        <f>J5</f>
        <v>25</v>
      </c>
      <c r="D14" s="42">
        <f>SUM(B14:C14)</f>
        <v>44</v>
      </c>
      <c r="E14" s="40"/>
      <c r="F14" s="27">
        <f>B15*D14/D15</f>
        <v>21.29032258064516</v>
      </c>
      <c r="G14" s="27">
        <f>C15*D14/D15</f>
        <v>22.70967741935484</v>
      </c>
      <c r="H14" s="42" t="s">
        <v>32</v>
      </c>
      <c r="I14" s="40"/>
      <c r="J14" s="10"/>
      <c r="K14" s="43" t="s">
        <v>10</v>
      </c>
      <c r="L14" s="42">
        <f>C7</f>
        <v>23</v>
      </c>
      <c r="M14" s="42">
        <f>J7</f>
        <v>11</v>
      </c>
      <c r="N14" s="42">
        <f>SUM(L14:M14)</f>
        <v>34</v>
      </c>
      <c r="O14" s="40"/>
      <c r="P14" s="27">
        <f>L15*N14/N15</f>
        <v>22.666666666666668</v>
      </c>
      <c r="Q14" s="27">
        <f>M15*N14/N15</f>
        <v>11.333333333333334</v>
      </c>
      <c r="R14" s="42" t="s">
        <v>32</v>
      </c>
    </row>
    <row r="15" spans="1:18" ht="15.75">
      <c r="A15" s="33" t="s">
        <v>6</v>
      </c>
      <c r="B15" s="34">
        <f>SUM(B13:B14)</f>
        <v>45</v>
      </c>
      <c r="C15" s="34">
        <f>SUM(C13:C14)</f>
        <v>48</v>
      </c>
      <c r="D15" s="34">
        <f>SUM(D13:D14)</f>
        <v>93</v>
      </c>
      <c r="E15" s="40"/>
      <c r="F15" s="40"/>
      <c r="G15" s="40"/>
      <c r="H15" s="28">
        <f>SUM(G18:H19)</f>
        <v>0.90602388682745727</v>
      </c>
      <c r="I15" s="40"/>
      <c r="J15" s="10"/>
      <c r="K15" s="33" t="s">
        <v>6</v>
      </c>
      <c r="L15" s="34">
        <f>SUM(L13:L14)</f>
        <v>62</v>
      </c>
      <c r="M15" s="34">
        <f>SUM(M13:M14)</f>
        <v>31</v>
      </c>
      <c r="N15" s="34">
        <f>SUM(N13:N14)</f>
        <v>93</v>
      </c>
      <c r="O15" s="40"/>
      <c r="P15" s="42"/>
      <c r="Q15" s="42"/>
      <c r="R15" s="28">
        <f>SUM(Q18:R19)</f>
        <v>2.3180458624127619E-2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2.2903225806451601</v>
      </c>
      <c r="C18" s="27">
        <f>C13-G13</f>
        <v>-2.2903225806451601</v>
      </c>
      <c r="D18" s="42"/>
      <c r="E18" s="27">
        <f>B18*B18</f>
        <v>5.2455775234131057</v>
      </c>
      <c r="F18" s="27">
        <f>C18*C18</f>
        <v>5.2455775234131057</v>
      </c>
      <c r="G18" s="30">
        <f>E18/F13</f>
        <v>0.22124204520517859</v>
      </c>
      <c r="H18" s="30">
        <f>F18/G13</f>
        <v>0.20741441737985494</v>
      </c>
      <c r="I18" s="40"/>
      <c r="J18" s="10"/>
      <c r="K18" s="29" t="s">
        <v>33</v>
      </c>
      <c r="L18" s="27">
        <f>L13-P13</f>
        <v>-0.3333333333333357</v>
      </c>
      <c r="M18" s="27">
        <f>M13-Q13</f>
        <v>0.33333333333333215</v>
      </c>
      <c r="N18" s="40"/>
      <c r="O18" s="27">
        <f>L18*L18</f>
        <v>0.11111111111111269</v>
      </c>
      <c r="P18" s="27">
        <f>M18*M18</f>
        <v>0.11111111111111033</v>
      </c>
      <c r="Q18" s="30">
        <f>O18/P13</f>
        <v>2.8248587570621868E-3</v>
      </c>
      <c r="R18" s="30">
        <f>P18/Q13</f>
        <v>5.6497175141242539E-3</v>
      </c>
    </row>
    <row r="19" spans="1:18" ht="15.75">
      <c r="A19" s="29"/>
      <c r="B19" s="27">
        <f>B14-F14</f>
        <v>-2.2903225806451601</v>
      </c>
      <c r="C19" s="27">
        <f>C14-G14</f>
        <v>2.2903225806451601</v>
      </c>
      <c r="D19" s="42"/>
      <c r="E19" s="27">
        <f>B19*B19</f>
        <v>5.2455775234131057</v>
      </c>
      <c r="F19" s="27">
        <f>C19*C19</f>
        <v>5.2455775234131057</v>
      </c>
      <c r="G19" s="30">
        <f>E19/F14</f>
        <v>0.24638318670576709</v>
      </c>
      <c r="H19" s="30">
        <f>F19/G14</f>
        <v>0.23098423753665662</v>
      </c>
      <c r="I19" s="40"/>
      <c r="J19" s="10"/>
      <c r="K19" s="29"/>
      <c r="L19" s="27">
        <f>L14-P14</f>
        <v>0.33333333333333215</v>
      </c>
      <c r="M19" s="27">
        <f>M14-Q14</f>
        <v>-0.33333333333333393</v>
      </c>
      <c r="N19" s="40"/>
      <c r="O19" s="27">
        <f>L19*L19</f>
        <v>0.11111111111111033</v>
      </c>
      <c r="P19" s="27">
        <f>M19*M19</f>
        <v>0.11111111111111151</v>
      </c>
      <c r="Q19" s="30">
        <f>O19/P14</f>
        <v>4.9019607843136907E-3</v>
      </c>
      <c r="R19" s="30">
        <f>P19/Q14</f>
        <v>9.8039215686274855E-3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51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0.90019851585239119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0.93824815352981872</v>
      </c>
    </row>
    <row r="23" spans="1:18" ht="15.75">
      <c r="A23" s="43" t="s">
        <v>9</v>
      </c>
      <c r="B23" s="43">
        <f>B6</f>
        <v>38</v>
      </c>
      <c r="C23" s="43">
        <f>I6</f>
        <v>18</v>
      </c>
      <c r="D23" s="43">
        <f>SUM(B23:C23)</f>
        <v>56</v>
      </c>
      <c r="E23" s="40"/>
      <c r="F23" s="27">
        <f>B25*D23/D25</f>
        <v>38.285714285714285</v>
      </c>
      <c r="G23" s="27">
        <f>C25*D23/D25</f>
        <v>17.714285714285715</v>
      </c>
      <c r="H23" s="42"/>
      <c r="I23" s="40"/>
      <c r="J23" s="10"/>
      <c r="K23" s="43" t="s">
        <v>9</v>
      </c>
      <c r="L23" s="43">
        <f>B8</f>
        <v>30</v>
      </c>
      <c r="M23" s="43">
        <f>I8</f>
        <v>10</v>
      </c>
      <c r="N23" s="43">
        <f>SUM(L23:M23)</f>
        <v>40</v>
      </c>
      <c r="O23" s="40"/>
      <c r="P23" s="27">
        <f>L25*N23/N25</f>
        <v>29.859154929577464</v>
      </c>
      <c r="Q23" s="27">
        <f>M25*N23/N25</f>
        <v>10.140845070422536</v>
      </c>
      <c r="R23" s="42"/>
    </row>
    <row r="24" spans="1:18" ht="32.25" customHeight="1">
      <c r="A24" s="43" t="s">
        <v>10</v>
      </c>
      <c r="B24" s="43">
        <f>C6</f>
        <v>29</v>
      </c>
      <c r="C24" s="43">
        <f>J6</f>
        <v>13</v>
      </c>
      <c r="D24" s="43">
        <f>SUM(B24:C24)</f>
        <v>42</v>
      </c>
      <c r="E24" s="40"/>
      <c r="F24" s="27">
        <f>B25*D24/D25</f>
        <v>28.714285714285715</v>
      </c>
      <c r="G24" s="27">
        <f>C25*D24/D25</f>
        <v>13.285714285714286</v>
      </c>
      <c r="H24" s="42" t="s">
        <v>32</v>
      </c>
      <c r="I24" s="40"/>
      <c r="J24" s="10"/>
      <c r="K24" s="43" t="s">
        <v>10</v>
      </c>
      <c r="L24" s="43">
        <f>C8</f>
        <v>23</v>
      </c>
      <c r="M24" s="43">
        <f>J8</f>
        <v>8</v>
      </c>
      <c r="N24" s="43">
        <f>SUM(L24:M24)</f>
        <v>31</v>
      </c>
      <c r="O24" s="40"/>
      <c r="P24" s="27">
        <f>L25*N24/N25</f>
        <v>23.140845070422536</v>
      </c>
      <c r="Q24" s="27">
        <f>M25*N24/N25</f>
        <v>7.859154929577465</v>
      </c>
      <c r="R24" s="42" t="s">
        <v>32</v>
      </c>
    </row>
    <row r="25" spans="1:18" ht="15.75">
      <c r="A25" s="32" t="s">
        <v>6</v>
      </c>
      <c r="B25" s="32">
        <f>SUM(B23:B24)</f>
        <v>67</v>
      </c>
      <c r="C25" s="32">
        <f>SUM(C23:C24)</f>
        <v>31</v>
      </c>
      <c r="D25" s="32">
        <f>SUM(D23:D24)</f>
        <v>98</v>
      </c>
      <c r="E25" s="40"/>
      <c r="F25" s="42"/>
      <c r="G25" s="42"/>
      <c r="H25" s="28">
        <f>SUM(G28:H29)</f>
        <v>1.5727812550152431E-2</v>
      </c>
      <c r="I25" s="40"/>
      <c r="J25" s="10"/>
      <c r="K25" s="32" t="s">
        <v>6</v>
      </c>
      <c r="L25" s="32">
        <f>SUM(L23:L24)</f>
        <v>53</v>
      </c>
      <c r="M25" s="32">
        <f>SUM(M23:M24)</f>
        <v>18</v>
      </c>
      <c r="N25" s="32">
        <f>SUM(N23:N24)</f>
        <v>71</v>
      </c>
      <c r="O25" s="40"/>
      <c r="P25" s="42"/>
      <c r="Q25" s="42"/>
      <c r="R25" s="28">
        <f>SUM(Q28:R29)</f>
        <v>6.0018935551498214E-3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-0.2857142857142847</v>
      </c>
      <c r="C28" s="27">
        <f>C23-G23</f>
        <v>0.2857142857142847</v>
      </c>
      <c r="D28" s="42"/>
      <c r="E28" s="27">
        <f>B28*B28</f>
        <v>8.1632653061223914E-2</v>
      </c>
      <c r="F28" s="27">
        <f>C28*C28</f>
        <v>8.1632653061223914E-2</v>
      </c>
      <c r="G28" s="30">
        <f>E28/F23</f>
        <v>2.1321961620468935E-3</v>
      </c>
      <c r="H28" s="30">
        <f>F28/G23</f>
        <v>4.6082949308755431E-3</v>
      </c>
      <c r="I28" s="40"/>
      <c r="J28" s="10"/>
      <c r="K28" s="29" t="s">
        <v>33</v>
      </c>
      <c r="L28" s="27">
        <f>L23-P23</f>
        <v>0.14084507042253591</v>
      </c>
      <c r="M28" s="27">
        <f>M23-Q23</f>
        <v>-0.14084507042253591</v>
      </c>
      <c r="N28" s="40"/>
      <c r="O28" s="27">
        <f>L28*L28</f>
        <v>1.9837333862329099E-2</v>
      </c>
      <c r="P28" s="27">
        <f>M28*M28</f>
        <v>1.9837333862329099E-2</v>
      </c>
      <c r="Q28" s="30">
        <f>O28/P23</f>
        <v>6.6436353972894628E-4</v>
      </c>
      <c r="R28" s="30">
        <f>P28/Q23</f>
        <v>1.9561815336463415E-3</v>
      </c>
    </row>
    <row r="29" spans="1:18" ht="15.75">
      <c r="A29" s="29"/>
      <c r="B29" s="27">
        <f>B24-F24</f>
        <v>0.2857142857142847</v>
      </c>
      <c r="C29" s="27">
        <f>C24-G24</f>
        <v>-0.28571428571428648</v>
      </c>
      <c r="D29" s="42"/>
      <c r="E29" s="27">
        <f>B29*B29</f>
        <v>8.1632653061223914E-2</v>
      </c>
      <c r="F29" s="27">
        <f>C29*C29</f>
        <v>8.1632653061224927E-2</v>
      </c>
      <c r="G29" s="30">
        <f>E29/F24</f>
        <v>2.8429282160625244E-3</v>
      </c>
      <c r="H29" s="30">
        <f>F29/G24</f>
        <v>6.1443932411674677E-3</v>
      </c>
      <c r="I29" s="40"/>
      <c r="J29" s="10"/>
      <c r="K29" s="29"/>
      <c r="L29" s="27">
        <f>L24-P24</f>
        <v>-0.14084507042253591</v>
      </c>
      <c r="M29" s="27">
        <f>M24-Q24</f>
        <v>0.14084507042253502</v>
      </c>
      <c r="N29" s="40"/>
      <c r="O29" s="27">
        <f>L29*L29</f>
        <v>1.9837333862329099E-2</v>
      </c>
      <c r="P29" s="27">
        <f>M29*M29</f>
        <v>1.9837333862328849E-2</v>
      </c>
      <c r="Q29" s="30">
        <f>O29/P24</f>
        <v>8.5724327706960808E-4</v>
      </c>
      <c r="R29" s="30">
        <f>P29/Q24</f>
        <v>2.5241052047049253E-3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82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26</v>
      </c>
      <c r="C33" s="53">
        <f>C13</f>
        <v>23</v>
      </c>
      <c r="D33" s="53">
        <f>SUM(B33:C33)</f>
        <v>49</v>
      </c>
      <c r="E33" s="49">
        <f>B33*100/D35</f>
        <v>27.956989247311828</v>
      </c>
      <c r="F33" s="49">
        <f>C33*100/D35</f>
        <v>24.731182795698924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0.56785356447549518</v>
      </c>
    </row>
    <row r="34" spans="1:16" ht="15.75">
      <c r="A34" s="53" t="s">
        <v>10</v>
      </c>
      <c r="B34" s="53">
        <f>B14</f>
        <v>19</v>
      </c>
      <c r="C34" s="53">
        <f>C14</f>
        <v>25</v>
      </c>
      <c r="D34" s="53">
        <f>SUM(B34:C34)</f>
        <v>44</v>
      </c>
      <c r="E34" s="50">
        <f>B34*100/D33</f>
        <v>38.775510204081634</v>
      </c>
      <c r="F34" s="49">
        <f>C34*100/D35</f>
        <v>26.881720430107528</v>
      </c>
      <c r="I34" s="56" t="s">
        <v>9</v>
      </c>
      <c r="J34" s="54">
        <f>B9</f>
        <v>133</v>
      </c>
      <c r="K34" s="54">
        <f>I9</f>
        <v>71</v>
      </c>
      <c r="L34" s="54">
        <f>SUM(J34:K34)</f>
        <v>204</v>
      </c>
      <c r="M34" s="57"/>
      <c r="N34" s="27">
        <f>J36*L34/L36</f>
        <v>130.44507042253522</v>
      </c>
      <c r="O34" s="27">
        <f>K36*L34/L36</f>
        <v>73.55492957746479</v>
      </c>
      <c r="P34" s="54"/>
    </row>
    <row r="35" spans="1:16" ht="18" customHeight="1">
      <c r="A35" s="53" t="s">
        <v>6</v>
      </c>
      <c r="B35" s="53">
        <f>SUM(B33:B34)</f>
        <v>45</v>
      </c>
      <c r="C35" s="53">
        <f>SUM(C33:C34)</f>
        <v>48</v>
      </c>
      <c r="D35" s="53">
        <f>SUM(D33:D34)</f>
        <v>93</v>
      </c>
      <c r="E35" s="51"/>
      <c r="F35" s="51"/>
      <c r="I35" s="56" t="s">
        <v>10</v>
      </c>
      <c r="J35" s="54">
        <f>C9</f>
        <v>94</v>
      </c>
      <c r="K35" s="54">
        <f>J9</f>
        <v>57</v>
      </c>
      <c r="L35" s="54">
        <f>SUM(J35:K35)</f>
        <v>151</v>
      </c>
      <c r="M35" s="57"/>
      <c r="N35" s="27">
        <f>J36*L35/L36</f>
        <v>96.55492957746479</v>
      </c>
      <c r="O35" s="27">
        <f>K36*L35/L36</f>
        <v>54.44507042253521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227</v>
      </c>
      <c r="K36" s="34">
        <f>SUM(K34:K35)</f>
        <v>128</v>
      </c>
      <c r="L36" s="34">
        <f>SUM(L34:L35)</f>
        <v>355</v>
      </c>
      <c r="M36" s="57"/>
      <c r="N36" s="57"/>
      <c r="O36" s="57"/>
      <c r="P36" s="28">
        <f>SUM(O39:P40)</f>
        <v>0.32628716133574653</v>
      </c>
    </row>
    <row r="37" spans="1:16" ht="15.75">
      <c r="A37" s="95" t="str">
        <f>A21</f>
        <v>Observed Value Quatarly April-Jun 2016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38</v>
      </c>
      <c r="C39" s="53">
        <f>C23</f>
        <v>18</v>
      </c>
      <c r="D39" s="53">
        <f>SUM(B39:C39)</f>
        <v>56</v>
      </c>
      <c r="E39" s="49">
        <f>B39*100/D41</f>
        <v>38.775510204081634</v>
      </c>
      <c r="F39" s="49">
        <f>C39*100/D41</f>
        <v>18.367346938775512</v>
      </c>
      <c r="I39" s="29" t="s">
        <v>33</v>
      </c>
      <c r="J39" s="27">
        <f>J34-N34</f>
        <v>2.554929577464776</v>
      </c>
      <c r="K39" s="27">
        <f>K34-O34</f>
        <v>-2.5549295774647902</v>
      </c>
      <c r="L39" s="54"/>
      <c r="M39" s="27">
        <f>J39*J39</f>
        <v>6.5276651458043391</v>
      </c>
      <c r="N39" s="27">
        <f>K39*K39</f>
        <v>6.527665145804411</v>
      </c>
      <c r="O39" s="30">
        <f>M39/N34</f>
        <v>5.0041485850404688E-2</v>
      </c>
      <c r="P39" s="30">
        <f>N39/O34</f>
        <v>8.8745447562828039E-2</v>
      </c>
    </row>
    <row r="40" spans="1:16" ht="15.75">
      <c r="A40" s="53" t="s">
        <v>10</v>
      </c>
      <c r="B40" s="53">
        <f>B24</f>
        <v>29</v>
      </c>
      <c r="C40" s="53">
        <f>C24</f>
        <v>13</v>
      </c>
      <c r="D40" s="53">
        <f>SUM(B40:C40)</f>
        <v>42</v>
      </c>
      <c r="E40" s="50">
        <f>B40*100/D39</f>
        <v>51.785714285714285</v>
      </c>
      <c r="F40" s="49">
        <f>C40*100/D41</f>
        <v>13.26530612244898</v>
      </c>
      <c r="I40" s="29"/>
      <c r="J40" s="27">
        <f>J35-N35</f>
        <v>-2.5549295774647902</v>
      </c>
      <c r="K40" s="27">
        <f>K35-O35</f>
        <v>2.5549295774647902</v>
      </c>
      <c r="L40" s="54"/>
      <c r="M40" s="27">
        <f>J40*J40</f>
        <v>6.527665145804411</v>
      </c>
      <c r="N40" s="27">
        <f>K40*K40</f>
        <v>6.527665145804411</v>
      </c>
      <c r="O40" s="30">
        <f>M40/N35</f>
        <v>6.7605715983328929E-2</v>
      </c>
      <c r="P40" s="30">
        <f>N40/O35</f>
        <v>0.11989451193918491</v>
      </c>
    </row>
    <row r="41" spans="1:16">
      <c r="A41" s="53" t="s">
        <v>6</v>
      </c>
      <c r="B41" s="53">
        <f>SUM(B39:B40)</f>
        <v>67</v>
      </c>
      <c r="C41" s="53">
        <f>SUM(C39:C40)</f>
        <v>31</v>
      </c>
      <c r="D41" s="53">
        <f>SUM(D39:D40)</f>
        <v>98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42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39</v>
      </c>
      <c r="C45" s="53">
        <f t="shared" si="9"/>
        <v>20</v>
      </c>
      <c r="D45" s="53">
        <f>SUM(B45:C45)</f>
        <v>59</v>
      </c>
      <c r="E45" s="49">
        <f>B45*100/D47</f>
        <v>41.935483870967744</v>
      </c>
      <c r="F45" s="49">
        <f>C45*100/D47</f>
        <v>21.50537634408602</v>
      </c>
    </row>
    <row r="46" spans="1:16">
      <c r="A46" s="53" t="s">
        <v>10</v>
      </c>
      <c r="B46" s="53">
        <f t="shared" si="9"/>
        <v>23</v>
      </c>
      <c r="C46" s="53">
        <f t="shared" si="9"/>
        <v>11</v>
      </c>
      <c r="D46" s="53">
        <f>SUM(B46:C46)</f>
        <v>34</v>
      </c>
      <c r="E46" s="50">
        <f>B46*100/D45</f>
        <v>38.983050847457626</v>
      </c>
      <c r="F46" s="49">
        <f>C46*100/D47</f>
        <v>11.827956989247312</v>
      </c>
    </row>
    <row r="47" spans="1:16">
      <c r="A47" s="53" t="s">
        <v>6</v>
      </c>
      <c r="B47" s="53">
        <f>SUM(B45:B46)</f>
        <v>62</v>
      </c>
      <c r="C47" s="53">
        <f>SUM(C45:C46)</f>
        <v>31</v>
      </c>
      <c r="D47" s="53">
        <f>SUM(D45:D46)</f>
        <v>93</v>
      </c>
      <c r="E47" s="51"/>
      <c r="F47" s="51"/>
    </row>
    <row r="48" spans="1:16" ht="15.75" customHeight="1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30</v>
      </c>
      <c r="C50" s="53">
        <f>M23</f>
        <v>10</v>
      </c>
      <c r="D50" s="53">
        <f>SUM(B50:C50)</f>
        <v>40</v>
      </c>
      <c r="E50" s="49">
        <f>B50*100/D52</f>
        <v>42.25352112676056</v>
      </c>
      <c r="F50" s="49">
        <f>C50*100/D52</f>
        <v>14.084507042253522</v>
      </c>
    </row>
    <row r="51" spans="1:6">
      <c r="A51" s="53" t="s">
        <v>10</v>
      </c>
      <c r="B51" s="53">
        <f>L24</f>
        <v>23</v>
      </c>
      <c r="C51" s="53">
        <f>M24</f>
        <v>8</v>
      </c>
      <c r="D51" s="53">
        <f>SUM(B51:C51)</f>
        <v>31</v>
      </c>
      <c r="E51" s="49">
        <f>B51*100/D50</f>
        <v>57.5</v>
      </c>
      <c r="F51" s="49">
        <f>C51*100/D52</f>
        <v>11.267605633802816</v>
      </c>
    </row>
    <row r="52" spans="1:6">
      <c r="A52" s="53" t="s">
        <v>6</v>
      </c>
      <c r="B52" s="53">
        <f>SUM(B50:B51)</f>
        <v>53</v>
      </c>
      <c r="C52" s="53">
        <f>SUM(C50:C51)</f>
        <v>18</v>
      </c>
      <c r="D52" s="53">
        <f>SUM(D50:D51)</f>
        <v>71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R52"/>
  <sheetViews>
    <sheetView topLeftCell="A10" workbookViewId="0">
      <selection activeCell="N46" sqref="N46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109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14</v>
      </c>
      <c r="C5" s="4">
        <v>6</v>
      </c>
      <c r="D5" s="4">
        <f>SUM(B5:C5)</f>
        <v>20</v>
      </c>
      <c r="E5" s="4">
        <v>8</v>
      </c>
      <c r="F5" s="4">
        <v>7</v>
      </c>
      <c r="G5" s="4">
        <v>2</v>
      </c>
      <c r="H5" s="4">
        <v>7</v>
      </c>
      <c r="I5" s="4">
        <f>E5+G5</f>
        <v>10</v>
      </c>
      <c r="J5" s="6">
        <f>F5+H5</f>
        <v>14</v>
      </c>
      <c r="K5" s="7">
        <f>I5+J5</f>
        <v>24</v>
      </c>
      <c r="L5" s="3">
        <f>D5+K5</f>
        <v>44</v>
      </c>
      <c r="M5" s="21">
        <f>B5*100/L5</f>
        <v>31.818181818181817</v>
      </c>
      <c r="N5" s="21">
        <f>C5*100/L5</f>
        <v>13.636363636363637</v>
      </c>
      <c r="O5" s="21">
        <f>E5+G5*100/L5</f>
        <v>12.545454545454547</v>
      </c>
      <c r="P5" s="21">
        <f>F5+H5*100/L5</f>
        <v>22.909090909090907</v>
      </c>
    </row>
    <row r="6" spans="1:18" ht="16.5" thickBot="1">
      <c r="A6" s="2" t="s">
        <v>12</v>
      </c>
      <c r="B6" s="4">
        <v>17</v>
      </c>
      <c r="C6" s="4">
        <v>11</v>
      </c>
      <c r="D6" s="4">
        <f t="shared" ref="D6:D8" si="0">SUM(B6:C6)</f>
        <v>28</v>
      </c>
      <c r="E6" s="4">
        <v>5</v>
      </c>
      <c r="F6" s="4">
        <v>6</v>
      </c>
      <c r="G6" s="4">
        <v>2</v>
      </c>
      <c r="H6" s="4">
        <v>7</v>
      </c>
      <c r="I6" s="4">
        <f t="shared" ref="I6:J8" si="1">E6+G6</f>
        <v>7</v>
      </c>
      <c r="J6" s="6">
        <f t="shared" si="1"/>
        <v>13</v>
      </c>
      <c r="K6" s="7">
        <f t="shared" ref="K6:K8" si="2">I6+J6</f>
        <v>20</v>
      </c>
      <c r="L6" s="3">
        <f t="shared" ref="L6:L8" si="3">D6+K6</f>
        <v>48</v>
      </c>
      <c r="M6" s="21">
        <f t="shared" ref="M6:M9" si="4">B6*100/L6</f>
        <v>35.416666666666664</v>
      </c>
      <c r="N6" s="21">
        <f t="shared" ref="N6:N9" si="5">C6*100/L6</f>
        <v>22.916666666666668</v>
      </c>
      <c r="O6" s="21">
        <f t="shared" ref="O6:O9" si="6">E6+G6*100/L6</f>
        <v>9.1666666666666679</v>
      </c>
      <c r="P6" s="21">
        <f t="shared" ref="P6:P9" si="7">F6+H6*100/L6</f>
        <v>20.583333333333336</v>
      </c>
    </row>
    <row r="7" spans="1:18" ht="16.5" thickBot="1">
      <c r="A7" s="2" t="s">
        <v>13</v>
      </c>
      <c r="B7" s="4">
        <v>14</v>
      </c>
      <c r="C7" s="4">
        <v>8</v>
      </c>
      <c r="D7" s="4">
        <f t="shared" si="0"/>
        <v>22</v>
      </c>
      <c r="E7" s="4">
        <v>5</v>
      </c>
      <c r="F7" s="4">
        <v>2</v>
      </c>
      <c r="G7" s="4">
        <v>3</v>
      </c>
      <c r="H7" s="4">
        <v>8</v>
      </c>
      <c r="I7" s="4">
        <f t="shared" si="1"/>
        <v>8</v>
      </c>
      <c r="J7" s="6">
        <f t="shared" si="1"/>
        <v>10</v>
      </c>
      <c r="K7" s="7">
        <f t="shared" si="2"/>
        <v>18</v>
      </c>
      <c r="L7" s="3">
        <f t="shared" si="3"/>
        <v>40</v>
      </c>
      <c r="M7" s="21">
        <f t="shared" si="4"/>
        <v>35</v>
      </c>
      <c r="N7" s="21">
        <f t="shared" si="5"/>
        <v>20</v>
      </c>
      <c r="O7" s="21">
        <f t="shared" si="6"/>
        <v>12.5</v>
      </c>
      <c r="P7" s="21">
        <f t="shared" si="7"/>
        <v>22</v>
      </c>
    </row>
    <row r="8" spans="1:18" ht="16.5" thickBot="1">
      <c r="A8" s="2" t="s">
        <v>14</v>
      </c>
      <c r="B8" s="4">
        <v>14</v>
      </c>
      <c r="C8" s="4">
        <v>11</v>
      </c>
      <c r="D8" s="4">
        <f t="shared" si="0"/>
        <v>25</v>
      </c>
      <c r="E8" s="4">
        <v>5</v>
      </c>
      <c r="F8" s="4">
        <v>2</v>
      </c>
      <c r="G8" s="4">
        <v>1</v>
      </c>
      <c r="H8" s="4">
        <v>4</v>
      </c>
      <c r="I8" s="4">
        <f t="shared" si="1"/>
        <v>6</v>
      </c>
      <c r="J8" s="6">
        <f t="shared" si="1"/>
        <v>6</v>
      </c>
      <c r="K8" s="7">
        <f t="shared" si="2"/>
        <v>12</v>
      </c>
      <c r="L8" s="3">
        <f t="shared" si="3"/>
        <v>37</v>
      </c>
      <c r="M8" s="21">
        <f t="shared" si="4"/>
        <v>37.837837837837839</v>
      </c>
      <c r="N8" s="21">
        <f t="shared" si="5"/>
        <v>29.72972972972973</v>
      </c>
      <c r="O8" s="21">
        <f t="shared" si="6"/>
        <v>7.7027027027027026</v>
      </c>
      <c r="P8" s="21">
        <f t="shared" si="7"/>
        <v>12.810810810810811</v>
      </c>
    </row>
    <row r="9" spans="1:18" ht="16.5" thickBot="1">
      <c r="A9" s="2" t="s">
        <v>15</v>
      </c>
      <c r="B9" s="4">
        <f t="shared" ref="B9:L9" si="8">SUM(B5:B8)</f>
        <v>59</v>
      </c>
      <c r="C9" s="4">
        <f t="shared" si="8"/>
        <v>36</v>
      </c>
      <c r="D9" s="4">
        <f t="shared" si="8"/>
        <v>95</v>
      </c>
      <c r="E9" s="4">
        <f t="shared" si="8"/>
        <v>23</v>
      </c>
      <c r="F9" s="4">
        <f t="shared" si="8"/>
        <v>17</v>
      </c>
      <c r="G9" s="4">
        <f t="shared" si="8"/>
        <v>8</v>
      </c>
      <c r="H9" s="4">
        <f t="shared" si="8"/>
        <v>26</v>
      </c>
      <c r="I9" s="4">
        <f t="shared" si="8"/>
        <v>31</v>
      </c>
      <c r="J9" s="6">
        <f t="shared" si="8"/>
        <v>43</v>
      </c>
      <c r="K9" s="7">
        <f t="shared" si="8"/>
        <v>74</v>
      </c>
      <c r="L9" s="3">
        <f t="shared" si="8"/>
        <v>169</v>
      </c>
      <c r="M9" s="21">
        <f t="shared" si="4"/>
        <v>34.911242603550299</v>
      </c>
      <c r="N9" s="21">
        <f t="shared" si="5"/>
        <v>21.301775147928993</v>
      </c>
      <c r="O9" s="21">
        <f t="shared" si="6"/>
        <v>27.733727810650887</v>
      </c>
      <c r="P9" s="21">
        <f t="shared" si="7"/>
        <v>32.384615384615387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6.0187080295707018E-2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0.22482290300012678</v>
      </c>
    </row>
    <row r="13" spans="1:18" ht="15.75">
      <c r="A13" s="56" t="s">
        <v>9</v>
      </c>
      <c r="B13" s="54">
        <f>B5</f>
        <v>14</v>
      </c>
      <c r="C13" s="54">
        <f>I5</f>
        <v>10</v>
      </c>
      <c r="D13" s="54">
        <f>SUM(B13:C13)</f>
        <v>24</v>
      </c>
      <c r="E13" s="57"/>
      <c r="F13" s="27">
        <f>B15*D13/D15</f>
        <v>10.909090909090908</v>
      </c>
      <c r="G13" s="27">
        <f>C15*D13/D15</f>
        <v>13.090909090909092</v>
      </c>
      <c r="H13" s="54"/>
      <c r="I13" s="57"/>
      <c r="J13" s="10"/>
      <c r="K13" s="56" t="s">
        <v>9</v>
      </c>
      <c r="L13" s="54">
        <f>B7</f>
        <v>14</v>
      </c>
      <c r="M13" s="54">
        <f>I7</f>
        <v>8</v>
      </c>
      <c r="N13" s="54">
        <f>SUM(L13:M13)</f>
        <v>22</v>
      </c>
      <c r="O13" s="57"/>
      <c r="P13" s="27">
        <f>L15*N13/N15</f>
        <v>12.1</v>
      </c>
      <c r="Q13" s="27">
        <f>M15*N13/N15</f>
        <v>9.9</v>
      </c>
      <c r="R13" s="54"/>
    </row>
    <row r="14" spans="1:18" ht="18" customHeight="1">
      <c r="A14" s="56" t="s">
        <v>10</v>
      </c>
      <c r="B14" s="54">
        <f>C5</f>
        <v>6</v>
      </c>
      <c r="C14" s="54">
        <f>J5</f>
        <v>14</v>
      </c>
      <c r="D14" s="54">
        <f>SUM(B14:C14)</f>
        <v>20</v>
      </c>
      <c r="E14" s="57"/>
      <c r="F14" s="27">
        <f>B15*D14/D15</f>
        <v>9.0909090909090917</v>
      </c>
      <c r="G14" s="27">
        <f>C15*D14/D15</f>
        <v>10.909090909090908</v>
      </c>
      <c r="H14" s="54" t="s">
        <v>32</v>
      </c>
      <c r="I14" s="57"/>
      <c r="J14" s="10"/>
      <c r="K14" s="56" t="s">
        <v>10</v>
      </c>
      <c r="L14" s="54">
        <f>C7</f>
        <v>8</v>
      </c>
      <c r="M14" s="54">
        <f>J7</f>
        <v>10</v>
      </c>
      <c r="N14" s="54">
        <f>SUM(L14:M14)</f>
        <v>18</v>
      </c>
      <c r="O14" s="57"/>
      <c r="P14" s="27">
        <f>L15*N14/N15</f>
        <v>9.9</v>
      </c>
      <c r="Q14" s="27">
        <f>M15*N14/N15</f>
        <v>8.1</v>
      </c>
      <c r="R14" s="54" t="s">
        <v>32</v>
      </c>
    </row>
    <row r="15" spans="1:18" ht="15.75">
      <c r="A15" s="33" t="s">
        <v>6</v>
      </c>
      <c r="B15" s="34">
        <f>SUM(B13:B14)</f>
        <v>20</v>
      </c>
      <c r="C15" s="34">
        <f>SUM(C13:C14)</f>
        <v>24</v>
      </c>
      <c r="D15" s="34">
        <f>SUM(D13:D14)</f>
        <v>44</v>
      </c>
      <c r="E15" s="57"/>
      <c r="F15" s="57"/>
      <c r="G15" s="57"/>
      <c r="H15" s="28">
        <f>SUM(G18:H19)</f>
        <v>3.5322222222222242</v>
      </c>
      <c r="I15" s="57"/>
      <c r="J15" s="10"/>
      <c r="K15" s="33" t="s">
        <v>6</v>
      </c>
      <c r="L15" s="34">
        <f>SUM(L13:L14)</f>
        <v>22</v>
      </c>
      <c r="M15" s="34">
        <f>SUM(M13:M14)</f>
        <v>18</v>
      </c>
      <c r="N15" s="34">
        <f>SUM(N13:N14)</f>
        <v>40</v>
      </c>
      <c r="O15" s="57"/>
      <c r="P15" s="54"/>
      <c r="Q15" s="54"/>
      <c r="R15" s="63">
        <f>SUM(Q18:R19)</f>
        <v>1.4733190490766255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3.0909090909090917</v>
      </c>
      <c r="C18" s="27">
        <f>C13-G13</f>
        <v>-3.0909090909090917</v>
      </c>
      <c r="D18" s="54"/>
      <c r="E18" s="27">
        <f>B18*B18</f>
        <v>9.5537190082644674</v>
      </c>
      <c r="F18" s="27">
        <f>C18*C18</f>
        <v>9.5537190082644674</v>
      </c>
      <c r="G18" s="30">
        <f>E18/F13</f>
        <v>0.87575757575757629</v>
      </c>
      <c r="H18" s="30">
        <f>F18/G13</f>
        <v>0.72979797979798011</v>
      </c>
      <c r="I18" s="57"/>
      <c r="J18" s="10"/>
      <c r="K18" s="29" t="s">
        <v>33</v>
      </c>
      <c r="L18" s="27">
        <f>L13-P13</f>
        <v>1.9000000000000004</v>
      </c>
      <c r="M18" s="27">
        <f>M13-Q13</f>
        <v>-1.9000000000000004</v>
      </c>
      <c r="N18" s="57"/>
      <c r="O18" s="27">
        <f>L18*L18</f>
        <v>3.6100000000000012</v>
      </c>
      <c r="P18" s="27">
        <f>M18*M18</f>
        <v>3.6100000000000012</v>
      </c>
      <c r="Q18" s="30">
        <f>O18/P13</f>
        <v>0.29834710743801662</v>
      </c>
      <c r="R18" s="30">
        <f>P18/Q13</f>
        <v>0.36464646464646477</v>
      </c>
    </row>
    <row r="19" spans="1:18" ht="15.75">
      <c r="A19" s="29"/>
      <c r="B19" s="27">
        <f>B14-F14</f>
        <v>-3.0909090909090917</v>
      </c>
      <c r="C19" s="27">
        <f>C14-G14</f>
        <v>3.0909090909090917</v>
      </c>
      <c r="D19" s="54"/>
      <c r="E19" s="27">
        <f>B19*B19</f>
        <v>9.5537190082644674</v>
      </c>
      <c r="F19" s="27">
        <f>C19*C19</f>
        <v>9.5537190082644674</v>
      </c>
      <c r="G19" s="30">
        <f>E19/F14</f>
        <v>1.0509090909090912</v>
      </c>
      <c r="H19" s="30">
        <f>F19/G14</f>
        <v>0.87575757575757629</v>
      </c>
      <c r="I19" s="57"/>
      <c r="J19" s="10"/>
      <c r="K19" s="29"/>
      <c r="L19" s="27">
        <f>L14-P14</f>
        <v>-1.9000000000000004</v>
      </c>
      <c r="M19" s="27">
        <f>M14-Q14</f>
        <v>1.9000000000000004</v>
      </c>
      <c r="N19" s="57"/>
      <c r="O19" s="27">
        <f>L19*L19</f>
        <v>3.6100000000000012</v>
      </c>
      <c r="P19" s="27">
        <f>M19*M19</f>
        <v>3.6100000000000012</v>
      </c>
      <c r="Q19" s="30">
        <f>O19/P14</f>
        <v>0.36464646464646477</v>
      </c>
      <c r="R19" s="30">
        <f>P19/Q14</f>
        <v>0.44567901234567919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7.8982597534531546E-2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0.73172964466432422</v>
      </c>
    </row>
    <row r="23" spans="1:18" ht="15.75">
      <c r="A23" s="56" t="s">
        <v>9</v>
      </c>
      <c r="B23" s="56">
        <f>B6</f>
        <v>17</v>
      </c>
      <c r="C23" s="56">
        <f>I6</f>
        <v>7</v>
      </c>
      <c r="D23" s="56">
        <f>SUM(B23:C23)</f>
        <v>24</v>
      </c>
      <c r="E23" s="57"/>
      <c r="F23" s="27">
        <f>B25*D23/D25</f>
        <v>14</v>
      </c>
      <c r="G23" s="27">
        <f>C25*D23/D25</f>
        <v>10</v>
      </c>
      <c r="H23" s="54"/>
      <c r="I23" s="57"/>
      <c r="J23" s="10"/>
      <c r="K23" s="56" t="s">
        <v>9</v>
      </c>
      <c r="L23" s="56">
        <f>B8</f>
        <v>14</v>
      </c>
      <c r="M23" s="56">
        <f>I8</f>
        <v>6</v>
      </c>
      <c r="N23" s="56">
        <f>SUM(L23:M23)</f>
        <v>20</v>
      </c>
      <c r="O23" s="57"/>
      <c r="P23" s="27">
        <f>L25*N23/N25</f>
        <v>13.513513513513514</v>
      </c>
      <c r="Q23" s="27">
        <f>M25*N23/N25</f>
        <v>6.4864864864864868</v>
      </c>
      <c r="R23" s="54"/>
    </row>
    <row r="24" spans="1:18" ht="18.75" customHeight="1">
      <c r="A24" s="56" t="s">
        <v>10</v>
      </c>
      <c r="B24" s="56">
        <f>C6</f>
        <v>11</v>
      </c>
      <c r="C24" s="56">
        <f>J6</f>
        <v>13</v>
      </c>
      <c r="D24" s="56">
        <f>SUM(B24:C24)</f>
        <v>24</v>
      </c>
      <c r="E24" s="57"/>
      <c r="F24" s="27">
        <f>B25*D24/D25</f>
        <v>14</v>
      </c>
      <c r="G24" s="27">
        <f>C25*D24/D25</f>
        <v>10</v>
      </c>
      <c r="H24" s="54" t="s">
        <v>32</v>
      </c>
      <c r="I24" s="57"/>
      <c r="J24" s="10"/>
      <c r="K24" s="56" t="s">
        <v>10</v>
      </c>
      <c r="L24" s="56">
        <f>C8</f>
        <v>11</v>
      </c>
      <c r="M24" s="56">
        <f>J8</f>
        <v>6</v>
      </c>
      <c r="N24" s="56">
        <f>SUM(L24:M24)</f>
        <v>17</v>
      </c>
      <c r="O24" s="57"/>
      <c r="P24" s="27">
        <f>L25*N24/N25</f>
        <v>11.486486486486486</v>
      </c>
      <c r="Q24" s="27">
        <f>M25*N24/N25</f>
        <v>5.5135135135135132</v>
      </c>
      <c r="R24" s="54" t="s">
        <v>32</v>
      </c>
    </row>
    <row r="25" spans="1:18" ht="15.75">
      <c r="A25" s="32" t="s">
        <v>6</v>
      </c>
      <c r="B25" s="32">
        <f>SUM(B23:B24)</f>
        <v>28</v>
      </c>
      <c r="C25" s="32">
        <f>SUM(C23:C24)</f>
        <v>20</v>
      </c>
      <c r="D25" s="32">
        <f>SUM(D23:D24)</f>
        <v>48</v>
      </c>
      <c r="E25" s="57"/>
      <c r="F25" s="54"/>
      <c r="G25" s="54"/>
      <c r="H25" s="28">
        <f>SUM(G28:H29)</f>
        <v>3.0857142857142859</v>
      </c>
      <c r="I25" s="57"/>
      <c r="J25" s="10"/>
      <c r="K25" s="32" t="s">
        <v>6</v>
      </c>
      <c r="L25" s="32">
        <f>SUM(L23:L24)</f>
        <v>25</v>
      </c>
      <c r="M25" s="32">
        <f>SUM(M23:M24)</f>
        <v>12</v>
      </c>
      <c r="N25" s="32">
        <f>SUM(N23:N24)</f>
        <v>37</v>
      </c>
      <c r="O25" s="57"/>
      <c r="P25" s="54"/>
      <c r="Q25" s="54"/>
      <c r="R25" s="63">
        <f>SUM(Q28:R29)</f>
        <v>0.11752941176470591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3</v>
      </c>
      <c r="C28" s="27">
        <f>C23-G23</f>
        <v>-3</v>
      </c>
      <c r="D28" s="54"/>
      <c r="E28" s="27">
        <f>B28*B28</f>
        <v>9</v>
      </c>
      <c r="F28" s="27">
        <f>C28*C28</f>
        <v>9</v>
      </c>
      <c r="G28" s="30">
        <f>E28/F23</f>
        <v>0.6428571428571429</v>
      </c>
      <c r="H28" s="30">
        <f>F28/G23</f>
        <v>0.9</v>
      </c>
      <c r="I28" s="57"/>
      <c r="J28" s="10"/>
      <c r="K28" s="29" t="s">
        <v>33</v>
      </c>
      <c r="L28" s="27">
        <f>L23-P23</f>
        <v>0.48648648648648596</v>
      </c>
      <c r="M28" s="27">
        <f>M23-Q23</f>
        <v>-0.48648648648648685</v>
      </c>
      <c r="N28" s="57"/>
      <c r="O28" s="27">
        <f>L28*L28</f>
        <v>0.23666910153396589</v>
      </c>
      <c r="P28" s="27">
        <f>M28*M28</f>
        <v>0.23666910153396675</v>
      </c>
      <c r="Q28" s="30">
        <f>O28/P23</f>
        <v>1.7513513513513476E-2</v>
      </c>
      <c r="R28" s="30">
        <f>P28/Q23</f>
        <v>3.6486486486486537E-2</v>
      </c>
    </row>
    <row r="29" spans="1:18" ht="15.75">
      <c r="A29" s="29"/>
      <c r="B29" s="27">
        <f>B24-F24</f>
        <v>-3</v>
      </c>
      <c r="C29" s="27">
        <f>C24-G24</f>
        <v>3</v>
      </c>
      <c r="D29" s="54"/>
      <c r="E29" s="27">
        <f>B29*B29</f>
        <v>9</v>
      </c>
      <c r="F29" s="27">
        <f>C29*C29</f>
        <v>9</v>
      </c>
      <c r="G29" s="30">
        <f>E29/F24</f>
        <v>0.6428571428571429</v>
      </c>
      <c r="H29" s="30">
        <f>F29/G24</f>
        <v>0.9</v>
      </c>
      <c r="I29" s="57"/>
      <c r="J29" s="10"/>
      <c r="K29" s="29"/>
      <c r="L29" s="27">
        <f>L24-P24</f>
        <v>-0.48648648648648596</v>
      </c>
      <c r="M29" s="27">
        <f>M24-Q24</f>
        <v>0.48648648648648685</v>
      </c>
      <c r="N29" s="57"/>
      <c r="O29" s="27">
        <f>L29*L29</f>
        <v>0.23666910153396589</v>
      </c>
      <c r="P29" s="27">
        <f>M29*M29</f>
        <v>0.23666910153396675</v>
      </c>
      <c r="Q29" s="30">
        <f>O29/P24</f>
        <v>2.0604133545309974E-2</v>
      </c>
      <c r="R29" s="30">
        <f>P29/Q24</f>
        <v>4.2925278219395936E-2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14</v>
      </c>
      <c r="C33" s="58">
        <f>C13</f>
        <v>10</v>
      </c>
      <c r="D33" s="58">
        <f>SUM(B33:C33)</f>
        <v>24</v>
      </c>
      <c r="E33" s="49">
        <f>B33*100/D35</f>
        <v>31.818181818181817</v>
      </c>
      <c r="F33" s="49">
        <f>C33*100/D35</f>
        <v>22.727272727272727</v>
      </c>
      <c r="H33" s="93" t="s">
        <v>49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6</v>
      </c>
      <c r="C34" s="58">
        <f>C14</f>
        <v>14</v>
      </c>
      <c r="D34" s="58">
        <f>SUM(B34:C34)</f>
        <v>20</v>
      </c>
      <c r="E34" s="50">
        <f>B34*100/D33</f>
        <v>25</v>
      </c>
      <c r="F34" s="49">
        <f>C34*100/D35</f>
        <v>31.818181818181817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8.9774128236986116E-3</v>
      </c>
      <c r="P34" s="15"/>
      <c r="Q34" s="57"/>
      <c r="R34" s="22"/>
    </row>
    <row r="35" spans="1:18" ht="15.75">
      <c r="A35" s="58" t="s">
        <v>6</v>
      </c>
      <c r="B35" s="58">
        <f>SUM(B33:B34)</f>
        <v>20</v>
      </c>
      <c r="C35" s="58">
        <f>SUM(C33:C34)</f>
        <v>24</v>
      </c>
      <c r="D35" s="58">
        <f>SUM(D33:D34)</f>
        <v>44</v>
      </c>
      <c r="E35" s="51"/>
      <c r="F35" s="51"/>
      <c r="H35" s="56" t="s">
        <v>9</v>
      </c>
      <c r="I35" s="54">
        <f>B9</f>
        <v>59</v>
      </c>
      <c r="J35" s="54">
        <f>I9</f>
        <v>31</v>
      </c>
      <c r="K35" s="54">
        <f>SUM(I35:J35)</f>
        <v>90</v>
      </c>
      <c r="L35" s="57"/>
      <c r="M35" s="27">
        <f>I37*K35/K37</f>
        <v>50.591715976331358</v>
      </c>
      <c r="N35" s="27">
        <f>J37*K35/K37</f>
        <v>39.408284023668642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36</v>
      </c>
      <c r="J36" s="54">
        <f>J9</f>
        <v>43</v>
      </c>
      <c r="K36" s="54">
        <f>SUM(I36:J36)</f>
        <v>79</v>
      </c>
      <c r="L36" s="57"/>
      <c r="M36" s="27">
        <f>I37*K36/K37</f>
        <v>44.408284023668642</v>
      </c>
      <c r="N36" s="27">
        <f>J37*K36/K37</f>
        <v>34.591715976331358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95</v>
      </c>
      <c r="J37" s="34">
        <f>SUM(J35:J36)</f>
        <v>74</v>
      </c>
      <c r="K37" s="34">
        <f>SUM(K35:K36)</f>
        <v>169</v>
      </c>
      <c r="L37" s="57"/>
      <c r="M37" s="57"/>
      <c r="N37" s="57"/>
      <c r="O37" s="63">
        <f>SUM(N40:O41)</f>
        <v>6.8273149031776654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17</v>
      </c>
      <c r="C39" s="58">
        <f>C23</f>
        <v>7</v>
      </c>
      <c r="D39" s="58">
        <f>SUM(B39:C39)</f>
        <v>24</v>
      </c>
      <c r="E39" s="49">
        <f>B39*100/D41</f>
        <v>35.416666666666664</v>
      </c>
      <c r="F39" s="49">
        <f>C39*100/D41</f>
        <v>14.583333333333334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11</v>
      </c>
      <c r="C40" s="58">
        <f>C24</f>
        <v>13</v>
      </c>
      <c r="D40" s="58">
        <f>SUM(B40:C40)</f>
        <v>24</v>
      </c>
      <c r="E40" s="50">
        <f>B40*100/D39</f>
        <v>45.833333333333336</v>
      </c>
      <c r="F40" s="49">
        <f>C40*100/D41</f>
        <v>27.083333333333332</v>
      </c>
      <c r="H40" s="29" t="s">
        <v>33</v>
      </c>
      <c r="I40" s="27">
        <f>I35-M35</f>
        <v>8.4082840236686422</v>
      </c>
      <c r="J40" s="27">
        <f>J35-N35</f>
        <v>-8.4082840236686422</v>
      </c>
      <c r="K40" s="54"/>
      <c r="L40" s="27">
        <f>I40*I40</f>
        <v>70.699240222681325</v>
      </c>
      <c r="M40" s="27">
        <f>J40*J40</f>
        <v>70.699240222681325</v>
      </c>
      <c r="N40" s="30">
        <f>L40/M35</f>
        <v>1.3974469704834087</v>
      </c>
      <c r="O40" s="30">
        <f>M40/N35</f>
        <v>1.7940197594043759</v>
      </c>
      <c r="P40" s="14"/>
      <c r="Q40" s="14"/>
      <c r="R40" s="22"/>
    </row>
    <row r="41" spans="1:18" ht="15.75">
      <c r="A41" s="58" t="s">
        <v>6</v>
      </c>
      <c r="B41" s="58">
        <f>SUM(B39:B40)</f>
        <v>28</v>
      </c>
      <c r="C41" s="58">
        <f>SUM(C39:C40)</f>
        <v>20</v>
      </c>
      <c r="D41" s="58">
        <f>SUM(D39:D40)</f>
        <v>48</v>
      </c>
      <c r="E41" s="51"/>
      <c r="F41" s="51"/>
      <c r="H41" s="29"/>
      <c r="I41" s="27">
        <f>I36-M36</f>
        <v>-8.4082840236686422</v>
      </c>
      <c r="J41" s="27">
        <f>J36-N36</f>
        <v>8.4082840236686422</v>
      </c>
      <c r="K41" s="54"/>
      <c r="L41" s="27">
        <f>I41*I41</f>
        <v>70.699240222681325</v>
      </c>
      <c r="M41" s="27">
        <f>J41*J41</f>
        <v>70.699240222681325</v>
      </c>
      <c r="N41" s="30">
        <f>L41/M36</f>
        <v>1.5920281942216046</v>
      </c>
      <c r="O41" s="30">
        <f>M41/N36</f>
        <v>2.0438199790682767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14</v>
      </c>
      <c r="C45" s="58">
        <f t="shared" si="9"/>
        <v>8</v>
      </c>
      <c r="D45" s="58">
        <f>SUM(B45:C45)</f>
        <v>22</v>
      </c>
      <c r="E45" s="49">
        <f>B45*100/D47</f>
        <v>35</v>
      </c>
      <c r="F45" s="49">
        <f>C45*100/D47</f>
        <v>20</v>
      </c>
    </row>
    <row r="46" spans="1:18">
      <c r="A46" s="58" t="s">
        <v>10</v>
      </c>
      <c r="B46" s="58">
        <f t="shared" si="9"/>
        <v>8</v>
      </c>
      <c r="C46" s="58">
        <f t="shared" si="9"/>
        <v>10</v>
      </c>
      <c r="D46" s="58">
        <f>SUM(B46:C46)</f>
        <v>18</v>
      </c>
      <c r="E46" s="50">
        <f>B46*100/D45</f>
        <v>36.363636363636367</v>
      </c>
      <c r="F46" s="49">
        <f>C46*100/D47</f>
        <v>25</v>
      </c>
    </row>
    <row r="47" spans="1:18">
      <c r="A47" s="58" t="s">
        <v>6</v>
      </c>
      <c r="B47" s="58">
        <f>SUM(B45:B46)</f>
        <v>22</v>
      </c>
      <c r="C47" s="58">
        <f>SUM(C45:C46)</f>
        <v>18</v>
      </c>
      <c r="D47" s="58">
        <f>SUM(D45:D46)</f>
        <v>40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14</v>
      </c>
      <c r="C50" s="58">
        <f>M23</f>
        <v>6</v>
      </c>
      <c r="D50" s="58">
        <f>SUM(B50:C50)</f>
        <v>20</v>
      </c>
      <c r="E50" s="49">
        <f>B50*100/D52</f>
        <v>37.837837837837839</v>
      </c>
      <c r="F50" s="49">
        <f>C50*100/D52</f>
        <v>16.216216216216218</v>
      </c>
    </row>
    <row r="51" spans="1:6">
      <c r="A51" s="58" t="s">
        <v>10</v>
      </c>
      <c r="B51" s="58">
        <f>L24</f>
        <v>11</v>
      </c>
      <c r="C51" s="58">
        <f>M24</f>
        <v>6</v>
      </c>
      <c r="D51" s="58">
        <f>SUM(B51:C51)</f>
        <v>17</v>
      </c>
      <c r="E51" s="49">
        <f>B51*100/D50</f>
        <v>55</v>
      </c>
      <c r="F51" s="49">
        <f>C51*100/D52</f>
        <v>16.216216216216218</v>
      </c>
    </row>
    <row r="52" spans="1:6">
      <c r="A52" s="58" t="s">
        <v>6</v>
      </c>
      <c r="B52" s="58">
        <f>SUM(B50:B51)</f>
        <v>25</v>
      </c>
      <c r="C52" s="58">
        <f>SUM(C50:C51)</f>
        <v>12</v>
      </c>
      <c r="D52" s="58">
        <f>SUM(D50:D51)</f>
        <v>37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K28" sqref="K28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110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18</v>
      </c>
      <c r="C5" s="4">
        <v>10</v>
      </c>
      <c r="D5" s="4">
        <f>SUM(B5:C5)</f>
        <v>28</v>
      </c>
      <c r="E5" s="4">
        <v>2</v>
      </c>
      <c r="F5" s="4">
        <v>7</v>
      </c>
      <c r="G5" s="4">
        <v>2</v>
      </c>
      <c r="H5" s="4">
        <v>6</v>
      </c>
      <c r="I5" s="4">
        <f>E5+G5</f>
        <v>4</v>
      </c>
      <c r="J5" s="6">
        <f>F5+H5</f>
        <v>13</v>
      </c>
      <c r="K5" s="7">
        <f>I5+J5</f>
        <v>17</v>
      </c>
      <c r="L5" s="3">
        <f>D5+K5</f>
        <v>45</v>
      </c>
      <c r="M5" s="21">
        <f>B5*100/L5</f>
        <v>40</v>
      </c>
      <c r="N5" s="21">
        <f>C5*100/L5</f>
        <v>22.222222222222221</v>
      </c>
      <c r="O5" s="21">
        <f>E5+G5*100/L5</f>
        <v>6.4444444444444446</v>
      </c>
      <c r="P5" s="21">
        <f>F5+H5*100/L5</f>
        <v>20.333333333333336</v>
      </c>
    </row>
    <row r="6" spans="1:18" ht="16.5" thickBot="1">
      <c r="A6" s="2" t="s">
        <v>12</v>
      </c>
      <c r="B6" s="4">
        <v>15</v>
      </c>
      <c r="C6" s="4">
        <v>10</v>
      </c>
      <c r="D6" s="4">
        <f t="shared" ref="D6:D8" si="0">SUM(B6:C6)</f>
        <v>25</v>
      </c>
      <c r="E6" s="4">
        <v>7</v>
      </c>
      <c r="F6" s="4">
        <v>6</v>
      </c>
      <c r="G6" s="4">
        <v>7</v>
      </c>
      <c r="H6" s="4">
        <v>4</v>
      </c>
      <c r="I6" s="4">
        <f t="shared" ref="I6:J8" si="1">E6+G6</f>
        <v>14</v>
      </c>
      <c r="J6" s="6">
        <f t="shared" si="1"/>
        <v>10</v>
      </c>
      <c r="K6" s="7">
        <f t="shared" ref="K6:K8" si="2">I6+J6</f>
        <v>24</v>
      </c>
      <c r="L6" s="3">
        <f t="shared" ref="L6:L8" si="3">D6+K6</f>
        <v>49</v>
      </c>
      <c r="M6" s="21">
        <f t="shared" ref="M6:M9" si="4">B6*100/L6</f>
        <v>30.612244897959183</v>
      </c>
      <c r="N6" s="21">
        <f t="shared" ref="N6:N9" si="5">C6*100/L6</f>
        <v>20.408163265306122</v>
      </c>
      <c r="O6" s="21">
        <f t="shared" ref="O6:O9" si="6">E6+G6*100/L6</f>
        <v>21.285714285714285</v>
      </c>
      <c r="P6" s="21">
        <f t="shared" ref="P6:P9" si="7">F6+H6*100/L6</f>
        <v>14.163265306122449</v>
      </c>
    </row>
    <row r="7" spans="1:18" ht="16.5" thickBot="1">
      <c r="A7" s="2" t="s">
        <v>13</v>
      </c>
      <c r="B7" s="4">
        <v>20</v>
      </c>
      <c r="C7" s="4">
        <v>6</v>
      </c>
      <c r="D7" s="4">
        <f t="shared" si="0"/>
        <v>26</v>
      </c>
      <c r="E7" s="4">
        <v>4</v>
      </c>
      <c r="F7" s="4">
        <v>3</v>
      </c>
      <c r="G7" s="4">
        <v>4</v>
      </c>
      <c r="H7" s="4">
        <v>6</v>
      </c>
      <c r="I7" s="4">
        <f t="shared" si="1"/>
        <v>8</v>
      </c>
      <c r="J7" s="6">
        <f t="shared" si="1"/>
        <v>9</v>
      </c>
      <c r="K7" s="7">
        <f t="shared" si="2"/>
        <v>17</v>
      </c>
      <c r="L7" s="3">
        <f t="shared" si="3"/>
        <v>43</v>
      </c>
      <c r="M7" s="21">
        <f t="shared" si="4"/>
        <v>46.511627906976742</v>
      </c>
      <c r="N7" s="21">
        <f t="shared" si="5"/>
        <v>13.953488372093023</v>
      </c>
      <c r="O7" s="21">
        <f t="shared" si="6"/>
        <v>13.302325581395349</v>
      </c>
      <c r="P7" s="21">
        <f t="shared" si="7"/>
        <v>16.953488372093023</v>
      </c>
    </row>
    <row r="8" spans="1:18" ht="16.5" thickBot="1">
      <c r="A8" s="2" t="s">
        <v>14</v>
      </c>
      <c r="B8" s="4">
        <v>16</v>
      </c>
      <c r="C8" s="4">
        <v>7</v>
      </c>
      <c r="D8" s="4">
        <f t="shared" si="0"/>
        <v>23</v>
      </c>
      <c r="E8" s="4">
        <v>11</v>
      </c>
      <c r="F8" s="4">
        <v>7</v>
      </c>
      <c r="G8" s="4">
        <v>3</v>
      </c>
      <c r="H8" s="4">
        <v>3</v>
      </c>
      <c r="I8" s="4">
        <f t="shared" si="1"/>
        <v>14</v>
      </c>
      <c r="J8" s="6">
        <f t="shared" si="1"/>
        <v>10</v>
      </c>
      <c r="K8" s="7">
        <f t="shared" si="2"/>
        <v>24</v>
      </c>
      <c r="L8" s="3">
        <f t="shared" si="3"/>
        <v>47</v>
      </c>
      <c r="M8" s="21">
        <f t="shared" si="4"/>
        <v>34.042553191489361</v>
      </c>
      <c r="N8" s="21">
        <f t="shared" si="5"/>
        <v>14.893617021276595</v>
      </c>
      <c r="O8" s="21">
        <f t="shared" si="6"/>
        <v>17.382978723404257</v>
      </c>
      <c r="P8" s="21">
        <f t="shared" si="7"/>
        <v>13.382978723404255</v>
      </c>
    </row>
    <row r="9" spans="1:18" ht="16.5" thickBot="1">
      <c r="A9" s="2" t="s">
        <v>15</v>
      </c>
      <c r="B9" s="4">
        <f t="shared" ref="B9:L9" si="8">SUM(B5:B8)</f>
        <v>69</v>
      </c>
      <c r="C9" s="4">
        <f t="shared" si="8"/>
        <v>33</v>
      </c>
      <c r="D9" s="4">
        <f t="shared" si="8"/>
        <v>102</v>
      </c>
      <c r="E9" s="4">
        <f t="shared" si="8"/>
        <v>24</v>
      </c>
      <c r="F9" s="4">
        <f t="shared" si="8"/>
        <v>23</v>
      </c>
      <c r="G9" s="4">
        <f t="shared" si="8"/>
        <v>16</v>
      </c>
      <c r="H9" s="4">
        <f t="shared" si="8"/>
        <v>19</v>
      </c>
      <c r="I9" s="4">
        <f t="shared" si="8"/>
        <v>40</v>
      </c>
      <c r="J9" s="6">
        <f t="shared" si="8"/>
        <v>42</v>
      </c>
      <c r="K9" s="7">
        <f t="shared" si="8"/>
        <v>82</v>
      </c>
      <c r="L9" s="3">
        <f t="shared" si="8"/>
        <v>184</v>
      </c>
      <c r="M9" s="21">
        <f t="shared" si="4"/>
        <v>37.5</v>
      </c>
      <c r="N9" s="21">
        <f t="shared" si="5"/>
        <v>17.934782608695652</v>
      </c>
      <c r="O9" s="21">
        <f t="shared" si="6"/>
        <v>32.695652173913047</v>
      </c>
      <c r="P9" s="21">
        <f t="shared" si="7"/>
        <v>33.326086956521735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8.0080626283699566E-3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4.4540847506622586E-2</v>
      </c>
    </row>
    <row r="13" spans="1:18" ht="15.75">
      <c r="A13" s="56" t="s">
        <v>9</v>
      </c>
      <c r="B13" s="54">
        <f>B5</f>
        <v>18</v>
      </c>
      <c r="C13" s="54">
        <f>I5</f>
        <v>4</v>
      </c>
      <c r="D13" s="54">
        <f>SUM(B13:C13)</f>
        <v>22</v>
      </c>
      <c r="E13" s="57"/>
      <c r="F13" s="27">
        <f>B15*D13/D15</f>
        <v>13.688888888888888</v>
      </c>
      <c r="G13" s="27">
        <f>C15*D13/D15</f>
        <v>8.3111111111111118</v>
      </c>
      <c r="H13" s="54"/>
      <c r="I13" s="57"/>
      <c r="J13" s="10"/>
      <c r="K13" s="56" t="s">
        <v>9</v>
      </c>
      <c r="L13" s="54">
        <f>B7</f>
        <v>20</v>
      </c>
      <c r="M13" s="54">
        <f>I7</f>
        <v>8</v>
      </c>
      <c r="N13" s="54">
        <f>SUM(L13:M13)</f>
        <v>28</v>
      </c>
      <c r="O13" s="57"/>
      <c r="P13" s="27">
        <f>L15*N13/N15</f>
        <v>16.930232558139537</v>
      </c>
      <c r="Q13" s="27">
        <f>M15*N13/N15</f>
        <v>11.069767441860465</v>
      </c>
      <c r="R13" s="54"/>
    </row>
    <row r="14" spans="1:18" ht="18" customHeight="1">
      <c r="A14" s="56" t="s">
        <v>10</v>
      </c>
      <c r="B14" s="54">
        <f>C5</f>
        <v>10</v>
      </c>
      <c r="C14" s="54">
        <f>J5</f>
        <v>13</v>
      </c>
      <c r="D14" s="54">
        <f>SUM(B14:C14)</f>
        <v>23</v>
      </c>
      <c r="E14" s="57"/>
      <c r="F14" s="27">
        <f>B15*D14/D15</f>
        <v>14.311111111111112</v>
      </c>
      <c r="G14" s="27">
        <f>C15*D14/D15</f>
        <v>8.6888888888888882</v>
      </c>
      <c r="H14" s="54" t="s">
        <v>32</v>
      </c>
      <c r="I14" s="57"/>
      <c r="J14" s="10"/>
      <c r="K14" s="56" t="s">
        <v>10</v>
      </c>
      <c r="L14" s="54">
        <f>C7</f>
        <v>6</v>
      </c>
      <c r="M14" s="54">
        <f>J7</f>
        <v>9</v>
      </c>
      <c r="N14" s="54">
        <f>SUM(L14:M14)</f>
        <v>15</v>
      </c>
      <c r="O14" s="57"/>
      <c r="P14" s="27">
        <f>L15*N14/N15</f>
        <v>9.0697674418604652</v>
      </c>
      <c r="Q14" s="27">
        <f>M15*N14/N15</f>
        <v>5.9302325581395348</v>
      </c>
      <c r="R14" s="54" t="s">
        <v>32</v>
      </c>
    </row>
    <row r="15" spans="1:18" ht="15.75">
      <c r="A15" s="33" t="s">
        <v>6</v>
      </c>
      <c r="B15" s="34">
        <f>SUM(B13:B14)</f>
        <v>28</v>
      </c>
      <c r="C15" s="34">
        <f>SUM(C13:C14)</f>
        <v>17</v>
      </c>
      <c r="D15" s="34">
        <f>SUM(D13:D14)</f>
        <v>45</v>
      </c>
      <c r="E15" s="57"/>
      <c r="F15" s="57"/>
      <c r="G15" s="57"/>
      <c r="H15" s="28">
        <f>SUM(G18:H19)</f>
        <v>7.0316703756601475</v>
      </c>
      <c r="I15" s="57"/>
      <c r="J15" s="10"/>
      <c r="K15" s="33" t="s">
        <v>6</v>
      </c>
      <c r="L15" s="34">
        <f>SUM(L13:L14)</f>
        <v>26</v>
      </c>
      <c r="M15" s="34">
        <f>SUM(M13:M14)</f>
        <v>17</v>
      </c>
      <c r="N15" s="34">
        <f>SUM(N13:N14)</f>
        <v>43</v>
      </c>
      <c r="O15" s="57"/>
      <c r="P15" s="54"/>
      <c r="Q15" s="54"/>
      <c r="R15" s="63">
        <f>SUM(Q18:R19)</f>
        <v>4.035940530058177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4.3111111111111118</v>
      </c>
      <c r="C18" s="27">
        <f>C13-G13</f>
        <v>-4.3111111111111118</v>
      </c>
      <c r="D18" s="54"/>
      <c r="E18" s="27">
        <f>B18*B18</f>
        <v>18.585679012345686</v>
      </c>
      <c r="F18" s="27">
        <f>C18*C18</f>
        <v>18.585679012345686</v>
      </c>
      <c r="G18" s="30">
        <f>E18/F13</f>
        <v>1.3577200577200583</v>
      </c>
      <c r="H18" s="30">
        <f>F18/G13</f>
        <v>2.2362448009506841</v>
      </c>
      <c r="I18" s="57"/>
      <c r="J18" s="10"/>
      <c r="K18" s="29" t="s">
        <v>33</v>
      </c>
      <c r="L18" s="27">
        <f>L13-P13</f>
        <v>3.0697674418604635</v>
      </c>
      <c r="M18" s="27">
        <f>M13-Q13</f>
        <v>-3.0697674418604652</v>
      </c>
      <c r="N18" s="57"/>
      <c r="O18" s="27">
        <f>L18*L18</f>
        <v>9.4234721471065335</v>
      </c>
      <c r="P18" s="27">
        <f>M18*M18</f>
        <v>9.4234721471065441</v>
      </c>
      <c r="Q18" s="30">
        <f>O18/P13</f>
        <v>0.55660618451316057</v>
      </c>
      <c r="R18" s="30">
        <f>P18/Q13</f>
        <v>0.85128004690248193</v>
      </c>
    </row>
    <row r="19" spans="1:18" ht="15.75">
      <c r="A19" s="29"/>
      <c r="B19" s="27">
        <f>B14-F14</f>
        <v>-4.3111111111111118</v>
      </c>
      <c r="C19" s="27">
        <f>C14-G14</f>
        <v>4.3111111111111118</v>
      </c>
      <c r="D19" s="54"/>
      <c r="E19" s="27">
        <f>B19*B19</f>
        <v>18.585679012345686</v>
      </c>
      <c r="F19" s="27">
        <f>C19*C19</f>
        <v>18.585679012345686</v>
      </c>
      <c r="G19" s="30">
        <f>E19/F14</f>
        <v>1.2986887508626643</v>
      </c>
      <c r="H19" s="30">
        <f>F19/G14</f>
        <v>2.1390167661267414</v>
      </c>
      <c r="I19" s="57"/>
      <c r="J19" s="10"/>
      <c r="K19" s="29"/>
      <c r="L19" s="27">
        <f>L14-P14</f>
        <v>-3.0697674418604652</v>
      </c>
      <c r="M19" s="27">
        <f>M14-Q14</f>
        <v>3.0697674418604652</v>
      </c>
      <c r="N19" s="57"/>
      <c r="O19" s="27">
        <f>L19*L19</f>
        <v>9.4234721471065441</v>
      </c>
      <c r="P19" s="27">
        <f>M19*M19</f>
        <v>9.4234721471065441</v>
      </c>
      <c r="Q19" s="30">
        <f>O19/P14</f>
        <v>1.0389982110912344</v>
      </c>
      <c r="R19" s="30">
        <f>P19/Q14</f>
        <v>1.5890560875512996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0.90554384604617577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0.42307454701717173</v>
      </c>
    </row>
    <row r="23" spans="1:18" ht="15.75">
      <c r="A23" s="56" t="s">
        <v>9</v>
      </c>
      <c r="B23" s="56">
        <f>B6</f>
        <v>15</v>
      </c>
      <c r="C23" s="56">
        <f>I6</f>
        <v>14</v>
      </c>
      <c r="D23" s="56">
        <f>SUM(B23:C23)</f>
        <v>29</v>
      </c>
      <c r="E23" s="57"/>
      <c r="F23" s="27">
        <f>B25*D23/D25</f>
        <v>14.795918367346939</v>
      </c>
      <c r="G23" s="27">
        <f>C25*D23/D25</f>
        <v>14.204081632653061</v>
      </c>
      <c r="H23" s="54"/>
      <c r="I23" s="57"/>
      <c r="J23" s="10"/>
      <c r="K23" s="56" t="s">
        <v>9</v>
      </c>
      <c r="L23" s="56">
        <f>B8</f>
        <v>16</v>
      </c>
      <c r="M23" s="56">
        <f>I8</f>
        <v>14</v>
      </c>
      <c r="N23" s="56">
        <f>SUM(L23:M23)</f>
        <v>30</v>
      </c>
      <c r="O23" s="57"/>
      <c r="P23" s="27">
        <f>L25*N23/N25</f>
        <v>14.680851063829786</v>
      </c>
      <c r="Q23" s="27">
        <f>M25*N23/N25</f>
        <v>15.319148936170214</v>
      </c>
      <c r="R23" s="54"/>
    </row>
    <row r="24" spans="1:18" ht="18.75" customHeight="1">
      <c r="A24" s="56" t="s">
        <v>10</v>
      </c>
      <c r="B24" s="56">
        <f>C6</f>
        <v>10</v>
      </c>
      <c r="C24" s="56">
        <f>J6</f>
        <v>10</v>
      </c>
      <c r="D24" s="56">
        <f>SUM(B24:C24)</f>
        <v>20</v>
      </c>
      <c r="E24" s="57"/>
      <c r="F24" s="27">
        <f>B25*D24/D25</f>
        <v>10.204081632653061</v>
      </c>
      <c r="G24" s="27">
        <f>C25*D24/D25</f>
        <v>9.795918367346939</v>
      </c>
      <c r="H24" s="54" t="s">
        <v>32</v>
      </c>
      <c r="I24" s="57"/>
      <c r="J24" s="10"/>
      <c r="K24" s="56" t="s">
        <v>10</v>
      </c>
      <c r="L24" s="56">
        <f>C8</f>
        <v>7</v>
      </c>
      <c r="M24" s="56">
        <f>J8</f>
        <v>10</v>
      </c>
      <c r="N24" s="56">
        <f>SUM(L24:M24)</f>
        <v>17</v>
      </c>
      <c r="O24" s="57"/>
      <c r="P24" s="27">
        <f>L25*N24/N25</f>
        <v>8.3191489361702136</v>
      </c>
      <c r="Q24" s="27">
        <f>M25*N24/N25</f>
        <v>8.6808510638297864</v>
      </c>
      <c r="R24" s="54" t="s">
        <v>32</v>
      </c>
    </row>
    <row r="25" spans="1:18" ht="15.75">
      <c r="A25" s="32" t="s">
        <v>6</v>
      </c>
      <c r="B25" s="32">
        <f>SUM(B23:B24)</f>
        <v>25</v>
      </c>
      <c r="C25" s="32">
        <f>SUM(C23:C24)</f>
        <v>24</v>
      </c>
      <c r="D25" s="32">
        <f>SUM(D23:D24)</f>
        <v>49</v>
      </c>
      <c r="E25" s="57"/>
      <c r="F25" s="54"/>
      <c r="G25" s="54"/>
      <c r="H25" s="28">
        <f>SUM(G28:H29)</f>
        <v>1.4080459770114913E-2</v>
      </c>
      <c r="I25" s="57"/>
      <c r="J25" s="10"/>
      <c r="K25" s="32" t="s">
        <v>6</v>
      </c>
      <c r="L25" s="32">
        <f>SUM(L23:L24)</f>
        <v>23</v>
      </c>
      <c r="M25" s="32">
        <f>SUM(M23:M24)</f>
        <v>24</v>
      </c>
      <c r="N25" s="32">
        <f>SUM(N23:N24)</f>
        <v>47</v>
      </c>
      <c r="O25" s="57"/>
      <c r="P25" s="54"/>
      <c r="Q25" s="54"/>
      <c r="R25" s="63">
        <f>SUM(Q28:R29)</f>
        <v>0.64175902244956029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0.20408163265306101</v>
      </c>
      <c r="C28" s="27">
        <f>C23-G23</f>
        <v>-0.20408163265306101</v>
      </c>
      <c r="D28" s="54"/>
      <c r="E28" s="27">
        <f>B28*B28</f>
        <v>4.1649312786338939E-2</v>
      </c>
      <c r="F28" s="27">
        <f>C28*C28</f>
        <v>4.1649312786338939E-2</v>
      </c>
      <c r="G28" s="30">
        <f>E28/F23</f>
        <v>2.8149190710767009E-3</v>
      </c>
      <c r="H28" s="30">
        <f>F28/G23</f>
        <v>2.9322073657048965E-3</v>
      </c>
      <c r="I28" s="57"/>
      <c r="J28" s="10"/>
      <c r="K28" s="29" t="s">
        <v>33</v>
      </c>
      <c r="L28" s="27">
        <f>L23-P23</f>
        <v>1.3191489361702136</v>
      </c>
      <c r="M28" s="27">
        <f>M23-Q23</f>
        <v>-1.3191489361702136</v>
      </c>
      <c r="N28" s="57"/>
      <c r="O28" s="27">
        <f>L28*L28</f>
        <v>1.7401539157990062</v>
      </c>
      <c r="P28" s="27">
        <f>M28*M28</f>
        <v>1.7401539157990062</v>
      </c>
      <c r="Q28" s="30">
        <f>O28/P23</f>
        <v>0.11853222325007724</v>
      </c>
      <c r="R28" s="30">
        <f>P28/Q23</f>
        <v>0.11359338061465735</v>
      </c>
    </row>
    <row r="29" spans="1:18" ht="15.75">
      <c r="A29" s="29"/>
      <c r="B29" s="27">
        <f>B24-F24</f>
        <v>-0.20408163265306101</v>
      </c>
      <c r="C29" s="27">
        <f>C24-G24</f>
        <v>0.20408163265306101</v>
      </c>
      <c r="D29" s="54"/>
      <c r="E29" s="27">
        <f>B29*B29</f>
        <v>4.1649312786338939E-2</v>
      </c>
      <c r="F29" s="27">
        <f>C29*C29</f>
        <v>4.1649312786338939E-2</v>
      </c>
      <c r="G29" s="30">
        <f>E29/F24</f>
        <v>4.0816326530612162E-3</v>
      </c>
      <c r="H29" s="30">
        <f>F29/G24</f>
        <v>4.2517006802720997E-3</v>
      </c>
      <c r="I29" s="57"/>
      <c r="J29" s="10"/>
      <c r="K29" s="29"/>
      <c r="L29" s="27">
        <f>L24-P24</f>
        <v>-1.3191489361702136</v>
      </c>
      <c r="M29" s="27">
        <f>M24-Q24</f>
        <v>1.3191489361702136</v>
      </c>
      <c r="N29" s="57"/>
      <c r="O29" s="27">
        <f>L29*L29</f>
        <v>1.7401539157990062</v>
      </c>
      <c r="P29" s="27">
        <f>M29*M29</f>
        <v>1.7401539157990062</v>
      </c>
      <c r="Q29" s="30">
        <f>O29/P24</f>
        <v>0.20917451161778333</v>
      </c>
      <c r="R29" s="30">
        <f>P29/Q24</f>
        <v>0.20045890696704241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104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18</v>
      </c>
      <c r="C33" s="58">
        <f>C13</f>
        <v>4</v>
      </c>
      <c r="D33" s="58">
        <f>SUM(B33:C33)</f>
        <v>22</v>
      </c>
      <c r="E33" s="49">
        <f>B33*100/D35</f>
        <v>40</v>
      </c>
      <c r="F33" s="49">
        <f>C33*100/D35</f>
        <v>8.8888888888888893</v>
      </c>
      <c r="H33" s="93" t="s">
        <v>53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10</v>
      </c>
      <c r="C34" s="58">
        <f>C14</f>
        <v>13</v>
      </c>
      <c r="D34" s="58">
        <f>SUM(B34:C34)</f>
        <v>23</v>
      </c>
      <c r="E34" s="50">
        <f>B34*100/D33</f>
        <v>45.454545454545453</v>
      </c>
      <c r="F34" s="49">
        <f>C34*100/D35</f>
        <v>28.888888888888889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9.6366849492603279E-3</v>
      </c>
      <c r="P34" s="15"/>
      <c r="Q34" s="57"/>
      <c r="R34" s="22"/>
    </row>
    <row r="35" spans="1:18" ht="15.75">
      <c r="A35" s="58" t="s">
        <v>6</v>
      </c>
      <c r="B35" s="58">
        <f>SUM(B33:B34)</f>
        <v>28</v>
      </c>
      <c r="C35" s="58">
        <f>SUM(C33:C34)</f>
        <v>17</v>
      </c>
      <c r="D35" s="58">
        <f>SUM(D33:D34)</f>
        <v>45</v>
      </c>
      <c r="E35" s="51"/>
      <c r="F35" s="51"/>
      <c r="H35" s="56" t="s">
        <v>9</v>
      </c>
      <c r="I35" s="54">
        <f>B9</f>
        <v>69</v>
      </c>
      <c r="J35" s="54">
        <f>I9</f>
        <v>40</v>
      </c>
      <c r="K35" s="54">
        <f>SUM(I35:J35)</f>
        <v>109</v>
      </c>
      <c r="L35" s="57"/>
      <c r="M35" s="27">
        <f>I37*K35/K37</f>
        <v>60.423913043478258</v>
      </c>
      <c r="N35" s="27">
        <f>J37*K35/K37</f>
        <v>48.576086956521742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33</v>
      </c>
      <c r="J36" s="54">
        <f>J9</f>
        <v>42</v>
      </c>
      <c r="K36" s="54">
        <f>SUM(I36:J36)</f>
        <v>75</v>
      </c>
      <c r="L36" s="57"/>
      <c r="M36" s="27">
        <f>I37*K36/K37</f>
        <v>41.576086956521742</v>
      </c>
      <c r="N36" s="27">
        <f>J37*K36/K37</f>
        <v>33.423913043478258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102</v>
      </c>
      <c r="J37" s="34">
        <f>SUM(J35:J36)</f>
        <v>82</v>
      </c>
      <c r="K37" s="34">
        <f>SUM(K35:K36)</f>
        <v>184</v>
      </c>
      <c r="L37" s="57"/>
      <c r="M37" s="57"/>
      <c r="N37" s="57"/>
      <c r="O37" s="63">
        <f>SUM(N40:O41)</f>
        <v>6.7008521448409351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15</v>
      </c>
      <c r="C39" s="58">
        <f>C23</f>
        <v>14</v>
      </c>
      <c r="D39" s="58">
        <f>SUM(B39:C39)</f>
        <v>29</v>
      </c>
      <c r="E39" s="49">
        <f>B39*100/D41</f>
        <v>30.612244897959183</v>
      </c>
      <c r="F39" s="49">
        <f>C39*100/D41</f>
        <v>28.571428571428573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10</v>
      </c>
      <c r="C40" s="58">
        <f>C24</f>
        <v>10</v>
      </c>
      <c r="D40" s="58">
        <f>SUM(B40:C40)</f>
        <v>20</v>
      </c>
      <c r="E40" s="50">
        <f>B40*100/D39</f>
        <v>34.482758620689658</v>
      </c>
      <c r="F40" s="49">
        <f>C40*100/D41</f>
        <v>20.408163265306122</v>
      </c>
      <c r="H40" s="29" t="s">
        <v>33</v>
      </c>
      <c r="I40" s="27">
        <f>I35-M35</f>
        <v>8.5760869565217419</v>
      </c>
      <c r="J40" s="27">
        <f>J35-N35</f>
        <v>-8.5760869565217419</v>
      </c>
      <c r="K40" s="54"/>
      <c r="L40" s="27">
        <f>I40*I40</f>
        <v>73.549267485822355</v>
      </c>
      <c r="M40" s="27">
        <f>J40*J40</f>
        <v>73.549267485822355</v>
      </c>
      <c r="N40" s="30">
        <f>L40/M35</f>
        <v>1.2172211924259142</v>
      </c>
      <c r="O40" s="30">
        <f>M40/N35</f>
        <v>1.5141044100907712</v>
      </c>
      <c r="P40" s="14"/>
      <c r="Q40" s="14"/>
      <c r="R40" s="22"/>
    </row>
    <row r="41" spans="1:18" ht="15.75">
      <c r="A41" s="58" t="s">
        <v>6</v>
      </c>
      <c r="B41" s="58">
        <f>SUM(B39:B40)</f>
        <v>25</v>
      </c>
      <c r="C41" s="58">
        <f>SUM(C39:C40)</f>
        <v>24</v>
      </c>
      <c r="D41" s="58">
        <f>SUM(D39:D40)</f>
        <v>49</v>
      </c>
      <c r="E41" s="51"/>
      <c r="F41" s="51"/>
      <c r="H41" s="29"/>
      <c r="I41" s="27">
        <f>I36-M36</f>
        <v>-8.5760869565217419</v>
      </c>
      <c r="J41" s="27">
        <f>J36-N36</f>
        <v>8.5760869565217419</v>
      </c>
      <c r="K41" s="54"/>
      <c r="L41" s="27">
        <f>I41*I41</f>
        <v>73.549267485822355</v>
      </c>
      <c r="M41" s="27">
        <f>J41*J41</f>
        <v>73.549267485822355</v>
      </c>
      <c r="N41" s="30">
        <f>L41/M36</f>
        <v>1.7690281329923285</v>
      </c>
      <c r="O41" s="30">
        <f>M41/N36</f>
        <v>2.2004984093319209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20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20</v>
      </c>
      <c r="C45" s="58">
        <f t="shared" si="9"/>
        <v>8</v>
      </c>
      <c r="D45" s="58">
        <f>SUM(B45:C45)</f>
        <v>28</v>
      </c>
      <c r="E45" s="49">
        <f>B45*100/D47</f>
        <v>46.511627906976742</v>
      </c>
      <c r="F45" s="49">
        <f>C45*100/D47</f>
        <v>18.604651162790699</v>
      </c>
    </row>
    <row r="46" spans="1:18">
      <c r="A46" s="58" t="s">
        <v>10</v>
      </c>
      <c r="B46" s="58">
        <f t="shared" si="9"/>
        <v>6</v>
      </c>
      <c r="C46" s="58">
        <f t="shared" si="9"/>
        <v>9</v>
      </c>
      <c r="D46" s="58">
        <f>SUM(B46:C46)</f>
        <v>15</v>
      </c>
      <c r="E46" s="50">
        <f>B46*100/D45</f>
        <v>21.428571428571427</v>
      </c>
      <c r="F46" s="49">
        <f>C46*100/D47</f>
        <v>20.930232558139537</v>
      </c>
    </row>
    <row r="47" spans="1:18">
      <c r="A47" s="58" t="s">
        <v>6</v>
      </c>
      <c r="B47" s="58">
        <f>SUM(B45:B46)</f>
        <v>26</v>
      </c>
      <c r="C47" s="58">
        <f>SUM(C45:C46)</f>
        <v>17</v>
      </c>
      <c r="D47" s="58">
        <f>SUM(D45:D46)</f>
        <v>43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16</v>
      </c>
      <c r="C50" s="58">
        <f>M23</f>
        <v>14</v>
      </c>
      <c r="D50" s="58">
        <f>SUM(B50:C50)</f>
        <v>30</v>
      </c>
      <c r="E50" s="49">
        <f>B50*100/D52</f>
        <v>34.042553191489361</v>
      </c>
      <c r="F50" s="49">
        <f>C50*100/D52</f>
        <v>29.787234042553191</v>
      </c>
    </row>
    <row r="51" spans="1:6">
      <c r="A51" s="58" t="s">
        <v>10</v>
      </c>
      <c r="B51" s="58">
        <f>L24</f>
        <v>7</v>
      </c>
      <c r="C51" s="58">
        <f>M24</f>
        <v>10</v>
      </c>
      <c r="D51" s="58">
        <f>SUM(B51:C51)</f>
        <v>17</v>
      </c>
      <c r="E51" s="49">
        <f>B51*100/D50</f>
        <v>23.333333333333332</v>
      </c>
      <c r="F51" s="49">
        <f>C51*100/D52</f>
        <v>21.276595744680851</v>
      </c>
    </row>
    <row r="52" spans="1:6">
      <c r="A52" s="58" t="s">
        <v>6</v>
      </c>
      <c r="B52" s="58">
        <f>SUM(B50:B51)</f>
        <v>23</v>
      </c>
      <c r="C52" s="58">
        <f>SUM(C50:C51)</f>
        <v>24</v>
      </c>
      <c r="D52" s="58">
        <f>SUM(D50:D51)</f>
        <v>47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E12" sqref="E12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111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27</v>
      </c>
      <c r="C5" s="4">
        <v>12</v>
      </c>
      <c r="D5" s="4">
        <f>SUM(B5:C5)</f>
        <v>39</v>
      </c>
      <c r="E5" s="4">
        <v>4</v>
      </c>
      <c r="F5" s="4">
        <v>4</v>
      </c>
      <c r="G5" s="4">
        <v>4</v>
      </c>
      <c r="H5" s="4">
        <v>5</v>
      </c>
      <c r="I5" s="4">
        <f>E5+G5</f>
        <v>8</v>
      </c>
      <c r="J5" s="6">
        <f>F5+H5</f>
        <v>9</v>
      </c>
      <c r="K5" s="7">
        <f>I5+J5</f>
        <v>17</v>
      </c>
      <c r="L5" s="3">
        <f>D5+K5</f>
        <v>56</v>
      </c>
      <c r="M5" s="21">
        <f>B5*100/L5</f>
        <v>48.214285714285715</v>
      </c>
      <c r="N5" s="21">
        <f>C5*100/L5</f>
        <v>21.428571428571427</v>
      </c>
      <c r="O5" s="21">
        <f>E5+G5*100/L5</f>
        <v>11.142857142857142</v>
      </c>
      <c r="P5" s="21">
        <f>F5+H5*100/L5</f>
        <v>12.928571428571429</v>
      </c>
    </row>
    <row r="6" spans="1:18" ht="16.5" thickBot="1">
      <c r="A6" s="2" t="s">
        <v>12</v>
      </c>
      <c r="B6" s="4">
        <v>21</v>
      </c>
      <c r="C6" s="4">
        <v>17</v>
      </c>
      <c r="D6" s="4">
        <f t="shared" ref="D6:D8" si="0">SUM(B6:C6)</f>
        <v>38</v>
      </c>
      <c r="E6" s="4">
        <v>7</v>
      </c>
      <c r="F6" s="4">
        <v>5</v>
      </c>
      <c r="G6" s="4">
        <v>9</v>
      </c>
      <c r="H6" s="4">
        <v>12</v>
      </c>
      <c r="I6" s="4">
        <f t="shared" ref="I6:J8" si="1">E6+G6</f>
        <v>16</v>
      </c>
      <c r="J6" s="6">
        <f t="shared" si="1"/>
        <v>17</v>
      </c>
      <c r="K6" s="7">
        <f t="shared" ref="K6:K8" si="2">I6+J6</f>
        <v>33</v>
      </c>
      <c r="L6" s="3">
        <f t="shared" ref="L6:L8" si="3">D6+K6</f>
        <v>71</v>
      </c>
      <c r="M6" s="21">
        <f t="shared" ref="M6:M9" si="4">B6*100/L6</f>
        <v>29.577464788732396</v>
      </c>
      <c r="N6" s="21">
        <f t="shared" ref="N6:N9" si="5">C6*100/L6</f>
        <v>23.943661971830984</v>
      </c>
      <c r="O6" s="21">
        <f t="shared" ref="O6:O9" si="6">E6+G6*100/L6</f>
        <v>19.676056338028168</v>
      </c>
      <c r="P6" s="21">
        <f t="shared" ref="P6:P9" si="7">F6+H6*100/L6</f>
        <v>21.901408450704224</v>
      </c>
    </row>
    <row r="7" spans="1:18" ht="16.5" thickBot="1">
      <c r="A7" s="2" t="s">
        <v>13</v>
      </c>
      <c r="B7" s="4">
        <v>18</v>
      </c>
      <c r="C7" s="4">
        <v>12</v>
      </c>
      <c r="D7" s="4">
        <f t="shared" si="0"/>
        <v>30</v>
      </c>
      <c r="E7" s="4">
        <v>10</v>
      </c>
      <c r="F7" s="4">
        <v>5</v>
      </c>
      <c r="G7" s="4">
        <v>9</v>
      </c>
      <c r="H7" s="4">
        <v>3</v>
      </c>
      <c r="I7" s="4">
        <f t="shared" si="1"/>
        <v>19</v>
      </c>
      <c r="J7" s="6">
        <f t="shared" si="1"/>
        <v>8</v>
      </c>
      <c r="K7" s="7">
        <f t="shared" si="2"/>
        <v>27</v>
      </c>
      <c r="L7" s="3">
        <f t="shared" si="3"/>
        <v>57</v>
      </c>
      <c r="M7" s="21">
        <f t="shared" si="4"/>
        <v>31.578947368421051</v>
      </c>
      <c r="N7" s="21">
        <f t="shared" si="5"/>
        <v>21.05263157894737</v>
      </c>
      <c r="O7" s="21">
        <f t="shared" si="6"/>
        <v>25.789473684210527</v>
      </c>
      <c r="P7" s="21">
        <f t="shared" si="7"/>
        <v>10.263157894736842</v>
      </c>
    </row>
    <row r="8" spans="1:18" ht="16.5" thickBot="1">
      <c r="A8" s="2" t="s">
        <v>14</v>
      </c>
      <c r="B8" s="4">
        <v>11</v>
      </c>
      <c r="C8" s="4">
        <v>11</v>
      </c>
      <c r="D8" s="4">
        <f t="shared" si="0"/>
        <v>22</v>
      </c>
      <c r="E8" s="4">
        <v>12</v>
      </c>
      <c r="F8" s="4">
        <v>7</v>
      </c>
      <c r="G8" s="4">
        <v>6</v>
      </c>
      <c r="H8" s="4">
        <v>3</v>
      </c>
      <c r="I8" s="4">
        <f t="shared" si="1"/>
        <v>18</v>
      </c>
      <c r="J8" s="6">
        <f t="shared" si="1"/>
        <v>10</v>
      </c>
      <c r="K8" s="7">
        <f t="shared" si="2"/>
        <v>28</v>
      </c>
      <c r="L8" s="3">
        <f t="shared" si="3"/>
        <v>50</v>
      </c>
      <c r="M8" s="21">
        <f t="shared" si="4"/>
        <v>22</v>
      </c>
      <c r="N8" s="21">
        <f t="shared" si="5"/>
        <v>22</v>
      </c>
      <c r="O8" s="21">
        <f t="shared" si="6"/>
        <v>24</v>
      </c>
      <c r="P8" s="21">
        <f t="shared" si="7"/>
        <v>13</v>
      </c>
    </row>
    <row r="9" spans="1:18" ht="16.5" thickBot="1">
      <c r="A9" s="2" t="s">
        <v>15</v>
      </c>
      <c r="B9" s="4">
        <f t="shared" ref="B9:L9" si="8">SUM(B5:B8)</f>
        <v>77</v>
      </c>
      <c r="C9" s="4">
        <f t="shared" si="8"/>
        <v>52</v>
      </c>
      <c r="D9" s="4">
        <f t="shared" si="8"/>
        <v>129</v>
      </c>
      <c r="E9" s="4">
        <f t="shared" si="8"/>
        <v>33</v>
      </c>
      <c r="F9" s="4">
        <f t="shared" si="8"/>
        <v>21</v>
      </c>
      <c r="G9" s="4">
        <f t="shared" si="8"/>
        <v>28</v>
      </c>
      <c r="H9" s="4">
        <f t="shared" si="8"/>
        <v>23</v>
      </c>
      <c r="I9" s="4">
        <f t="shared" si="8"/>
        <v>61</v>
      </c>
      <c r="J9" s="6">
        <f t="shared" si="8"/>
        <v>44</v>
      </c>
      <c r="K9" s="7">
        <f t="shared" si="8"/>
        <v>105</v>
      </c>
      <c r="L9" s="3">
        <f t="shared" si="8"/>
        <v>234</v>
      </c>
      <c r="M9" s="21">
        <f t="shared" si="4"/>
        <v>32.905982905982903</v>
      </c>
      <c r="N9" s="21">
        <f t="shared" si="5"/>
        <v>22.222222222222221</v>
      </c>
      <c r="O9" s="21">
        <f t="shared" si="6"/>
        <v>44.965811965811966</v>
      </c>
      <c r="P9" s="21">
        <f t="shared" si="7"/>
        <v>30.82905982905983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57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58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0.11506372901008753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0.41270631634619737</v>
      </c>
    </row>
    <row r="13" spans="1:18" ht="15.75">
      <c r="A13" s="56" t="s">
        <v>9</v>
      </c>
      <c r="B13" s="54">
        <f>B5</f>
        <v>27</v>
      </c>
      <c r="C13" s="54">
        <f>I5</f>
        <v>8</v>
      </c>
      <c r="D13" s="54">
        <f>SUM(B13:C13)</f>
        <v>35</v>
      </c>
      <c r="E13" s="57"/>
      <c r="F13" s="27">
        <f>B15*D13/D15</f>
        <v>24.375</v>
      </c>
      <c r="G13" s="27">
        <f>C15*D13/D15</f>
        <v>10.625</v>
      </c>
      <c r="H13" s="54"/>
      <c r="I13" s="57"/>
      <c r="J13" s="10"/>
      <c r="K13" s="56" t="s">
        <v>9</v>
      </c>
      <c r="L13" s="54">
        <f>B7</f>
        <v>18</v>
      </c>
      <c r="M13" s="54">
        <f>I7</f>
        <v>19</v>
      </c>
      <c r="N13" s="54">
        <f>SUM(L13:M13)</f>
        <v>37</v>
      </c>
      <c r="O13" s="57"/>
      <c r="P13" s="27">
        <f>L15*N13/N15</f>
        <v>19.473684210526315</v>
      </c>
      <c r="Q13" s="27">
        <f>M15*N13/N15</f>
        <v>17.526315789473685</v>
      </c>
      <c r="R13" s="54"/>
    </row>
    <row r="14" spans="1:18" ht="18" customHeight="1">
      <c r="A14" s="56" t="s">
        <v>10</v>
      </c>
      <c r="B14" s="54">
        <f>C5</f>
        <v>12</v>
      </c>
      <c r="C14" s="54">
        <f>J5</f>
        <v>9</v>
      </c>
      <c r="D14" s="54">
        <f>SUM(B14:C14)</f>
        <v>21</v>
      </c>
      <c r="E14" s="57"/>
      <c r="F14" s="27">
        <f>B15*D14/D15</f>
        <v>14.625</v>
      </c>
      <c r="G14" s="27">
        <f>C15*D14/D15</f>
        <v>6.375</v>
      </c>
      <c r="H14" s="54" t="s">
        <v>32</v>
      </c>
      <c r="I14" s="57"/>
      <c r="J14" s="10"/>
      <c r="K14" s="56" t="s">
        <v>10</v>
      </c>
      <c r="L14" s="54">
        <f>C7</f>
        <v>12</v>
      </c>
      <c r="M14" s="54">
        <f>J7</f>
        <v>8</v>
      </c>
      <c r="N14" s="54">
        <f>SUM(L14:M14)</f>
        <v>20</v>
      </c>
      <c r="O14" s="57"/>
      <c r="P14" s="27">
        <f>L15*N14/N15</f>
        <v>10.526315789473685</v>
      </c>
      <c r="Q14" s="27">
        <f>M15*N14/N15</f>
        <v>9.473684210526315</v>
      </c>
      <c r="R14" s="54" t="s">
        <v>32</v>
      </c>
    </row>
    <row r="15" spans="1:18" ht="15.75">
      <c r="A15" s="33" t="s">
        <v>6</v>
      </c>
      <c r="B15" s="34">
        <f>SUM(B13:B14)</f>
        <v>39</v>
      </c>
      <c r="C15" s="34">
        <f>SUM(C13:C14)</f>
        <v>17</v>
      </c>
      <c r="D15" s="34">
        <f>SUM(D13:D14)</f>
        <v>56</v>
      </c>
      <c r="E15" s="57"/>
      <c r="F15" s="57"/>
      <c r="G15" s="57"/>
      <c r="H15" s="28">
        <f>SUM(G18:H19)</f>
        <v>2.4832579185520363</v>
      </c>
      <c r="I15" s="57"/>
      <c r="J15" s="10"/>
      <c r="K15" s="33" t="s">
        <v>6</v>
      </c>
      <c r="L15" s="34">
        <f>SUM(L13:L14)</f>
        <v>30</v>
      </c>
      <c r="M15" s="34">
        <f>SUM(M13:M14)</f>
        <v>27</v>
      </c>
      <c r="N15" s="34">
        <f>SUM(N13:N14)</f>
        <v>57</v>
      </c>
      <c r="O15" s="57"/>
      <c r="P15" s="54"/>
      <c r="Q15" s="54"/>
      <c r="R15" s="63">
        <f>SUM(Q18:R19)</f>
        <v>0.67099099099099035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2.625</v>
      </c>
      <c r="C18" s="27">
        <f>C13-G13</f>
        <v>-2.625</v>
      </c>
      <c r="D18" s="54"/>
      <c r="E18" s="27">
        <f>B18*B18</f>
        <v>6.890625</v>
      </c>
      <c r="F18" s="27">
        <f>C18*C18</f>
        <v>6.890625</v>
      </c>
      <c r="G18" s="30">
        <f>E18/F13</f>
        <v>0.28269230769230769</v>
      </c>
      <c r="H18" s="30">
        <f>F18/G13</f>
        <v>0.64852941176470591</v>
      </c>
      <c r="I18" s="57"/>
      <c r="J18" s="10"/>
      <c r="K18" s="29" t="s">
        <v>33</v>
      </c>
      <c r="L18" s="27">
        <f>L13-P13</f>
        <v>-1.473684210526315</v>
      </c>
      <c r="M18" s="27">
        <f>M13-Q13</f>
        <v>1.473684210526315</v>
      </c>
      <c r="N18" s="57"/>
      <c r="O18" s="27">
        <f>L18*L18</f>
        <v>2.1717451523545686</v>
      </c>
      <c r="P18" s="27">
        <f>M18*M18</f>
        <v>2.1717451523545686</v>
      </c>
      <c r="Q18" s="30">
        <f>O18/P13</f>
        <v>0.11152204836415353</v>
      </c>
      <c r="R18" s="30">
        <f>P18/Q13</f>
        <v>0.12391338707128169</v>
      </c>
    </row>
    <row r="19" spans="1:18" ht="15.75">
      <c r="A19" s="29"/>
      <c r="B19" s="27">
        <f>B14-F14</f>
        <v>-2.625</v>
      </c>
      <c r="C19" s="27">
        <f>C14-G14</f>
        <v>2.625</v>
      </c>
      <c r="D19" s="54"/>
      <c r="E19" s="27">
        <f>B19*B19</f>
        <v>6.890625</v>
      </c>
      <c r="F19" s="27">
        <f>C19*C19</f>
        <v>6.890625</v>
      </c>
      <c r="G19" s="30">
        <f>E19/F14</f>
        <v>0.47115384615384615</v>
      </c>
      <c r="H19" s="30">
        <f>F19/G14</f>
        <v>1.0808823529411764</v>
      </c>
      <c r="I19" s="57"/>
      <c r="J19" s="10"/>
      <c r="K19" s="29"/>
      <c r="L19" s="27">
        <f>L14-P14</f>
        <v>1.473684210526315</v>
      </c>
      <c r="M19" s="27">
        <f>M14-Q14</f>
        <v>-1.473684210526315</v>
      </c>
      <c r="N19" s="57"/>
      <c r="O19" s="27">
        <f>L19*L19</f>
        <v>2.1717451523545686</v>
      </c>
      <c r="P19" s="27">
        <f>M19*M19</f>
        <v>2.1717451523545686</v>
      </c>
      <c r="Q19" s="30">
        <f>O19/P14</f>
        <v>0.20631578947368401</v>
      </c>
      <c r="R19" s="30">
        <f>P19/Q14</f>
        <v>0.22923976608187113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59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60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0.56851374248383124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0.3096575151099511</v>
      </c>
    </row>
    <row r="23" spans="1:18" ht="15.75">
      <c r="A23" s="56" t="s">
        <v>9</v>
      </c>
      <c r="B23" s="56">
        <f>B6</f>
        <v>21</v>
      </c>
      <c r="C23" s="56">
        <f>I6</f>
        <v>16</v>
      </c>
      <c r="D23" s="56">
        <f>SUM(B23:C23)</f>
        <v>37</v>
      </c>
      <c r="E23" s="57"/>
      <c r="F23" s="27">
        <f>B25*D23/D25</f>
        <v>19.802816901408452</v>
      </c>
      <c r="G23" s="27">
        <f>C25*D23/D25</f>
        <v>17.197183098591548</v>
      </c>
      <c r="H23" s="54"/>
      <c r="I23" s="57"/>
      <c r="J23" s="10"/>
      <c r="K23" s="56" t="s">
        <v>9</v>
      </c>
      <c r="L23" s="56">
        <f>B8</f>
        <v>11</v>
      </c>
      <c r="M23" s="56">
        <f>I8</f>
        <v>18</v>
      </c>
      <c r="N23" s="56">
        <f>SUM(L23:M23)</f>
        <v>29</v>
      </c>
      <c r="O23" s="57"/>
      <c r="P23" s="27">
        <f>L25*N23/N25</f>
        <v>12.76</v>
      </c>
      <c r="Q23" s="27">
        <f>M25*N23/N25</f>
        <v>16.239999999999998</v>
      </c>
      <c r="R23" s="54"/>
    </row>
    <row r="24" spans="1:18" ht="18.75" customHeight="1">
      <c r="A24" s="56" t="s">
        <v>10</v>
      </c>
      <c r="B24" s="56">
        <f>C6</f>
        <v>17</v>
      </c>
      <c r="C24" s="56">
        <f>J6</f>
        <v>17</v>
      </c>
      <c r="D24" s="56">
        <f>SUM(B24:C24)</f>
        <v>34</v>
      </c>
      <c r="E24" s="57"/>
      <c r="F24" s="27">
        <f>B25*D24/D25</f>
        <v>18.197183098591548</v>
      </c>
      <c r="G24" s="27">
        <f>C25*D24/D25</f>
        <v>15.80281690140845</v>
      </c>
      <c r="H24" s="54" t="s">
        <v>32</v>
      </c>
      <c r="I24" s="57"/>
      <c r="J24" s="10"/>
      <c r="K24" s="56" t="s">
        <v>10</v>
      </c>
      <c r="L24" s="56">
        <f>C8</f>
        <v>11</v>
      </c>
      <c r="M24" s="56">
        <f>J8</f>
        <v>10</v>
      </c>
      <c r="N24" s="56">
        <f>SUM(L24:M24)</f>
        <v>21</v>
      </c>
      <c r="O24" s="57"/>
      <c r="P24" s="27">
        <f>L25*N24/N25</f>
        <v>9.24</v>
      </c>
      <c r="Q24" s="27">
        <f>M25*N24/N25</f>
        <v>11.76</v>
      </c>
      <c r="R24" s="54" t="s">
        <v>32</v>
      </c>
    </row>
    <row r="25" spans="1:18" ht="15.75">
      <c r="A25" s="32" t="s">
        <v>6</v>
      </c>
      <c r="B25" s="32">
        <f>SUM(B23:B24)</f>
        <v>38</v>
      </c>
      <c r="C25" s="32">
        <f>SUM(C23:C24)</f>
        <v>33</v>
      </c>
      <c r="D25" s="32">
        <f>SUM(D23:D24)</f>
        <v>71</v>
      </c>
      <c r="E25" s="57"/>
      <c r="F25" s="54"/>
      <c r="G25" s="54"/>
      <c r="H25" s="28">
        <f>SUM(G28:H29)</f>
        <v>0.32517565412302224</v>
      </c>
      <c r="I25" s="57"/>
      <c r="J25" s="10"/>
      <c r="K25" s="32" t="s">
        <v>6</v>
      </c>
      <c r="L25" s="32">
        <f>SUM(L23:L24)</f>
        <v>22</v>
      </c>
      <c r="M25" s="32">
        <f>SUM(M23:M24)</f>
        <v>28</v>
      </c>
      <c r="N25" s="32">
        <f>SUM(N23:N24)</f>
        <v>50</v>
      </c>
      <c r="O25" s="57"/>
      <c r="P25" s="54"/>
      <c r="Q25" s="54"/>
      <c r="R25" s="63">
        <f>SUM(Q28:R29)</f>
        <v>1.0321369927281259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1.1971830985915481</v>
      </c>
      <c r="C28" s="27">
        <f>C23-G23</f>
        <v>-1.1971830985915481</v>
      </c>
      <c r="D28" s="54"/>
      <c r="E28" s="27">
        <f>B28*B28</f>
        <v>1.4332473715532605</v>
      </c>
      <c r="F28" s="27">
        <f>C28*C28</f>
        <v>1.4332473715532605</v>
      </c>
      <c r="G28" s="30">
        <f>E28/F23</f>
        <v>7.2375934125378016E-2</v>
      </c>
      <c r="H28" s="30">
        <f>F28/G23</f>
        <v>8.3341984750435305E-2</v>
      </c>
      <c r="I28" s="57"/>
      <c r="J28" s="10"/>
      <c r="K28" s="29" t="s">
        <v>33</v>
      </c>
      <c r="L28" s="27">
        <f>L23-P23</f>
        <v>-1.7599999999999998</v>
      </c>
      <c r="M28" s="27">
        <f>M23-Q23</f>
        <v>1.7600000000000016</v>
      </c>
      <c r="N28" s="57"/>
      <c r="O28" s="27">
        <f>L28*L28</f>
        <v>3.0975999999999995</v>
      </c>
      <c r="P28" s="27">
        <f>M28*M28</f>
        <v>3.0976000000000057</v>
      </c>
      <c r="Q28" s="30">
        <f>O28/P23</f>
        <v>0.24275862068965515</v>
      </c>
      <c r="R28" s="30">
        <f>P28/Q23</f>
        <v>0.19073891625615799</v>
      </c>
    </row>
    <row r="29" spans="1:18" ht="15.75">
      <c r="A29" s="29"/>
      <c r="B29" s="27">
        <f>B24-F24</f>
        <v>-1.1971830985915481</v>
      </c>
      <c r="C29" s="27">
        <f>C24-G24</f>
        <v>1.1971830985915499</v>
      </c>
      <c r="D29" s="54"/>
      <c r="E29" s="27">
        <f>B29*B29</f>
        <v>1.4332473715532605</v>
      </c>
      <c r="F29" s="27">
        <f>C29*C29</f>
        <v>1.4332473715532648</v>
      </c>
      <c r="G29" s="30">
        <f>E29/F24</f>
        <v>7.8762045959970203E-2</v>
      </c>
      <c r="H29" s="30">
        <f>F29/G24</f>
        <v>9.0695689287238687E-2</v>
      </c>
      <c r="I29" s="57"/>
      <c r="J29" s="10"/>
      <c r="K29" s="29"/>
      <c r="L29" s="27">
        <f>L24-P24</f>
        <v>1.7599999999999998</v>
      </c>
      <c r="M29" s="27">
        <f>M24-Q24</f>
        <v>-1.7599999999999998</v>
      </c>
      <c r="N29" s="57"/>
      <c r="O29" s="27">
        <f>L29*L29</f>
        <v>3.0975999999999995</v>
      </c>
      <c r="P29" s="27">
        <f>M29*M29</f>
        <v>3.0975999999999995</v>
      </c>
      <c r="Q29" s="30">
        <f>O29/P24</f>
        <v>0.33523809523809517</v>
      </c>
      <c r="R29" s="30">
        <f>P29/Q24</f>
        <v>0.26340136054421764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96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27</v>
      </c>
      <c r="C33" s="58">
        <f>C13</f>
        <v>8</v>
      </c>
      <c r="D33" s="58">
        <f>SUM(B33:C33)</f>
        <v>35</v>
      </c>
      <c r="E33" s="49">
        <f>B33*100/D35</f>
        <v>48.214285714285715</v>
      </c>
      <c r="F33" s="49">
        <f>C33*100/D35</f>
        <v>14.285714285714286</v>
      </c>
      <c r="H33" s="93" t="s">
        <v>57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12</v>
      </c>
      <c r="C34" s="58">
        <f>C14</f>
        <v>9</v>
      </c>
      <c r="D34" s="58">
        <f>SUM(B34:C34)</f>
        <v>21</v>
      </c>
      <c r="E34" s="50">
        <f>B34*100/D33</f>
        <v>34.285714285714285</v>
      </c>
      <c r="F34" s="49">
        <f>C34*100/D35</f>
        <v>16.071428571428573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0.80517211799813504</v>
      </c>
      <c r="P34" s="15"/>
      <c r="Q34" s="57"/>
      <c r="R34" s="22"/>
    </row>
    <row r="35" spans="1:18" ht="15.75">
      <c r="A35" s="58" t="s">
        <v>6</v>
      </c>
      <c r="B35" s="58">
        <f>SUM(B33:B34)</f>
        <v>39</v>
      </c>
      <c r="C35" s="58">
        <f>SUM(C33:C34)</f>
        <v>17</v>
      </c>
      <c r="D35" s="58">
        <f>SUM(D33:D34)</f>
        <v>56</v>
      </c>
      <c r="E35" s="51"/>
      <c r="F35" s="51"/>
      <c r="H35" s="56" t="s">
        <v>9</v>
      </c>
      <c r="I35" s="54">
        <f>B9</f>
        <v>77</v>
      </c>
      <c r="J35" s="54">
        <f>I9</f>
        <v>61</v>
      </c>
      <c r="K35" s="54">
        <f>SUM(I35:J35)</f>
        <v>138</v>
      </c>
      <c r="L35" s="57"/>
      <c r="M35" s="27">
        <f>I37*K35/K37</f>
        <v>76.07692307692308</v>
      </c>
      <c r="N35" s="27">
        <f>J37*K35/K37</f>
        <v>61.92307692307692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52</v>
      </c>
      <c r="J36" s="54">
        <f>J9</f>
        <v>44</v>
      </c>
      <c r="K36" s="54">
        <f>SUM(I36:J36)</f>
        <v>96</v>
      </c>
      <c r="L36" s="57"/>
      <c r="M36" s="27">
        <f>I37*K36/K37</f>
        <v>52.92307692307692</v>
      </c>
      <c r="N36" s="27">
        <f>J37*K36/K37</f>
        <v>43.07692307692308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2018</v>
      </c>
      <c r="B37" s="95"/>
      <c r="C37" s="95"/>
      <c r="D37" s="95"/>
      <c r="E37" s="95"/>
      <c r="F37" s="95"/>
      <c r="H37" s="33" t="s">
        <v>6</v>
      </c>
      <c r="I37" s="34">
        <f>SUM(I35:I36)</f>
        <v>129</v>
      </c>
      <c r="J37" s="34">
        <f>SUM(J35:J36)</f>
        <v>105</v>
      </c>
      <c r="K37" s="34">
        <f>SUM(K35:K36)</f>
        <v>234</v>
      </c>
      <c r="L37" s="57"/>
      <c r="M37" s="57"/>
      <c r="N37" s="57"/>
      <c r="O37" s="64">
        <f>SUM(N40:O41)</f>
        <v>6.0840676007510766E-2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21</v>
      </c>
      <c r="C39" s="58">
        <f>C23</f>
        <v>16</v>
      </c>
      <c r="D39" s="58">
        <f>SUM(B39:C39)</f>
        <v>37</v>
      </c>
      <c r="E39" s="49">
        <f>B39*100/D41</f>
        <v>29.577464788732396</v>
      </c>
      <c r="F39" s="49">
        <f>C39*100/D41</f>
        <v>22.535211267605632</v>
      </c>
      <c r="H39" s="29"/>
      <c r="I39" s="54"/>
      <c r="J39" s="54"/>
      <c r="K39" s="54"/>
      <c r="L39" s="54"/>
      <c r="M39" s="54"/>
      <c r="N39" s="93" t="s">
        <v>36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17</v>
      </c>
      <c r="C40" s="58">
        <f>C24</f>
        <v>17</v>
      </c>
      <c r="D40" s="58">
        <f>SUM(B40:C40)</f>
        <v>34</v>
      </c>
      <c r="E40" s="50">
        <f>B40*100/D39</f>
        <v>45.945945945945944</v>
      </c>
      <c r="F40" s="49">
        <f>C40*100/D41</f>
        <v>23.943661971830984</v>
      </c>
      <c r="H40" s="29" t="s">
        <v>33</v>
      </c>
      <c r="I40" s="27">
        <f>I35-M35</f>
        <v>0.9230769230769198</v>
      </c>
      <c r="J40" s="27">
        <f>J35-N35</f>
        <v>-0.9230769230769198</v>
      </c>
      <c r="K40" s="54"/>
      <c r="L40" s="27">
        <f>I40*I40</f>
        <v>0.85207100591715368</v>
      </c>
      <c r="M40" s="27">
        <f>J40*J40</f>
        <v>0.85207100591715368</v>
      </c>
      <c r="N40" s="30">
        <f>L40/M35</f>
        <v>1.1200124445827095E-2</v>
      </c>
      <c r="O40" s="30">
        <f>M40/N35</f>
        <v>1.3760152890587575E-2</v>
      </c>
      <c r="P40" s="14"/>
      <c r="Q40" s="14"/>
      <c r="R40" s="22"/>
    </row>
    <row r="41" spans="1:18" ht="15.75">
      <c r="A41" s="58" t="s">
        <v>6</v>
      </c>
      <c r="B41" s="58">
        <f>SUM(B39:B40)</f>
        <v>38</v>
      </c>
      <c r="C41" s="58">
        <f>SUM(C39:C40)</f>
        <v>33</v>
      </c>
      <c r="D41" s="58">
        <f>SUM(D39:D40)</f>
        <v>71</v>
      </c>
      <c r="E41" s="51"/>
      <c r="F41" s="51"/>
      <c r="H41" s="29"/>
      <c r="I41" s="27">
        <f>I36-M36</f>
        <v>-0.9230769230769198</v>
      </c>
      <c r="J41" s="27">
        <f>J36-N36</f>
        <v>0.9230769230769198</v>
      </c>
      <c r="K41" s="54"/>
      <c r="L41" s="27">
        <f>I41*I41</f>
        <v>0.85207100591715368</v>
      </c>
      <c r="M41" s="27">
        <f>J41*J41</f>
        <v>0.85207100591715368</v>
      </c>
      <c r="N41" s="30">
        <f>L41/M36</f>
        <v>1.6100178890876452E-2</v>
      </c>
      <c r="O41" s="30">
        <f>M41/N36</f>
        <v>1.9780219780219637E-2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18</v>
      </c>
      <c r="C45" s="58">
        <f t="shared" si="9"/>
        <v>19</v>
      </c>
      <c r="D45" s="58">
        <f>SUM(B45:C45)</f>
        <v>37</v>
      </c>
      <c r="E45" s="49">
        <f>B45*100/D47</f>
        <v>31.578947368421051</v>
      </c>
      <c r="F45" s="49">
        <f>C45*100/D47</f>
        <v>33.333333333333336</v>
      </c>
    </row>
    <row r="46" spans="1:18">
      <c r="A46" s="58" t="s">
        <v>10</v>
      </c>
      <c r="B46" s="58">
        <f t="shared" si="9"/>
        <v>12</v>
      </c>
      <c r="C46" s="58">
        <f t="shared" si="9"/>
        <v>8</v>
      </c>
      <c r="D46" s="58">
        <f>SUM(B46:C46)</f>
        <v>20</v>
      </c>
      <c r="E46" s="50">
        <f>B46*100/D45</f>
        <v>32.432432432432435</v>
      </c>
      <c r="F46" s="49">
        <f>C46*100/D47</f>
        <v>14.035087719298245</v>
      </c>
    </row>
    <row r="47" spans="1:18">
      <c r="A47" s="58" t="s">
        <v>6</v>
      </c>
      <c r="B47" s="58">
        <f>SUM(B45:B46)</f>
        <v>30</v>
      </c>
      <c r="C47" s="58">
        <f>SUM(C45:C46)</f>
        <v>27</v>
      </c>
      <c r="D47" s="58">
        <f>SUM(D45:D46)</f>
        <v>57</v>
      </c>
      <c r="E47" s="51"/>
      <c r="F47" s="51"/>
    </row>
    <row r="48" spans="1:18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11</v>
      </c>
      <c r="C50" s="58">
        <f>M23</f>
        <v>18</v>
      </c>
      <c r="D50" s="58">
        <f>SUM(B50:C50)</f>
        <v>29</v>
      </c>
      <c r="E50" s="49">
        <f>B50*100/D52</f>
        <v>22</v>
      </c>
      <c r="F50" s="49">
        <f>C50*100/D52</f>
        <v>36</v>
      </c>
    </row>
    <row r="51" spans="1:6">
      <c r="A51" s="58" t="s">
        <v>10</v>
      </c>
      <c r="B51" s="58">
        <f>L24</f>
        <v>11</v>
      </c>
      <c r="C51" s="58">
        <f>M24</f>
        <v>10</v>
      </c>
      <c r="D51" s="58">
        <f>SUM(B51:C51)</f>
        <v>21</v>
      </c>
      <c r="E51" s="49">
        <f>B51*100/D50</f>
        <v>37.931034482758619</v>
      </c>
      <c r="F51" s="49">
        <f>C51*100/D52</f>
        <v>20</v>
      </c>
    </row>
    <row r="52" spans="1:6">
      <c r="A52" s="58" t="s">
        <v>6</v>
      </c>
      <c r="B52" s="58">
        <f>SUM(B50:B51)</f>
        <v>22</v>
      </c>
      <c r="C52" s="58">
        <f>SUM(C50:C51)</f>
        <v>28</v>
      </c>
      <c r="D52" s="58">
        <f>SUM(D50:D51)</f>
        <v>50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R52"/>
  <sheetViews>
    <sheetView topLeftCell="B31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112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11</v>
      </c>
      <c r="C5" s="4">
        <v>11</v>
      </c>
      <c r="D5" s="4">
        <f>SUM(B5:C5)</f>
        <v>22</v>
      </c>
      <c r="E5" s="4">
        <v>8</v>
      </c>
      <c r="F5" s="4">
        <v>1</v>
      </c>
      <c r="G5" s="4">
        <v>3</v>
      </c>
      <c r="H5" s="4">
        <v>9</v>
      </c>
      <c r="I5" s="4">
        <f>E5+G5</f>
        <v>11</v>
      </c>
      <c r="J5" s="6">
        <f>F5+H5</f>
        <v>10</v>
      </c>
      <c r="K5" s="7">
        <f>I5+J5</f>
        <v>21</v>
      </c>
      <c r="L5" s="3">
        <f>D5+K5</f>
        <v>43</v>
      </c>
      <c r="M5" s="21">
        <f>B5*100/L5</f>
        <v>25.581395348837209</v>
      </c>
      <c r="N5" s="21">
        <f>C5*100/L5</f>
        <v>25.581395348837209</v>
      </c>
      <c r="O5" s="21">
        <f>E5+G5*100/L5</f>
        <v>14.976744186046512</v>
      </c>
      <c r="P5" s="21">
        <f>F5+H5*100/L5</f>
        <v>21.930232558139537</v>
      </c>
    </row>
    <row r="6" spans="1:18" ht="16.5" thickBot="1">
      <c r="A6" s="2" t="s">
        <v>12</v>
      </c>
      <c r="B6" s="4">
        <v>31</v>
      </c>
      <c r="C6" s="4">
        <v>17</v>
      </c>
      <c r="D6" s="4">
        <f t="shared" ref="D6:D8" si="0">SUM(B6:C6)</f>
        <v>48</v>
      </c>
      <c r="E6" s="4">
        <v>13</v>
      </c>
      <c r="F6" s="4">
        <v>12</v>
      </c>
      <c r="G6" s="4">
        <v>6</v>
      </c>
      <c r="H6" s="4">
        <v>4</v>
      </c>
      <c r="I6" s="4">
        <f t="shared" ref="I6:J8" si="1">E6+G6</f>
        <v>19</v>
      </c>
      <c r="J6" s="6">
        <f t="shared" si="1"/>
        <v>16</v>
      </c>
      <c r="K6" s="7">
        <f t="shared" ref="K6:K8" si="2">I6+J6</f>
        <v>35</v>
      </c>
      <c r="L6" s="3">
        <f t="shared" ref="L6:L8" si="3">D6+K6</f>
        <v>83</v>
      </c>
      <c r="M6" s="21">
        <f t="shared" ref="M6:M9" si="4">B6*100/L6</f>
        <v>37.349397590361448</v>
      </c>
      <c r="N6" s="21">
        <f t="shared" ref="N6:N9" si="5">C6*100/L6</f>
        <v>20.481927710843372</v>
      </c>
      <c r="O6" s="21">
        <f t="shared" ref="O6:O9" si="6">E6+G6*100/L6</f>
        <v>20.228915662650603</v>
      </c>
      <c r="P6" s="21">
        <f t="shared" ref="P6:P9" si="7">F6+H6*100/L6</f>
        <v>16.819277108433734</v>
      </c>
    </row>
    <row r="7" spans="1:18" ht="16.5" thickBot="1">
      <c r="A7" s="2" t="s">
        <v>13</v>
      </c>
      <c r="B7" s="4">
        <v>18</v>
      </c>
      <c r="C7" s="4">
        <v>17</v>
      </c>
      <c r="D7" s="4">
        <f t="shared" si="0"/>
        <v>35</v>
      </c>
      <c r="E7" s="4">
        <v>5</v>
      </c>
      <c r="F7" s="4">
        <v>7</v>
      </c>
      <c r="G7" s="4">
        <v>2</v>
      </c>
      <c r="H7" s="4">
        <v>13</v>
      </c>
      <c r="I7" s="4">
        <f t="shared" si="1"/>
        <v>7</v>
      </c>
      <c r="J7" s="6">
        <f t="shared" si="1"/>
        <v>20</v>
      </c>
      <c r="K7" s="7">
        <f t="shared" si="2"/>
        <v>27</v>
      </c>
      <c r="L7" s="3">
        <f t="shared" si="3"/>
        <v>62</v>
      </c>
      <c r="M7" s="21">
        <f t="shared" si="4"/>
        <v>29.032258064516128</v>
      </c>
      <c r="N7" s="21">
        <f t="shared" si="5"/>
        <v>27.419354838709676</v>
      </c>
      <c r="O7" s="21">
        <f t="shared" si="6"/>
        <v>8.2258064516129039</v>
      </c>
      <c r="P7" s="21">
        <f t="shared" si="7"/>
        <v>27.967741935483872</v>
      </c>
    </row>
    <row r="8" spans="1:18" ht="16.5" thickBot="1">
      <c r="A8" s="2" t="s">
        <v>14</v>
      </c>
      <c r="B8" s="4">
        <v>30</v>
      </c>
      <c r="C8" s="4">
        <v>16</v>
      </c>
      <c r="D8" s="4">
        <f t="shared" si="0"/>
        <v>46</v>
      </c>
      <c r="E8" s="4">
        <v>5</v>
      </c>
      <c r="F8" s="4">
        <v>9</v>
      </c>
      <c r="G8" s="4">
        <v>6</v>
      </c>
      <c r="H8" s="4">
        <v>4</v>
      </c>
      <c r="I8" s="4">
        <f t="shared" si="1"/>
        <v>11</v>
      </c>
      <c r="J8" s="6">
        <f t="shared" si="1"/>
        <v>13</v>
      </c>
      <c r="K8" s="7">
        <f t="shared" si="2"/>
        <v>24</v>
      </c>
      <c r="L8" s="3">
        <f t="shared" si="3"/>
        <v>70</v>
      </c>
      <c r="M8" s="21">
        <f t="shared" si="4"/>
        <v>42.857142857142854</v>
      </c>
      <c r="N8" s="21">
        <f t="shared" si="5"/>
        <v>22.857142857142858</v>
      </c>
      <c r="O8" s="21">
        <f t="shared" si="6"/>
        <v>13.571428571428571</v>
      </c>
      <c r="P8" s="21">
        <f t="shared" si="7"/>
        <v>14.714285714285715</v>
      </c>
    </row>
    <row r="9" spans="1:18" ht="16.5" thickBot="1">
      <c r="A9" s="2" t="s">
        <v>15</v>
      </c>
      <c r="B9" s="4">
        <f t="shared" ref="B9:L9" si="8">SUM(B5:B8)</f>
        <v>90</v>
      </c>
      <c r="C9" s="4">
        <f t="shared" si="8"/>
        <v>61</v>
      </c>
      <c r="D9" s="4">
        <f t="shared" si="8"/>
        <v>151</v>
      </c>
      <c r="E9" s="4">
        <f t="shared" si="8"/>
        <v>31</v>
      </c>
      <c r="F9" s="4">
        <f t="shared" si="8"/>
        <v>29</v>
      </c>
      <c r="G9" s="4">
        <f t="shared" si="8"/>
        <v>17</v>
      </c>
      <c r="H9" s="4">
        <f t="shared" si="8"/>
        <v>30</v>
      </c>
      <c r="I9" s="4">
        <f t="shared" si="8"/>
        <v>48</v>
      </c>
      <c r="J9" s="6">
        <f t="shared" si="8"/>
        <v>59</v>
      </c>
      <c r="K9" s="7">
        <f t="shared" si="8"/>
        <v>107</v>
      </c>
      <c r="L9" s="3">
        <f t="shared" si="8"/>
        <v>258</v>
      </c>
      <c r="M9" s="21">
        <f t="shared" si="4"/>
        <v>34.883720930232556</v>
      </c>
      <c r="N9" s="21">
        <f t="shared" si="5"/>
        <v>23.643410852713178</v>
      </c>
      <c r="O9" s="21">
        <f t="shared" si="6"/>
        <v>37.589147286821706</v>
      </c>
      <c r="P9" s="21">
        <f t="shared" si="7"/>
        <v>40.627906976744185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0.87593095483670325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4.238977400531263E-2</v>
      </c>
    </row>
    <row r="13" spans="1:18" ht="15.75">
      <c r="A13" s="56" t="s">
        <v>9</v>
      </c>
      <c r="B13" s="54">
        <f>B5</f>
        <v>11</v>
      </c>
      <c r="C13" s="54">
        <f>I5</f>
        <v>11</v>
      </c>
      <c r="D13" s="54">
        <f>SUM(B13:C13)</f>
        <v>22</v>
      </c>
      <c r="E13" s="57"/>
      <c r="F13" s="27">
        <f>B15*D13/D15</f>
        <v>11.255813953488373</v>
      </c>
      <c r="G13" s="27">
        <f>C15*D13/D15</f>
        <v>10.744186046511627</v>
      </c>
      <c r="H13" s="54"/>
      <c r="I13" s="57"/>
      <c r="J13" s="10"/>
      <c r="K13" s="56" t="s">
        <v>9</v>
      </c>
      <c r="L13" s="54">
        <f>B7</f>
        <v>18</v>
      </c>
      <c r="M13" s="54">
        <f>I7</f>
        <v>7</v>
      </c>
      <c r="N13" s="54">
        <f>SUM(L13:M13)</f>
        <v>25</v>
      </c>
      <c r="O13" s="57"/>
      <c r="P13" s="27">
        <f>L15*N13/N15</f>
        <v>14.112903225806452</v>
      </c>
      <c r="Q13" s="27">
        <f>M15*N13/N15</f>
        <v>10.887096774193548</v>
      </c>
      <c r="R13" s="54"/>
    </row>
    <row r="14" spans="1:18" ht="18" customHeight="1">
      <c r="A14" s="56" t="s">
        <v>10</v>
      </c>
      <c r="B14" s="54">
        <f>C5</f>
        <v>11</v>
      </c>
      <c r="C14" s="54">
        <f>J5</f>
        <v>10</v>
      </c>
      <c r="D14" s="54">
        <f>SUM(B14:C14)</f>
        <v>21</v>
      </c>
      <c r="E14" s="57"/>
      <c r="F14" s="27">
        <f>B15*D14/D15</f>
        <v>10.744186046511627</v>
      </c>
      <c r="G14" s="27">
        <f>C15*D14/D15</f>
        <v>10.255813953488373</v>
      </c>
      <c r="H14" s="54" t="s">
        <v>32</v>
      </c>
      <c r="I14" s="57"/>
      <c r="J14" s="10"/>
      <c r="K14" s="56" t="s">
        <v>10</v>
      </c>
      <c r="L14" s="54">
        <f>C7</f>
        <v>17</v>
      </c>
      <c r="M14" s="54">
        <f>J7</f>
        <v>20</v>
      </c>
      <c r="N14" s="54">
        <f>SUM(L14:M14)</f>
        <v>37</v>
      </c>
      <c r="O14" s="57"/>
      <c r="P14" s="27">
        <f>L15*N14/N15</f>
        <v>20.887096774193548</v>
      </c>
      <c r="Q14" s="27">
        <f>M15*N14/N15</f>
        <v>16.112903225806452</v>
      </c>
      <c r="R14" s="54" t="s">
        <v>32</v>
      </c>
    </row>
    <row r="15" spans="1:18" ht="15.75">
      <c r="A15" s="33" t="s">
        <v>6</v>
      </c>
      <c r="B15" s="34">
        <f>SUM(B13:B14)</f>
        <v>22</v>
      </c>
      <c r="C15" s="34">
        <f>SUM(C13:C14)</f>
        <v>21</v>
      </c>
      <c r="D15" s="34">
        <f>SUM(D13:D14)</f>
        <v>43</v>
      </c>
      <c r="E15" s="57"/>
      <c r="F15" s="57"/>
      <c r="G15" s="57"/>
      <c r="H15" s="28">
        <f>SUM(G18:H19)</f>
        <v>2.4376417233560176E-2</v>
      </c>
      <c r="I15" s="57"/>
      <c r="J15" s="10"/>
      <c r="K15" s="33" t="s">
        <v>6</v>
      </c>
      <c r="L15" s="34">
        <f>SUM(L13:L14)</f>
        <v>35</v>
      </c>
      <c r="M15" s="34">
        <f>SUM(M13:M14)</f>
        <v>27</v>
      </c>
      <c r="N15" s="34">
        <f>SUM(N13:N14)</f>
        <v>62</v>
      </c>
      <c r="O15" s="57"/>
      <c r="P15" s="54"/>
      <c r="Q15" s="54"/>
      <c r="R15" s="63">
        <f>SUM(Q18:R19)</f>
        <v>4.1195732875732869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-0.25581395348837255</v>
      </c>
      <c r="C18" s="27">
        <f>C13-G13</f>
        <v>0.25581395348837255</v>
      </c>
      <c r="D18" s="54"/>
      <c r="E18" s="27">
        <f>B18*B18</f>
        <v>6.5440778799351229E-2</v>
      </c>
      <c r="F18" s="27">
        <f>C18*C18</f>
        <v>6.5440778799351229E-2</v>
      </c>
      <c r="G18" s="30">
        <f>E18/F13</f>
        <v>5.8139534883721129E-3</v>
      </c>
      <c r="H18" s="30">
        <f>F18/G13</f>
        <v>6.0908084163898328E-3</v>
      </c>
      <c r="I18" s="57"/>
      <c r="J18" s="10"/>
      <c r="K18" s="29" t="s">
        <v>33</v>
      </c>
      <c r="L18" s="27">
        <f>L13-P13</f>
        <v>3.887096774193548</v>
      </c>
      <c r="M18" s="27">
        <f>M13-Q13</f>
        <v>-3.887096774193548</v>
      </c>
      <c r="N18" s="57"/>
      <c r="O18" s="27">
        <f>L18*L18</f>
        <v>15.109521331945887</v>
      </c>
      <c r="P18" s="27">
        <f>M18*M18</f>
        <v>15.109521331945887</v>
      </c>
      <c r="Q18" s="30">
        <f>O18/P13</f>
        <v>1.070617511520737</v>
      </c>
      <c r="R18" s="30">
        <f>P18/Q13</f>
        <v>1.387837514934289</v>
      </c>
    </row>
    <row r="19" spans="1:18" ht="15.75">
      <c r="A19" s="29"/>
      <c r="B19" s="27">
        <f>B14-F14</f>
        <v>0.25581395348837255</v>
      </c>
      <c r="C19" s="27">
        <f>C14-G14</f>
        <v>-0.25581395348837255</v>
      </c>
      <c r="D19" s="54"/>
      <c r="E19" s="27">
        <f>B19*B19</f>
        <v>6.5440778799351229E-2</v>
      </c>
      <c r="F19" s="27">
        <f>C19*C19</f>
        <v>6.5440778799351229E-2</v>
      </c>
      <c r="G19" s="30">
        <f>E19/F14</f>
        <v>6.0908084163898328E-3</v>
      </c>
      <c r="H19" s="30">
        <f>F19/G14</f>
        <v>6.3808469124083961E-3</v>
      </c>
      <c r="I19" s="57"/>
      <c r="J19" s="10"/>
      <c r="K19" s="29"/>
      <c r="L19" s="27">
        <f>L14-P14</f>
        <v>-3.887096774193548</v>
      </c>
      <c r="M19" s="27">
        <f>M14-Q14</f>
        <v>3.887096774193548</v>
      </c>
      <c r="N19" s="57"/>
      <c r="O19" s="27">
        <f>L19*L19</f>
        <v>15.109521331945887</v>
      </c>
      <c r="P19" s="27">
        <f>M19*M19</f>
        <v>15.109521331945887</v>
      </c>
      <c r="Q19" s="30">
        <f>O19/P14</f>
        <v>0.7233902104869846</v>
      </c>
      <c r="R19" s="30">
        <f>P19/Q14</f>
        <v>0.93772805063127629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0.34381816593755021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0.11811329863231097</v>
      </c>
    </row>
    <row r="23" spans="1:18" ht="15.75">
      <c r="A23" s="56" t="s">
        <v>9</v>
      </c>
      <c r="B23" s="56">
        <f>B6</f>
        <v>31</v>
      </c>
      <c r="C23" s="56">
        <f>I6</f>
        <v>19</v>
      </c>
      <c r="D23" s="56">
        <f>SUM(B23:C23)</f>
        <v>50</v>
      </c>
      <c r="E23" s="57"/>
      <c r="F23" s="27">
        <f>B25*D23/D25</f>
        <v>28.91566265060241</v>
      </c>
      <c r="G23" s="27">
        <f>C25*D23/D25</f>
        <v>21.08433734939759</v>
      </c>
      <c r="H23" s="54"/>
      <c r="I23" s="57"/>
      <c r="J23" s="10"/>
      <c r="K23" s="56" t="s">
        <v>9</v>
      </c>
      <c r="L23" s="56">
        <f>B8</f>
        <v>30</v>
      </c>
      <c r="M23" s="56">
        <f>I8</f>
        <v>11</v>
      </c>
      <c r="N23" s="56">
        <f>SUM(L23:M23)</f>
        <v>41</v>
      </c>
      <c r="O23" s="57"/>
      <c r="P23" s="27">
        <f>L25*N23/N25</f>
        <v>26.942857142857143</v>
      </c>
      <c r="Q23" s="27">
        <f>M25*N23/N25</f>
        <v>14.057142857142857</v>
      </c>
      <c r="R23" s="54"/>
    </row>
    <row r="24" spans="1:18" ht="18.75" customHeight="1">
      <c r="A24" s="56" t="s">
        <v>10</v>
      </c>
      <c r="B24" s="56">
        <f>C6</f>
        <v>17</v>
      </c>
      <c r="C24" s="56">
        <f>J6</f>
        <v>16</v>
      </c>
      <c r="D24" s="56">
        <f>SUM(B24:C24)</f>
        <v>33</v>
      </c>
      <c r="E24" s="57"/>
      <c r="F24" s="27">
        <f>B25*D24/D25</f>
        <v>19.08433734939759</v>
      </c>
      <c r="G24" s="27">
        <f>C25*D24/D25</f>
        <v>13.91566265060241</v>
      </c>
      <c r="H24" s="54" t="s">
        <v>32</v>
      </c>
      <c r="I24" s="57"/>
      <c r="J24" s="10"/>
      <c r="K24" s="56" t="s">
        <v>10</v>
      </c>
      <c r="L24" s="56">
        <f>C8</f>
        <v>16</v>
      </c>
      <c r="M24" s="56">
        <f>J8</f>
        <v>13</v>
      </c>
      <c r="N24" s="56">
        <f>SUM(L24:M24)</f>
        <v>29</v>
      </c>
      <c r="O24" s="57"/>
      <c r="P24" s="27">
        <f>L25*N24/N25</f>
        <v>19.057142857142857</v>
      </c>
      <c r="Q24" s="27">
        <f>M25*N24/N25</f>
        <v>9.9428571428571431</v>
      </c>
      <c r="R24" s="54" t="s">
        <v>32</v>
      </c>
    </row>
    <row r="25" spans="1:18" ht="15.75">
      <c r="A25" s="32" t="s">
        <v>6</v>
      </c>
      <c r="B25" s="32">
        <f>SUM(B23:B24)</f>
        <v>48</v>
      </c>
      <c r="C25" s="32">
        <f>SUM(C23:C24)</f>
        <v>35</v>
      </c>
      <c r="D25" s="32">
        <f>SUM(D23:D24)</f>
        <v>83</v>
      </c>
      <c r="E25" s="57"/>
      <c r="F25" s="54"/>
      <c r="G25" s="54"/>
      <c r="H25" s="28">
        <f>SUM(G28:H29)</f>
        <v>0.89614249639249577</v>
      </c>
      <c r="I25" s="57"/>
      <c r="J25" s="10"/>
      <c r="K25" s="32" t="s">
        <v>6</v>
      </c>
      <c r="L25" s="32">
        <f>SUM(L23:L24)</f>
        <v>46</v>
      </c>
      <c r="M25" s="32">
        <f>SUM(M23:M24)</f>
        <v>24</v>
      </c>
      <c r="N25" s="32">
        <f>SUM(N23:N24)</f>
        <v>70</v>
      </c>
      <c r="O25" s="57"/>
      <c r="P25" s="54"/>
      <c r="Q25" s="54"/>
      <c r="R25" s="63">
        <f>SUM(Q28:R29)</f>
        <v>2.4421630648090584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2.0843373493975896</v>
      </c>
      <c r="C28" s="27">
        <f>C23-G23</f>
        <v>-2.0843373493975896</v>
      </c>
      <c r="D28" s="54"/>
      <c r="E28" s="27">
        <f>B28*B28</f>
        <v>4.3444621860937698</v>
      </c>
      <c r="F28" s="27">
        <f>C28*C28</f>
        <v>4.3444621860937698</v>
      </c>
      <c r="G28" s="30">
        <f>E28/F23</f>
        <v>0.15024598393574287</v>
      </c>
      <c r="H28" s="30">
        <f>F28/G23</f>
        <v>0.20605163511187594</v>
      </c>
      <c r="I28" s="57"/>
      <c r="J28" s="10"/>
      <c r="K28" s="29" t="s">
        <v>33</v>
      </c>
      <c r="L28" s="27">
        <f>L23-P23</f>
        <v>3.0571428571428569</v>
      </c>
      <c r="M28" s="27">
        <f>M23-Q23</f>
        <v>-3.0571428571428569</v>
      </c>
      <c r="N28" s="57"/>
      <c r="O28" s="27">
        <f>L28*L28</f>
        <v>9.3461224489795907</v>
      </c>
      <c r="P28" s="27">
        <f>M28*M28</f>
        <v>9.3461224489795907</v>
      </c>
      <c r="Q28" s="30">
        <f>O28/P23</f>
        <v>0.34688683532798054</v>
      </c>
      <c r="R28" s="30">
        <f>P28/Q23</f>
        <v>0.66486643437862947</v>
      </c>
    </row>
    <row r="29" spans="1:18" ht="15.75">
      <c r="A29" s="29"/>
      <c r="B29" s="27">
        <f>B24-F24</f>
        <v>-2.0843373493975896</v>
      </c>
      <c r="C29" s="27">
        <f>C24-G24</f>
        <v>2.0843373493975896</v>
      </c>
      <c r="D29" s="54"/>
      <c r="E29" s="27">
        <f>B29*B29</f>
        <v>4.3444621860937698</v>
      </c>
      <c r="F29" s="27">
        <f>C29*C29</f>
        <v>4.3444621860937698</v>
      </c>
      <c r="G29" s="30">
        <f>E29/F24</f>
        <v>0.22764543020567102</v>
      </c>
      <c r="H29" s="30">
        <f>F29/G24</f>
        <v>0.31219944713920594</v>
      </c>
      <c r="I29" s="57"/>
      <c r="J29" s="10"/>
      <c r="K29" s="29"/>
      <c r="L29" s="27">
        <f>L24-P24</f>
        <v>-3.0571428571428569</v>
      </c>
      <c r="M29" s="27">
        <f>M24-Q24</f>
        <v>3.0571428571428569</v>
      </c>
      <c r="N29" s="57"/>
      <c r="O29" s="27">
        <f>L29*L29</f>
        <v>9.3461224489795907</v>
      </c>
      <c r="P29" s="27">
        <f>M29*M29</f>
        <v>9.3461224489795907</v>
      </c>
      <c r="Q29" s="30">
        <f>O29/P24</f>
        <v>0.49042621546369669</v>
      </c>
      <c r="R29" s="30">
        <f>P29/Q24</f>
        <v>0.9399835796387519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11</v>
      </c>
      <c r="C33" s="58">
        <f>C13</f>
        <v>11</v>
      </c>
      <c r="D33" s="58">
        <f>SUM(B33:C33)</f>
        <v>22</v>
      </c>
      <c r="E33" s="49">
        <f>B33*100/D35</f>
        <v>25.581395348837209</v>
      </c>
      <c r="F33" s="49">
        <f>C33*100/D35</f>
        <v>25.581395348837209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11</v>
      </c>
      <c r="C34" s="58">
        <f>C14</f>
        <v>10</v>
      </c>
      <c r="D34" s="58">
        <f>SUM(B34:C34)</f>
        <v>21</v>
      </c>
      <c r="E34" s="50">
        <f>B34*100/D33</f>
        <v>50</v>
      </c>
      <c r="F34" s="49">
        <f>C34*100/D35</f>
        <v>23.255813953488371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1.9332408389047859E-2</v>
      </c>
      <c r="P34" s="15"/>
      <c r="Q34" s="57"/>
      <c r="R34" s="22"/>
    </row>
    <row r="35" spans="1:18" ht="15.75">
      <c r="A35" s="58" t="s">
        <v>6</v>
      </c>
      <c r="B35" s="58">
        <f>SUM(B33:B34)</f>
        <v>22</v>
      </c>
      <c r="C35" s="58">
        <f>SUM(C33:C34)</f>
        <v>21</v>
      </c>
      <c r="D35" s="58">
        <f>SUM(D33:D34)</f>
        <v>43</v>
      </c>
      <c r="E35" s="51"/>
      <c r="F35" s="51"/>
      <c r="H35" s="56" t="s">
        <v>9</v>
      </c>
      <c r="I35" s="54">
        <f>B9</f>
        <v>90</v>
      </c>
      <c r="J35" s="54">
        <f>I9</f>
        <v>48</v>
      </c>
      <c r="K35" s="54">
        <f>SUM(I35:J35)</f>
        <v>138</v>
      </c>
      <c r="L35" s="57"/>
      <c r="M35" s="27">
        <f>I37*K35/K37</f>
        <v>80.767441860465112</v>
      </c>
      <c r="N35" s="27">
        <f>J37*K35/K37</f>
        <v>57.232558139534881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61</v>
      </c>
      <c r="J36" s="54">
        <f>J9</f>
        <v>59</v>
      </c>
      <c r="K36" s="54">
        <f>SUM(I36:J36)</f>
        <v>120</v>
      </c>
      <c r="L36" s="57"/>
      <c r="M36" s="27">
        <f>I37*K36/K37</f>
        <v>70.232558139534888</v>
      </c>
      <c r="N36" s="27">
        <f>J37*K36/K37</f>
        <v>49.767441860465119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151</v>
      </c>
      <c r="J37" s="34">
        <f>SUM(J35:J36)</f>
        <v>107</v>
      </c>
      <c r="K37" s="34">
        <f>SUM(K35:K36)</f>
        <v>258</v>
      </c>
      <c r="L37" s="57"/>
      <c r="M37" s="57"/>
      <c r="N37" s="57"/>
      <c r="O37" s="63">
        <f>SUM(N40:O41)</f>
        <v>5.4711946094168367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31</v>
      </c>
      <c r="C39" s="58">
        <f>C23</f>
        <v>19</v>
      </c>
      <c r="D39" s="58">
        <f>SUM(B39:C39)</f>
        <v>50</v>
      </c>
      <c r="E39" s="49">
        <f>B39*100/D41</f>
        <v>37.349397590361448</v>
      </c>
      <c r="F39" s="49">
        <f>C39*100/D41</f>
        <v>22.891566265060241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17</v>
      </c>
      <c r="C40" s="58">
        <f>C24</f>
        <v>16</v>
      </c>
      <c r="D40" s="58">
        <f>SUM(B40:C40)</f>
        <v>33</v>
      </c>
      <c r="E40" s="50">
        <f>B40*100/D39</f>
        <v>34</v>
      </c>
      <c r="F40" s="49">
        <f>C40*100/D41</f>
        <v>19.277108433734941</v>
      </c>
      <c r="H40" s="29" t="s">
        <v>33</v>
      </c>
      <c r="I40" s="27">
        <f>I35-M35</f>
        <v>9.2325581395348877</v>
      </c>
      <c r="J40" s="27">
        <f>J35-N35</f>
        <v>-9.2325581395348806</v>
      </c>
      <c r="K40" s="54"/>
      <c r="L40" s="27">
        <f>I40*I40</f>
        <v>85.240129799891903</v>
      </c>
      <c r="M40" s="27">
        <f>J40*J40</f>
        <v>85.240129799891776</v>
      </c>
      <c r="N40" s="30">
        <f>L40/M35</f>
        <v>1.0553773629125689</v>
      </c>
      <c r="O40" s="30">
        <f>M40/N35</f>
        <v>1.4893643158859595</v>
      </c>
      <c r="P40" s="14"/>
      <c r="Q40" s="14"/>
      <c r="R40" s="22"/>
    </row>
    <row r="41" spans="1:18" ht="15.75">
      <c r="A41" s="58" t="s">
        <v>6</v>
      </c>
      <c r="B41" s="58">
        <f>SUM(B39:B40)</f>
        <v>48</v>
      </c>
      <c r="C41" s="58">
        <f>SUM(C39:C40)</f>
        <v>35</v>
      </c>
      <c r="D41" s="58">
        <f>SUM(D39:D40)</f>
        <v>83</v>
      </c>
      <c r="E41" s="51"/>
      <c r="F41" s="51"/>
      <c r="H41" s="29"/>
      <c r="I41" s="27">
        <f>I36-M36</f>
        <v>-9.2325581395348877</v>
      </c>
      <c r="J41" s="27">
        <f>J36-N36</f>
        <v>9.2325581395348806</v>
      </c>
      <c r="K41" s="54"/>
      <c r="L41" s="27">
        <f>I41*I41</f>
        <v>85.240129799891903</v>
      </c>
      <c r="M41" s="27">
        <f>J41*J41</f>
        <v>85.240129799891776</v>
      </c>
      <c r="N41" s="30">
        <f>L41/M36</f>
        <v>1.2136839673494542</v>
      </c>
      <c r="O41" s="30">
        <f>M41/N36</f>
        <v>1.7127689632688534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33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18</v>
      </c>
      <c r="C45" s="58">
        <f t="shared" si="9"/>
        <v>7</v>
      </c>
      <c r="D45" s="58">
        <f>SUM(B45:C45)</f>
        <v>25</v>
      </c>
      <c r="E45" s="49">
        <f>B45*100/D47</f>
        <v>29.032258064516128</v>
      </c>
      <c r="F45" s="49">
        <f>C45*100/D47</f>
        <v>11.290322580645162</v>
      </c>
    </row>
    <row r="46" spans="1:18">
      <c r="A46" s="58" t="s">
        <v>10</v>
      </c>
      <c r="B46" s="58">
        <f t="shared" si="9"/>
        <v>17</v>
      </c>
      <c r="C46" s="58">
        <f t="shared" si="9"/>
        <v>20</v>
      </c>
      <c r="D46" s="58">
        <f>SUM(B46:C46)</f>
        <v>37</v>
      </c>
      <c r="E46" s="50">
        <f>B46*100/D45</f>
        <v>68</v>
      </c>
      <c r="F46" s="49">
        <f>C46*100/D47</f>
        <v>32.258064516129032</v>
      </c>
    </row>
    <row r="47" spans="1:18">
      <c r="A47" s="58" t="s">
        <v>6</v>
      </c>
      <c r="B47" s="58">
        <f>SUM(B45:B46)</f>
        <v>35</v>
      </c>
      <c r="C47" s="58">
        <f>SUM(C45:C46)</f>
        <v>27</v>
      </c>
      <c r="D47" s="58">
        <f>SUM(D45:D46)</f>
        <v>62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30</v>
      </c>
      <c r="C50" s="58">
        <f>M23</f>
        <v>11</v>
      </c>
      <c r="D50" s="58">
        <f>SUM(B50:C50)</f>
        <v>41</v>
      </c>
      <c r="E50" s="49">
        <f>B50*100/D52</f>
        <v>42.857142857142854</v>
      </c>
      <c r="F50" s="49">
        <f>C50*100/D52</f>
        <v>15.714285714285714</v>
      </c>
    </row>
    <row r="51" spans="1:6">
      <c r="A51" s="58" t="s">
        <v>10</v>
      </c>
      <c r="B51" s="58">
        <f>L24</f>
        <v>16</v>
      </c>
      <c r="C51" s="58">
        <f>M24</f>
        <v>13</v>
      </c>
      <c r="D51" s="58">
        <f>SUM(B51:C51)</f>
        <v>29</v>
      </c>
      <c r="E51" s="49">
        <f>B51*100/D50</f>
        <v>39.024390243902438</v>
      </c>
      <c r="F51" s="49">
        <f>C51*100/D52</f>
        <v>18.571428571428573</v>
      </c>
    </row>
    <row r="52" spans="1:6">
      <c r="A52" s="58" t="s">
        <v>6</v>
      </c>
      <c r="B52" s="58">
        <f>SUM(B50:B51)</f>
        <v>46</v>
      </c>
      <c r="C52" s="58">
        <f>SUM(C50:C51)</f>
        <v>24</v>
      </c>
      <c r="D52" s="58">
        <f>SUM(D50:D51)</f>
        <v>70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R52"/>
  <sheetViews>
    <sheetView topLeftCell="A31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113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34</v>
      </c>
      <c r="C5" s="4">
        <v>23</v>
      </c>
      <c r="D5" s="4">
        <f>SUM(B5:C5)</f>
        <v>57</v>
      </c>
      <c r="E5" s="4">
        <v>13</v>
      </c>
      <c r="F5" s="4">
        <v>10</v>
      </c>
      <c r="G5" s="4">
        <v>8</v>
      </c>
      <c r="H5" s="4">
        <v>12</v>
      </c>
      <c r="I5" s="4">
        <f>E5+G5</f>
        <v>21</v>
      </c>
      <c r="J5" s="6">
        <f>F5+H5</f>
        <v>22</v>
      </c>
      <c r="K5" s="7">
        <f>I5+J5</f>
        <v>43</v>
      </c>
      <c r="L5" s="3">
        <f>D5+K5</f>
        <v>100</v>
      </c>
      <c r="M5" s="21">
        <f>B5*100/L5</f>
        <v>34</v>
      </c>
      <c r="N5" s="21">
        <f>C5*100/L5</f>
        <v>23</v>
      </c>
      <c r="O5" s="21">
        <f>E5+G5*100/L5</f>
        <v>21</v>
      </c>
      <c r="P5" s="21">
        <f>F5+H5*100/L5</f>
        <v>22</v>
      </c>
    </row>
    <row r="6" spans="1:18" ht="16.5" thickBot="1">
      <c r="A6" s="2" t="s">
        <v>12</v>
      </c>
      <c r="B6" s="4">
        <v>18</v>
      </c>
      <c r="C6" s="4">
        <v>16</v>
      </c>
      <c r="D6" s="4">
        <f t="shared" ref="D6:D8" si="0">SUM(B6:C6)</f>
        <v>34</v>
      </c>
      <c r="E6" s="4">
        <v>7</v>
      </c>
      <c r="F6" s="4">
        <v>8</v>
      </c>
      <c r="G6" s="4">
        <v>7</v>
      </c>
      <c r="H6" s="4">
        <v>6</v>
      </c>
      <c r="I6" s="4">
        <f t="shared" ref="I6:J8" si="1">E6+G6</f>
        <v>14</v>
      </c>
      <c r="J6" s="6">
        <f t="shared" si="1"/>
        <v>14</v>
      </c>
      <c r="K6" s="7">
        <f t="shared" ref="K6:K8" si="2">I6+J6</f>
        <v>28</v>
      </c>
      <c r="L6" s="3">
        <f t="shared" ref="L6:L8" si="3">D6+K6</f>
        <v>62</v>
      </c>
      <c r="M6" s="21">
        <f t="shared" ref="M6:M9" si="4">B6*100/L6</f>
        <v>29.032258064516128</v>
      </c>
      <c r="N6" s="21">
        <f t="shared" ref="N6:N9" si="5">C6*100/L6</f>
        <v>25.806451612903224</v>
      </c>
      <c r="O6" s="21">
        <f t="shared" ref="O6:O9" si="6">E6+G6*100/L6</f>
        <v>18.29032258064516</v>
      </c>
      <c r="P6" s="21">
        <f t="shared" ref="P6:P9" si="7">F6+H6*100/L6</f>
        <v>17.677419354838712</v>
      </c>
    </row>
    <row r="7" spans="1:18" ht="16.5" thickBot="1">
      <c r="A7" s="2" t="s">
        <v>13</v>
      </c>
      <c r="B7" s="4">
        <v>11</v>
      </c>
      <c r="C7" s="4">
        <v>17</v>
      </c>
      <c r="D7" s="4">
        <f t="shared" si="0"/>
        <v>28</v>
      </c>
      <c r="E7" s="4">
        <v>7</v>
      </c>
      <c r="F7" s="4">
        <v>7</v>
      </c>
      <c r="G7" s="4">
        <v>6</v>
      </c>
      <c r="H7" s="4">
        <v>2</v>
      </c>
      <c r="I7" s="4">
        <f t="shared" si="1"/>
        <v>13</v>
      </c>
      <c r="J7" s="6">
        <f t="shared" si="1"/>
        <v>9</v>
      </c>
      <c r="K7" s="7">
        <f t="shared" si="2"/>
        <v>22</v>
      </c>
      <c r="L7" s="3">
        <f t="shared" si="3"/>
        <v>50</v>
      </c>
      <c r="M7" s="21">
        <f t="shared" si="4"/>
        <v>22</v>
      </c>
      <c r="N7" s="21">
        <f t="shared" si="5"/>
        <v>34</v>
      </c>
      <c r="O7" s="21">
        <f t="shared" si="6"/>
        <v>19</v>
      </c>
      <c r="P7" s="21">
        <f t="shared" si="7"/>
        <v>11</v>
      </c>
    </row>
    <row r="8" spans="1:18" ht="16.5" thickBot="1">
      <c r="A8" s="2" t="s">
        <v>14</v>
      </c>
      <c r="B8" s="4">
        <v>14</v>
      </c>
      <c r="C8" s="4">
        <v>12</v>
      </c>
      <c r="D8" s="4">
        <f t="shared" si="0"/>
        <v>26</v>
      </c>
      <c r="E8" s="4">
        <v>4</v>
      </c>
      <c r="F8" s="4">
        <v>8</v>
      </c>
      <c r="G8" s="4">
        <v>3</v>
      </c>
      <c r="H8" s="4">
        <v>1</v>
      </c>
      <c r="I8" s="4">
        <f t="shared" si="1"/>
        <v>7</v>
      </c>
      <c r="J8" s="6">
        <f t="shared" si="1"/>
        <v>9</v>
      </c>
      <c r="K8" s="7">
        <f t="shared" si="2"/>
        <v>16</v>
      </c>
      <c r="L8" s="3">
        <f t="shared" si="3"/>
        <v>42</v>
      </c>
      <c r="M8" s="21">
        <f t="shared" si="4"/>
        <v>33.333333333333336</v>
      </c>
      <c r="N8" s="21">
        <f t="shared" si="5"/>
        <v>28.571428571428573</v>
      </c>
      <c r="O8" s="21">
        <f t="shared" si="6"/>
        <v>11.142857142857142</v>
      </c>
      <c r="P8" s="21">
        <f t="shared" si="7"/>
        <v>10.380952380952381</v>
      </c>
    </row>
    <row r="9" spans="1:18" ht="16.5" thickBot="1">
      <c r="A9" s="2" t="s">
        <v>15</v>
      </c>
      <c r="B9" s="4">
        <f t="shared" ref="B9:L9" si="8">SUM(B5:B8)</f>
        <v>77</v>
      </c>
      <c r="C9" s="4">
        <f t="shared" si="8"/>
        <v>68</v>
      </c>
      <c r="D9" s="4">
        <f t="shared" si="8"/>
        <v>145</v>
      </c>
      <c r="E9" s="4">
        <f t="shared" si="8"/>
        <v>31</v>
      </c>
      <c r="F9" s="4">
        <f t="shared" si="8"/>
        <v>33</v>
      </c>
      <c r="G9" s="4">
        <f t="shared" si="8"/>
        <v>24</v>
      </c>
      <c r="H9" s="4">
        <f t="shared" si="8"/>
        <v>21</v>
      </c>
      <c r="I9" s="4">
        <f t="shared" si="8"/>
        <v>55</v>
      </c>
      <c r="J9" s="6">
        <f t="shared" si="8"/>
        <v>54</v>
      </c>
      <c r="K9" s="7">
        <f t="shared" si="8"/>
        <v>109</v>
      </c>
      <c r="L9" s="3">
        <f t="shared" si="8"/>
        <v>254</v>
      </c>
      <c r="M9" s="21">
        <f t="shared" si="4"/>
        <v>30.314960629921259</v>
      </c>
      <c r="N9" s="21">
        <f t="shared" si="5"/>
        <v>26.771653543307085</v>
      </c>
      <c r="O9" s="21">
        <f t="shared" si="6"/>
        <v>40.448818897637793</v>
      </c>
      <c r="P9" s="21">
        <f t="shared" si="7"/>
        <v>41.267716535433067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41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0.28195589830155027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0.16409435382330664</v>
      </c>
    </row>
    <row r="13" spans="1:18" ht="15.75">
      <c r="A13" s="56" t="s">
        <v>9</v>
      </c>
      <c r="B13" s="54">
        <f>B5</f>
        <v>34</v>
      </c>
      <c r="C13" s="54">
        <f>I5</f>
        <v>21</v>
      </c>
      <c r="D13" s="54">
        <f>SUM(B13:C13)</f>
        <v>55</v>
      </c>
      <c r="E13" s="57"/>
      <c r="F13" s="27">
        <f>B15*D13/D15</f>
        <v>31.35</v>
      </c>
      <c r="G13" s="27">
        <f>C15*D13/D15</f>
        <v>23.65</v>
      </c>
      <c r="H13" s="54"/>
      <c r="I13" s="57"/>
      <c r="J13" s="10"/>
      <c r="K13" s="56" t="s">
        <v>9</v>
      </c>
      <c r="L13" s="54">
        <f>B7</f>
        <v>11</v>
      </c>
      <c r="M13" s="54">
        <f>I7</f>
        <v>13</v>
      </c>
      <c r="N13" s="54">
        <f>SUM(L13:M13)</f>
        <v>24</v>
      </c>
      <c r="O13" s="57"/>
      <c r="P13" s="27">
        <f>L15*N13/N15</f>
        <v>13.44</v>
      </c>
      <c r="Q13" s="27">
        <f>M15*N13/N15</f>
        <v>10.56</v>
      </c>
      <c r="R13" s="54"/>
    </row>
    <row r="14" spans="1:18" ht="18" customHeight="1">
      <c r="A14" s="56" t="s">
        <v>10</v>
      </c>
      <c r="B14" s="54">
        <f>C5</f>
        <v>23</v>
      </c>
      <c r="C14" s="54">
        <f>J5</f>
        <v>22</v>
      </c>
      <c r="D14" s="54">
        <f>SUM(B14:C14)</f>
        <v>45</v>
      </c>
      <c r="E14" s="57"/>
      <c r="F14" s="27">
        <f>B15*D14/D15</f>
        <v>25.65</v>
      </c>
      <c r="G14" s="27">
        <f>C15*D14/D15</f>
        <v>19.350000000000001</v>
      </c>
      <c r="H14" s="54" t="s">
        <v>32</v>
      </c>
      <c r="I14" s="57"/>
      <c r="J14" s="10"/>
      <c r="K14" s="56" t="s">
        <v>10</v>
      </c>
      <c r="L14" s="54">
        <f>C7</f>
        <v>17</v>
      </c>
      <c r="M14" s="54">
        <f>J7</f>
        <v>9</v>
      </c>
      <c r="N14" s="54">
        <f>SUM(L14:M14)</f>
        <v>26</v>
      </c>
      <c r="O14" s="57"/>
      <c r="P14" s="27">
        <f>L15*N14/N15</f>
        <v>14.56</v>
      </c>
      <c r="Q14" s="27">
        <f>M15*N14/N15</f>
        <v>11.44</v>
      </c>
      <c r="R14" s="54" t="s">
        <v>32</v>
      </c>
    </row>
    <row r="15" spans="1:18" ht="15.75">
      <c r="A15" s="33" t="s">
        <v>6</v>
      </c>
      <c r="B15" s="34">
        <f>SUM(B13:B14)</f>
        <v>57</v>
      </c>
      <c r="C15" s="34">
        <f>SUM(C13:C14)</f>
        <v>43</v>
      </c>
      <c r="D15" s="34">
        <f>SUM(D13:D14)</f>
        <v>100</v>
      </c>
      <c r="E15" s="57"/>
      <c r="F15" s="57"/>
      <c r="G15" s="57"/>
      <c r="H15" s="28">
        <f>SUM(G18:H19)</f>
        <v>1.1576392237346937</v>
      </c>
      <c r="I15" s="57"/>
      <c r="J15" s="10"/>
      <c r="K15" s="33" t="s">
        <v>6</v>
      </c>
      <c r="L15" s="34">
        <f>SUM(L13:L14)</f>
        <v>28</v>
      </c>
      <c r="M15" s="34">
        <f>SUM(M13:M14)</f>
        <v>22</v>
      </c>
      <c r="N15" s="34">
        <f>SUM(N13:N14)</f>
        <v>50</v>
      </c>
      <c r="O15" s="57"/>
      <c r="P15" s="54"/>
      <c r="Q15" s="54"/>
      <c r="R15" s="63">
        <f>SUM(Q18:R19)</f>
        <v>1.9360847485847481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2.6499999999999986</v>
      </c>
      <c r="C18" s="27">
        <f>C13-G13</f>
        <v>-2.6499999999999986</v>
      </c>
      <c r="D18" s="54"/>
      <c r="E18" s="27">
        <f>B18*B18</f>
        <v>7.0224999999999929</v>
      </c>
      <c r="F18" s="27">
        <f>C18*C18</f>
        <v>7.0224999999999929</v>
      </c>
      <c r="G18" s="30">
        <f>E18/F13</f>
        <v>0.22400318979266323</v>
      </c>
      <c r="H18" s="30">
        <f>F18/G13</f>
        <v>0.296934460887949</v>
      </c>
      <c r="I18" s="57"/>
      <c r="J18" s="10"/>
      <c r="K18" s="29" t="s">
        <v>33</v>
      </c>
      <c r="L18" s="27">
        <f>L13-P13</f>
        <v>-2.4399999999999995</v>
      </c>
      <c r="M18" s="27">
        <f>M13-Q13</f>
        <v>2.4399999999999995</v>
      </c>
      <c r="N18" s="57"/>
      <c r="O18" s="27">
        <f>L18*L18</f>
        <v>5.953599999999998</v>
      </c>
      <c r="P18" s="27">
        <f>M18*M18</f>
        <v>5.953599999999998</v>
      </c>
      <c r="Q18" s="30">
        <f>O18/P13</f>
        <v>0.44297619047619036</v>
      </c>
      <c r="R18" s="30">
        <f>P18/Q13</f>
        <v>0.56378787878787862</v>
      </c>
    </row>
    <row r="19" spans="1:18" ht="15.75">
      <c r="A19" s="29"/>
      <c r="B19" s="27">
        <f>B14-F14</f>
        <v>-2.6499999999999986</v>
      </c>
      <c r="C19" s="27">
        <f>C14-G14</f>
        <v>2.6499999999999986</v>
      </c>
      <c r="D19" s="54"/>
      <c r="E19" s="27">
        <f>B19*B19</f>
        <v>7.0224999999999929</v>
      </c>
      <c r="F19" s="27">
        <f>C19*C19</f>
        <v>7.0224999999999929</v>
      </c>
      <c r="G19" s="30">
        <f>E19/F14</f>
        <v>0.27378167641325507</v>
      </c>
      <c r="H19" s="30">
        <f>F19/G14</f>
        <v>0.36291989664082647</v>
      </c>
      <c r="I19" s="57"/>
      <c r="J19" s="10"/>
      <c r="K19" s="29"/>
      <c r="L19" s="27">
        <f>L14-P14</f>
        <v>2.4399999999999995</v>
      </c>
      <c r="M19" s="27">
        <f>M14-Q14</f>
        <v>-2.4399999999999995</v>
      </c>
      <c r="N19" s="57"/>
      <c r="O19" s="27">
        <f>L19*L19</f>
        <v>5.953599999999998</v>
      </c>
      <c r="P19" s="27">
        <f>M19*M19</f>
        <v>5.953599999999998</v>
      </c>
      <c r="Q19" s="30">
        <f>O19/P14</f>
        <v>0.40890109890109877</v>
      </c>
      <c r="R19" s="30">
        <f>P19/Q14</f>
        <v>0.52041958041958025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40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42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0.81760886620201245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0.52510959820175462</v>
      </c>
    </row>
    <row r="23" spans="1:18" ht="15.75">
      <c r="A23" s="56" t="s">
        <v>9</v>
      </c>
      <c r="B23" s="56">
        <f>B6</f>
        <v>18</v>
      </c>
      <c r="C23" s="56">
        <f>I6</f>
        <v>14</v>
      </c>
      <c r="D23" s="56">
        <f>SUM(B23:C23)</f>
        <v>32</v>
      </c>
      <c r="E23" s="57"/>
      <c r="F23" s="27">
        <f>B25*D23/D25</f>
        <v>17.548387096774192</v>
      </c>
      <c r="G23" s="27">
        <f>C25*D23/D25</f>
        <v>14.451612903225806</v>
      </c>
      <c r="H23" s="54"/>
      <c r="I23" s="57"/>
      <c r="J23" s="10"/>
      <c r="K23" s="56" t="s">
        <v>9</v>
      </c>
      <c r="L23" s="56">
        <f>B8</f>
        <v>14</v>
      </c>
      <c r="M23" s="56">
        <f>I8</f>
        <v>7</v>
      </c>
      <c r="N23" s="56">
        <f>SUM(L23:M23)</f>
        <v>21</v>
      </c>
      <c r="O23" s="57"/>
      <c r="P23" s="27">
        <f>L25*N23/N25</f>
        <v>13</v>
      </c>
      <c r="Q23" s="27">
        <f>M25*N23/N25</f>
        <v>8</v>
      </c>
      <c r="R23" s="54"/>
    </row>
    <row r="24" spans="1:18" ht="18.75" customHeight="1">
      <c r="A24" s="56" t="s">
        <v>10</v>
      </c>
      <c r="B24" s="56">
        <f>C6</f>
        <v>16</v>
      </c>
      <c r="C24" s="56">
        <f>J6</f>
        <v>14</v>
      </c>
      <c r="D24" s="56">
        <f>SUM(B24:C24)</f>
        <v>30</v>
      </c>
      <c r="E24" s="57"/>
      <c r="F24" s="27">
        <f>B25*D24/D25</f>
        <v>16.451612903225808</v>
      </c>
      <c r="G24" s="27">
        <f>C25*D24/D25</f>
        <v>13.548387096774194</v>
      </c>
      <c r="H24" s="54" t="s">
        <v>32</v>
      </c>
      <c r="I24" s="57"/>
      <c r="J24" s="10"/>
      <c r="K24" s="56" t="s">
        <v>10</v>
      </c>
      <c r="L24" s="56">
        <f>C8</f>
        <v>12</v>
      </c>
      <c r="M24" s="56">
        <f>J8</f>
        <v>9</v>
      </c>
      <c r="N24" s="56">
        <f>SUM(L24:M24)</f>
        <v>21</v>
      </c>
      <c r="O24" s="57"/>
      <c r="P24" s="27">
        <f>L25*N24/N25</f>
        <v>13</v>
      </c>
      <c r="Q24" s="27">
        <f>M25*N24/N25</f>
        <v>8</v>
      </c>
      <c r="R24" s="54" t="s">
        <v>32</v>
      </c>
    </row>
    <row r="25" spans="1:18" ht="15.75">
      <c r="A25" s="32" t="s">
        <v>6</v>
      </c>
      <c r="B25" s="32">
        <f>SUM(B23:B24)</f>
        <v>34</v>
      </c>
      <c r="C25" s="32">
        <f>SUM(C23:C24)</f>
        <v>28</v>
      </c>
      <c r="D25" s="32">
        <f>SUM(D23:D24)</f>
        <v>62</v>
      </c>
      <c r="E25" s="57"/>
      <c r="F25" s="54"/>
      <c r="G25" s="54"/>
      <c r="H25" s="28">
        <f>SUM(G28:H29)</f>
        <v>5.3186274509804017E-2</v>
      </c>
      <c r="I25" s="57"/>
      <c r="J25" s="10"/>
      <c r="K25" s="32" t="s">
        <v>6</v>
      </c>
      <c r="L25" s="32">
        <f>SUM(L23:L24)</f>
        <v>26</v>
      </c>
      <c r="M25" s="32">
        <f>SUM(M23:M24)</f>
        <v>16</v>
      </c>
      <c r="N25" s="32">
        <f>SUM(N23:N24)</f>
        <v>42</v>
      </c>
      <c r="O25" s="57"/>
      <c r="P25" s="54"/>
      <c r="Q25" s="54"/>
      <c r="R25" s="63">
        <f>SUM(Q28:R29)</f>
        <v>0.40384615384615385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0.45161290322580783</v>
      </c>
      <c r="C28" s="27">
        <f>C23-G23</f>
        <v>-0.45161290322580605</v>
      </c>
      <c r="D28" s="54"/>
      <c r="E28" s="27">
        <f>B28*B28</f>
        <v>0.20395421436004288</v>
      </c>
      <c r="F28" s="27">
        <f>C28*C28</f>
        <v>0.20395421436004127</v>
      </c>
      <c r="G28" s="30">
        <f>E28/F23</f>
        <v>1.1622390891840679E-2</v>
      </c>
      <c r="H28" s="30">
        <f>F28/G23</f>
        <v>1.4112903225806427E-2</v>
      </c>
      <c r="I28" s="57"/>
      <c r="J28" s="10"/>
      <c r="K28" s="29" t="s">
        <v>33</v>
      </c>
      <c r="L28" s="27">
        <f>L23-P23</f>
        <v>1</v>
      </c>
      <c r="M28" s="27">
        <f>M23-Q23</f>
        <v>-1</v>
      </c>
      <c r="N28" s="57"/>
      <c r="O28" s="27">
        <f>L28*L28</f>
        <v>1</v>
      </c>
      <c r="P28" s="27">
        <f>M28*M28</f>
        <v>1</v>
      </c>
      <c r="Q28" s="30">
        <f>O28/P23</f>
        <v>7.6923076923076927E-2</v>
      </c>
      <c r="R28" s="30">
        <f>P28/Q23</f>
        <v>0.125</v>
      </c>
    </row>
    <row r="29" spans="1:18" ht="15.75">
      <c r="A29" s="29"/>
      <c r="B29" s="27">
        <f>B24-F24</f>
        <v>-0.45161290322580783</v>
      </c>
      <c r="C29" s="27">
        <f>C24-G24</f>
        <v>0.45161290322580605</v>
      </c>
      <c r="D29" s="54"/>
      <c r="E29" s="27">
        <f>B29*B29</f>
        <v>0.20395421436004288</v>
      </c>
      <c r="F29" s="27">
        <f>C29*C29</f>
        <v>0.20395421436004127</v>
      </c>
      <c r="G29" s="30">
        <f>E29/F24</f>
        <v>1.2397216951296723E-2</v>
      </c>
      <c r="H29" s="30">
        <f>F29/G24</f>
        <v>1.5053763440860188E-2</v>
      </c>
      <c r="I29" s="57"/>
      <c r="J29" s="10"/>
      <c r="K29" s="29"/>
      <c r="L29" s="27">
        <f>L24-P24</f>
        <v>-1</v>
      </c>
      <c r="M29" s="27">
        <f>M24-Q24</f>
        <v>1</v>
      </c>
      <c r="N29" s="57"/>
      <c r="O29" s="27">
        <f>L29*L29</f>
        <v>1</v>
      </c>
      <c r="P29" s="27">
        <f>M29*M29</f>
        <v>1</v>
      </c>
      <c r="Q29" s="30">
        <f>O29/P24</f>
        <v>7.6923076923076927E-2</v>
      </c>
      <c r="R29" s="30">
        <f>P29/Q24</f>
        <v>0.125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90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34</v>
      </c>
      <c r="C33" s="58">
        <f>C13</f>
        <v>21</v>
      </c>
      <c r="D33" s="58">
        <f>SUM(B33:C33)</f>
        <v>55</v>
      </c>
      <c r="E33" s="49">
        <f>B33*100/D35</f>
        <v>34</v>
      </c>
      <c r="F33" s="49">
        <f>C33*100/D35</f>
        <v>21</v>
      </c>
      <c r="H33" s="93" t="s">
        <v>39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23</v>
      </c>
      <c r="C34" s="58">
        <f>C14</f>
        <v>22</v>
      </c>
      <c r="D34" s="58">
        <f>SUM(B34:C34)</f>
        <v>45</v>
      </c>
      <c r="E34" s="50">
        <f>B34*100/D33</f>
        <v>41.81818181818182</v>
      </c>
      <c r="F34" s="49">
        <f>C34*100/D35</f>
        <v>22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0.67626173202526063</v>
      </c>
      <c r="P34" s="15"/>
      <c r="Q34" s="57"/>
      <c r="R34" s="22"/>
    </row>
    <row r="35" spans="1:18" ht="15.75">
      <c r="A35" s="58" t="s">
        <v>6</v>
      </c>
      <c r="B35" s="58">
        <f>SUM(B33:B34)</f>
        <v>57</v>
      </c>
      <c r="C35" s="58">
        <f>SUM(C33:C34)</f>
        <v>43</v>
      </c>
      <c r="D35" s="58">
        <f>SUM(D33:D34)</f>
        <v>100</v>
      </c>
      <c r="E35" s="51"/>
      <c r="F35" s="51"/>
      <c r="H35" s="56" t="s">
        <v>9</v>
      </c>
      <c r="I35" s="54">
        <f>B9</f>
        <v>77</v>
      </c>
      <c r="J35" s="54">
        <f>I9</f>
        <v>55</v>
      </c>
      <c r="K35" s="54">
        <f>SUM(I35:J35)</f>
        <v>132</v>
      </c>
      <c r="L35" s="57"/>
      <c r="M35" s="27">
        <f>I37*K35/K37</f>
        <v>75.354330708661422</v>
      </c>
      <c r="N35" s="27">
        <f>J37*K35/K37</f>
        <v>56.645669291338585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68</v>
      </c>
      <c r="J36" s="54">
        <f>J9</f>
        <v>54</v>
      </c>
      <c r="K36" s="54">
        <f>SUM(I36:J36)</f>
        <v>122</v>
      </c>
      <c r="L36" s="57"/>
      <c r="M36" s="27">
        <f>I37*K36/K37</f>
        <v>69.645669291338578</v>
      </c>
      <c r="N36" s="27">
        <f>J37*K36/K37</f>
        <v>52.354330708661415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2014</v>
      </c>
      <c r="B37" s="95"/>
      <c r="C37" s="95"/>
      <c r="D37" s="95"/>
      <c r="E37" s="95"/>
      <c r="F37" s="95"/>
      <c r="H37" s="33" t="s">
        <v>6</v>
      </c>
      <c r="I37" s="34">
        <f>SUM(I35:I36)</f>
        <v>145</v>
      </c>
      <c r="J37" s="34">
        <f>SUM(J35:J36)</f>
        <v>109</v>
      </c>
      <c r="K37" s="34">
        <f>SUM(K35:K36)</f>
        <v>254</v>
      </c>
      <c r="L37" s="57"/>
      <c r="M37" s="57"/>
      <c r="N37" s="57"/>
      <c r="O37" s="63">
        <f>SUM(N40:O41)</f>
        <v>0.17436447966421348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18</v>
      </c>
      <c r="C39" s="58">
        <f>C23</f>
        <v>14</v>
      </c>
      <c r="D39" s="58">
        <f>SUM(B39:C39)</f>
        <v>32</v>
      </c>
      <c r="E39" s="49">
        <f>B39*100/D41</f>
        <v>29.032258064516128</v>
      </c>
      <c r="F39" s="49">
        <f>C39*100/D41</f>
        <v>22.580645161290324</v>
      </c>
      <c r="H39" s="29"/>
      <c r="I39" s="54"/>
      <c r="J39" s="54"/>
      <c r="K39" s="54"/>
      <c r="L39" s="54"/>
      <c r="M39" s="54"/>
      <c r="N39" s="93" t="s">
        <v>36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16</v>
      </c>
      <c r="C40" s="58">
        <f>C24</f>
        <v>14</v>
      </c>
      <c r="D40" s="58">
        <f>SUM(B40:C40)</f>
        <v>30</v>
      </c>
      <c r="E40" s="50">
        <f>B40*100/D39</f>
        <v>50</v>
      </c>
      <c r="F40" s="49">
        <f>C40*100/D41</f>
        <v>22.580645161290324</v>
      </c>
      <c r="H40" s="29" t="s">
        <v>33</v>
      </c>
      <c r="I40" s="27">
        <f>I35-M35</f>
        <v>1.645669291338578</v>
      </c>
      <c r="J40" s="27">
        <f>J35-N35</f>
        <v>-1.6456692913385851</v>
      </c>
      <c r="K40" s="54"/>
      <c r="L40" s="27">
        <f>I40*I40</f>
        <v>2.7082274164548172</v>
      </c>
      <c r="M40" s="27">
        <f>J40*J40</f>
        <v>2.7082274164548408</v>
      </c>
      <c r="N40" s="30">
        <f>L40/M35</f>
        <v>3.5939904063715965E-2</v>
      </c>
      <c r="O40" s="30">
        <f>M40/N35</f>
        <v>4.7809964121457431E-2</v>
      </c>
      <c r="P40" s="14"/>
      <c r="Q40" s="14"/>
      <c r="R40" s="22"/>
    </row>
    <row r="41" spans="1:18" ht="15.75">
      <c r="A41" s="58" t="s">
        <v>6</v>
      </c>
      <c r="B41" s="58">
        <f>SUM(B39:B40)</f>
        <v>34</v>
      </c>
      <c r="C41" s="58">
        <f>SUM(C39:C40)</f>
        <v>28</v>
      </c>
      <c r="D41" s="58">
        <f>SUM(D39:D40)</f>
        <v>62</v>
      </c>
      <c r="E41" s="51"/>
      <c r="F41" s="51"/>
      <c r="H41" s="29"/>
      <c r="I41" s="27">
        <f>I36-M36</f>
        <v>-1.645669291338578</v>
      </c>
      <c r="J41" s="27">
        <f>J36-N36</f>
        <v>1.6456692913385851</v>
      </c>
      <c r="K41" s="54"/>
      <c r="L41" s="27">
        <f>I41*I41</f>
        <v>2.7082274164548172</v>
      </c>
      <c r="M41" s="27">
        <f>J41*J41</f>
        <v>2.7082274164548408</v>
      </c>
      <c r="N41" s="30">
        <f>L41/M36</f>
        <v>3.8885797839430393E-2</v>
      </c>
      <c r="O41" s="30">
        <f>M41/N36</f>
        <v>5.1728813639609683E-2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30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11</v>
      </c>
      <c r="C45" s="58">
        <f t="shared" si="9"/>
        <v>13</v>
      </c>
      <c r="D45" s="58">
        <f>SUM(B45:C45)</f>
        <v>24</v>
      </c>
      <c r="E45" s="49">
        <f>B45*100/D47</f>
        <v>22</v>
      </c>
      <c r="F45" s="49">
        <f>C45*100/D47</f>
        <v>26</v>
      </c>
    </row>
    <row r="46" spans="1:18">
      <c r="A46" s="58" t="s">
        <v>10</v>
      </c>
      <c r="B46" s="58">
        <f t="shared" si="9"/>
        <v>17</v>
      </c>
      <c r="C46" s="58">
        <f t="shared" si="9"/>
        <v>9</v>
      </c>
      <c r="D46" s="58">
        <f>SUM(B46:C46)</f>
        <v>26</v>
      </c>
      <c r="E46" s="50">
        <f>B46*100/D45</f>
        <v>70.833333333333329</v>
      </c>
      <c r="F46" s="49">
        <f>C46*100/D47</f>
        <v>18</v>
      </c>
    </row>
    <row r="47" spans="1:18">
      <c r="A47" s="58" t="s">
        <v>6</v>
      </c>
      <c r="B47" s="58">
        <f>SUM(B45:B46)</f>
        <v>28</v>
      </c>
      <c r="C47" s="58">
        <f>SUM(C45:C46)</f>
        <v>22</v>
      </c>
      <c r="D47" s="58">
        <f>SUM(D45:D46)</f>
        <v>50</v>
      </c>
      <c r="E47" s="51"/>
      <c r="F47" s="51"/>
    </row>
    <row r="48" spans="1:18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14</v>
      </c>
      <c r="C50" s="58">
        <f>M23</f>
        <v>7</v>
      </c>
      <c r="D50" s="58">
        <f>SUM(B50:C50)</f>
        <v>21</v>
      </c>
      <c r="E50" s="49">
        <f>B50*100/D52</f>
        <v>33.333333333333336</v>
      </c>
      <c r="F50" s="49">
        <f>C50*100/D52</f>
        <v>16.666666666666668</v>
      </c>
    </row>
    <row r="51" spans="1:6">
      <c r="A51" s="58" t="s">
        <v>10</v>
      </c>
      <c r="B51" s="58">
        <f>L24</f>
        <v>12</v>
      </c>
      <c r="C51" s="58">
        <f>M24</f>
        <v>9</v>
      </c>
      <c r="D51" s="58">
        <f>SUM(B51:C51)</f>
        <v>21</v>
      </c>
      <c r="E51" s="49">
        <f>B51*100/D50</f>
        <v>57.142857142857146</v>
      </c>
      <c r="F51" s="49">
        <f>C51*100/D52</f>
        <v>21.428571428571427</v>
      </c>
    </row>
    <row r="52" spans="1:6">
      <c r="A52" s="58" t="s">
        <v>6</v>
      </c>
      <c r="B52" s="58">
        <f>SUM(B50:B51)</f>
        <v>26</v>
      </c>
      <c r="C52" s="58">
        <f>SUM(C50:C51)</f>
        <v>16</v>
      </c>
      <c r="D52" s="58">
        <f>SUM(D50:D51)</f>
        <v>42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52"/>
  <sheetViews>
    <sheetView topLeftCell="A37" workbookViewId="0">
      <selection activeCell="Q17" sqref="Q17:R1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114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25</v>
      </c>
      <c r="C5" s="4">
        <v>13</v>
      </c>
      <c r="D5" s="4">
        <f>SUM(B5:C5)</f>
        <v>38</v>
      </c>
      <c r="E5" s="4">
        <v>11</v>
      </c>
      <c r="F5" s="4">
        <v>1</v>
      </c>
      <c r="G5" s="4">
        <v>5</v>
      </c>
      <c r="H5" s="4">
        <v>8</v>
      </c>
      <c r="I5" s="4">
        <f>E5+G5</f>
        <v>16</v>
      </c>
      <c r="J5" s="6">
        <f>F5+H5</f>
        <v>9</v>
      </c>
      <c r="K5" s="7">
        <f>I5+J5</f>
        <v>25</v>
      </c>
      <c r="L5" s="3">
        <f>D5+K5</f>
        <v>63</v>
      </c>
      <c r="M5" s="21">
        <f>B5*100/L5</f>
        <v>39.682539682539684</v>
      </c>
      <c r="N5" s="21">
        <f>C5*100/L5</f>
        <v>20.634920634920636</v>
      </c>
      <c r="O5" s="21">
        <f>E5+G5*100/L5</f>
        <v>18.936507936507937</v>
      </c>
      <c r="P5" s="21">
        <f>F5+H5*100/L5</f>
        <v>13.698412698412698</v>
      </c>
    </row>
    <row r="6" spans="1:18" ht="16.5" thickBot="1">
      <c r="A6" s="2" t="s">
        <v>12</v>
      </c>
      <c r="B6" s="4">
        <v>29</v>
      </c>
      <c r="C6" s="4">
        <v>10</v>
      </c>
      <c r="D6" s="4">
        <f t="shared" ref="D6:D7" si="0">SUM(B6:C6)</f>
        <v>39</v>
      </c>
      <c r="E6" s="4">
        <v>8</v>
      </c>
      <c r="F6" s="4">
        <v>5</v>
      </c>
      <c r="G6" s="4">
        <v>4</v>
      </c>
      <c r="H6" s="4">
        <v>5</v>
      </c>
      <c r="I6" s="4">
        <f t="shared" ref="I6:J8" si="1">E6+G6</f>
        <v>12</v>
      </c>
      <c r="J6" s="6">
        <f t="shared" si="1"/>
        <v>10</v>
      </c>
      <c r="K6" s="7">
        <f t="shared" ref="K6:K8" si="2">I6+J6</f>
        <v>22</v>
      </c>
      <c r="L6" s="3">
        <f t="shared" ref="L6:L8" si="3">D6+K6</f>
        <v>61</v>
      </c>
      <c r="M6" s="21">
        <f t="shared" ref="M6:M9" si="4">B6*100/L6</f>
        <v>47.540983606557376</v>
      </c>
      <c r="N6" s="21">
        <f t="shared" ref="N6:N9" si="5">C6*100/L6</f>
        <v>16.393442622950818</v>
      </c>
      <c r="O6" s="21">
        <f t="shared" ref="O6:O9" si="6">E6+G6*100/L6</f>
        <v>14.557377049180328</v>
      </c>
      <c r="P6" s="21">
        <f t="shared" ref="P6:P9" si="7">F6+H6*100/L6</f>
        <v>13.196721311475409</v>
      </c>
    </row>
    <row r="7" spans="1:18" ht="16.5" thickBot="1">
      <c r="A7" s="2" t="s">
        <v>13</v>
      </c>
      <c r="B7" s="4">
        <v>19</v>
      </c>
      <c r="C7" s="4">
        <v>10</v>
      </c>
      <c r="D7" s="4">
        <f t="shared" si="0"/>
        <v>29</v>
      </c>
      <c r="E7" s="4">
        <v>4</v>
      </c>
      <c r="F7" s="4">
        <v>4</v>
      </c>
      <c r="G7" s="4">
        <v>4</v>
      </c>
      <c r="H7" s="4">
        <v>9</v>
      </c>
      <c r="I7" s="4">
        <f t="shared" si="1"/>
        <v>8</v>
      </c>
      <c r="J7" s="6">
        <f t="shared" si="1"/>
        <v>13</v>
      </c>
      <c r="K7" s="7">
        <f t="shared" si="2"/>
        <v>21</v>
      </c>
      <c r="L7" s="3">
        <f t="shared" si="3"/>
        <v>50</v>
      </c>
      <c r="M7" s="21">
        <f t="shared" si="4"/>
        <v>38</v>
      </c>
      <c r="N7" s="21">
        <f t="shared" si="5"/>
        <v>20</v>
      </c>
      <c r="O7" s="21">
        <f t="shared" si="6"/>
        <v>12</v>
      </c>
      <c r="P7" s="21">
        <f t="shared" si="7"/>
        <v>22</v>
      </c>
    </row>
    <row r="8" spans="1:18" ht="16.5" thickBot="1">
      <c r="A8" s="2" t="s">
        <v>14</v>
      </c>
      <c r="B8" s="4">
        <v>18</v>
      </c>
      <c r="C8" s="4">
        <v>10</v>
      </c>
      <c r="D8" s="4">
        <f>SUM(B8:C8)</f>
        <v>28</v>
      </c>
      <c r="E8" s="4">
        <v>2</v>
      </c>
      <c r="F8" s="4">
        <v>1</v>
      </c>
      <c r="G8" s="4">
        <v>5</v>
      </c>
      <c r="H8" s="4">
        <v>4</v>
      </c>
      <c r="I8" s="4">
        <f t="shared" si="1"/>
        <v>7</v>
      </c>
      <c r="J8" s="6">
        <f t="shared" si="1"/>
        <v>5</v>
      </c>
      <c r="K8" s="7">
        <f t="shared" si="2"/>
        <v>12</v>
      </c>
      <c r="L8" s="3">
        <f t="shared" si="3"/>
        <v>40</v>
      </c>
      <c r="M8" s="21">
        <f t="shared" si="4"/>
        <v>45</v>
      </c>
      <c r="N8" s="21">
        <f t="shared" si="5"/>
        <v>25</v>
      </c>
      <c r="O8" s="21">
        <f t="shared" si="6"/>
        <v>14.5</v>
      </c>
      <c r="P8" s="21">
        <f t="shared" si="7"/>
        <v>11</v>
      </c>
    </row>
    <row r="9" spans="1:18" ht="16.5" thickBot="1">
      <c r="A9" s="2" t="s">
        <v>15</v>
      </c>
      <c r="B9" s="4">
        <f t="shared" ref="B9:L9" si="8">SUM(B5:B8)</f>
        <v>91</v>
      </c>
      <c r="C9" s="4">
        <f t="shared" si="8"/>
        <v>43</v>
      </c>
      <c r="D9" s="4">
        <f t="shared" si="8"/>
        <v>134</v>
      </c>
      <c r="E9" s="4">
        <f t="shared" si="8"/>
        <v>25</v>
      </c>
      <c r="F9" s="4">
        <f t="shared" si="8"/>
        <v>11</v>
      </c>
      <c r="G9" s="4">
        <f t="shared" si="8"/>
        <v>18</v>
      </c>
      <c r="H9" s="4">
        <f t="shared" si="8"/>
        <v>26</v>
      </c>
      <c r="I9" s="4">
        <f t="shared" si="8"/>
        <v>43</v>
      </c>
      <c r="J9" s="6">
        <f t="shared" si="8"/>
        <v>37</v>
      </c>
      <c r="K9" s="7">
        <f t="shared" si="8"/>
        <v>80</v>
      </c>
      <c r="L9" s="3">
        <f t="shared" si="8"/>
        <v>214</v>
      </c>
      <c r="M9" s="21">
        <f t="shared" si="4"/>
        <v>42.523364485981311</v>
      </c>
      <c r="N9" s="21">
        <f t="shared" si="5"/>
        <v>20.093457943925234</v>
      </c>
      <c r="O9" s="21">
        <f t="shared" si="6"/>
        <v>33.411214953271028</v>
      </c>
      <c r="P9" s="21">
        <f t="shared" si="7"/>
        <v>23.149532710280376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30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37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0.88410667679699306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5.4832334852780808E-2</v>
      </c>
    </row>
    <row r="13" spans="1:18" ht="15.75">
      <c r="A13" s="56" t="s">
        <v>9</v>
      </c>
      <c r="B13" s="54">
        <f>B5</f>
        <v>25</v>
      </c>
      <c r="C13" s="54">
        <f>I5</f>
        <v>16</v>
      </c>
      <c r="D13" s="54">
        <f>SUM(B13:C13)</f>
        <v>41</v>
      </c>
      <c r="E13" s="57"/>
      <c r="F13" s="27">
        <f>B15*D13/D15</f>
        <v>24.730158730158731</v>
      </c>
      <c r="G13" s="27">
        <f>C15*D13/D15</f>
        <v>16.269841269841269</v>
      </c>
      <c r="H13" s="54"/>
      <c r="I13" s="57"/>
      <c r="J13" s="10"/>
      <c r="K13" s="56" t="s">
        <v>9</v>
      </c>
      <c r="L13" s="54">
        <f>B7</f>
        <v>19</v>
      </c>
      <c r="M13" s="54">
        <f>I7</f>
        <v>8</v>
      </c>
      <c r="N13" s="54">
        <f>SUM(L13:M13)</f>
        <v>27</v>
      </c>
      <c r="O13" s="57"/>
      <c r="P13" s="27">
        <f>L15*N13/N15</f>
        <v>15.66</v>
      </c>
      <c r="Q13" s="27">
        <f>M15*N13/N15</f>
        <v>11.34</v>
      </c>
      <c r="R13" s="54"/>
    </row>
    <row r="14" spans="1:18" ht="18" customHeight="1">
      <c r="A14" s="56" t="s">
        <v>10</v>
      </c>
      <c r="B14" s="54">
        <f>C5</f>
        <v>13</v>
      </c>
      <c r="C14" s="54">
        <f>J5</f>
        <v>9</v>
      </c>
      <c r="D14" s="54">
        <f>SUM(B14:C14)</f>
        <v>22</v>
      </c>
      <c r="E14" s="57"/>
      <c r="F14" s="27">
        <f>B15*D14/D15</f>
        <v>13.269841269841271</v>
      </c>
      <c r="G14" s="27">
        <f>C15*D14/D15</f>
        <v>8.7301587301587293</v>
      </c>
      <c r="H14" s="54" t="s">
        <v>32</v>
      </c>
      <c r="I14" s="57"/>
      <c r="J14" s="10"/>
      <c r="K14" s="56" t="s">
        <v>10</v>
      </c>
      <c r="L14" s="54">
        <f>C7</f>
        <v>10</v>
      </c>
      <c r="M14" s="54">
        <f>J7</f>
        <v>13</v>
      </c>
      <c r="N14" s="54">
        <f>SUM(L14:M14)</f>
        <v>23</v>
      </c>
      <c r="O14" s="57"/>
      <c r="P14" s="27">
        <f>L15*N14/N15</f>
        <v>13.34</v>
      </c>
      <c r="Q14" s="27">
        <f>M15*N14/N15</f>
        <v>9.66</v>
      </c>
      <c r="R14" s="54" t="s">
        <v>32</v>
      </c>
    </row>
    <row r="15" spans="1:18" ht="15.75">
      <c r="A15" s="33" t="s">
        <v>6</v>
      </c>
      <c r="B15" s="34">
        <f>SUM(B13:B14)</f>
        <v>38</v>
      </c>
      <c r="C15" s="34">
        <f>SUM(C13:C14)</f>
        <v>25</v>
      </c>
      <c r="D15" s="34">
        <f>SUM(D13:D14)</f>
        <v>63</v>
      </c>
      <c r="E15" s="57"/>
      <c r="F15" s="57"/>
      <c r="G15" s="57"/>
      <c r="H15" s="28">
        <f>SUM(G18:H19)</f>
        <v>2.1247520130703728E-2</v>
      </c>
      <c r="I15" s="57"/>
      <c r="J15" s="10"/>
      <c r="K15" s="33" t="s">
        <v>6</v>
      </c>
      <c r="L15" s="34">
        <f>SUM(L13:L14)</f>
        <v>29</v>
      </c>
      <c r="M15" s="34">
        <f>SUM(M13:M14)</f>
        <v>21</v>
      </c>
      <c r="N15" s="34">
        <f>SUM(N13:N14)</f>
        <v>50</v>
      </c>
      <c r="O15" s="57"/>
      <c r="P15" s="54"/>
      <c r="Q15" s="54"/>
      <c r="R15" s="63">
        <f>SUM(Q18:R19)</f>
        <v>3.6871775752335472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0.26984126984126888</v>
      </c>
      <c r="C18" s="27">
        <f>C13-G13</f>
        <v>-0.26984126984126888</v>
      </c>
      <c r="D18" s="54"/>
      <c r="E18" s="27">
        <f>B18*B18</f>
        <v>7.2814310909548485E-2</v>
      </c>
      <c r="F18" s="27">
        <f>C18*C18</f>
        <v>7.2814310909548485E-2</v>
      </c>
      <c r="G18" s="30">
        <f>E18/F13</f>
        <v>2.9443527517981735E-3</v>
      </c>
      <c r="H18" s="30">
        <f>F18/G13</f>
        <v>4.4754161827332238E-3</v>
      </c>
      <c r="I18" s="57"/>
      <c r="J18" s="10"/>
      <c r="K18" s="29" t="s">
        <v>33</v>
      </c>
      <c r="L18" s="27">
        <f>L13-P13</f>
        <v>3.34</v>
      </c>
      <c r="M18" s="27">
        <f>M13-Q13</f>
        <v>-3.34</v>
      </c>
      <c r="N18" s="57"/>
      <c r="O18" s="27">
        <f>L18*L18</f>
        <v>11.1556</v>
      </c>
      <c r="P18" s="27">
        <f>M18*M18</f>
        <v>11.1556</v>
      </c>
      <c r="Q18" s="30">
        <f>O18/P13</f>
        <v>0.71236270753512132</v>
      </c>
      <c r="R18" s="30">
        <f>P18/Q13</f>
        <v>0.98373897707231039</v>
      </c>
    </row>
    <row r="19" spans="1:18" ht="15.75">
      <c r="A19" s="29"/>
      <c r="B19" s="27">
        <f>B14-F14</f>
        <v>-0.26984126984127066</v>
      </c>
      <c r="C19" s="27">
        <f>C14-G14</f>
        <v>0.26984126984127066</v>
      </c>
      <c r="D19" s="54"/>
      <c r="E19" s="27">
        <f>B19*B19</f>
        <v>7.2814310909549443E-2</v>
      </c>
      <c r="F19" s="27">
        <f>C19*C19</f>
        <v>7.2814310909549443E-2</v>
      </c>
      <c r="G19" s="30">
        <f>E19/F14</f>
        <v>5.4872028556239407E-3</v>
      </c>
      <c r="H19" s="30">
        <f>F19/G14</f>
        <v>8.3405483405483913E-3</v>
      </c>
      <c r="I19" s="57"/>
      <c r="J19" s="10"/>
      <c r="K19" s="29"/>
      <c r="L19" s="27">
        <f>L14-P14</f>
        <v>-3.34</v>
      </c>
      <c r="M19" s="27">
        <f>M14-Q14</f>
        <v>3.34</v>
      </c>
      <c r="N19" s="57"/>
      <c r="O19" s="27">
        <f>L19*L19</f>
        <v>11.1556</v>
      </c>
      <c r="P19" s="27">
        <f>M19*M19</f>
        <v>11.1556</v>
      </c>
      <c r="Q19" s="30">
        <f>O19/P14</f>
        <v>0.83625187406296853</v>
      </c>
      <c r="R19" s="30">
        <f>P19/Q14</f>
        <v>1.1548240165631469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34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38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0.1134361611487472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0.72157972596306852</v>
      </c>
    </row>
    <row r="23" spans="1:18" ht="15.75">
      <c r="A23" s="56" t="s">
        <v>9</v>
      </c>
      <c r="B23" s="56">
        <f>B6</f>
        <v>29</v>
      </c>
      <c r="C23" s="56">
        <f>I6</f>
        <v>12</v>
      </c>
      <c r="D23" s="56">
        <f>SUM(B23:C23)</f>
        <v>41</v>
      </c>
      <c r="E23" s="57"/>
      <c r="F23" s="27">
        <f>B25*D23/D25</f>
        <v>26.21311475409836</v>
      </c>
      <c r="G23" s="27">
        <f>C25*D23/D25</f>
        <v>14.78688524590164</v>
      </c>
      <c r="H23" s="54"/>
      <c r="I23" s="57"/>
      <c r="J23" s="10"/>
      <c r="K23" s="56" t="s">
        <v>9</v>
      </c>
      <c r="L23" s="56">
        <f>B8</f>
        <v>18</v>
      </c>
      <c r="M23" s="56">
        <f>I8</f>
        <v>7</v>
      </c>
      <c r="N23" s="56">
        <f>SUM(L23:M23)</f>
        <v>25</v>
      </c>
      <c r="O23" s="57"/>
      <c r="P23" s="27">
        <f>L25*N23/N25</f>
        <v>17.5</v>
      </c>
      <c r="Q23" s="27">
        <f>M25*N23/N25</f>
        <v>7.5</v>
      </c>
      <c r="R23" s="54"/>
    </row>
    <row r="24" spans="1:18" ht="18.75" customHeight="1">
      <c r="A24" s="56" t="s">
        <v>10</v>
      </c>
      <c r="B24" s="56">
        <f>C6</f>
        <v>10</v>
      </c>
      <c r="C24" s="56">
        <f>J6</f>
        <v>10</v>
      </c>
      <c r="D24" s="56">
        <f>SUM(B24:C24)</f>
        <v>20</v>
      </c>
      <c r="E24" s="57"/>
      <c r="F24" s="27">
        <f>B25*D24/D25</f>
        <v>12.78688524590164</v>
      </c>
      <c r="G24" s="27">
        <f>C25*D24/D25</f>
        <v>7.2131147540983607</v>
      </c>
      <c r="H24" s="54" t="s">
        <v>32</v>
      </c>
      <c r="I24" s="57"/>
      <c r="J24" s="10"/>
      <c r="K24" s="56" t="s">
        <v>10</v>
      </c>
      <c r="L24" s="56">
        <f>C8</f>
        <v>10</v>
      </c>
      <c r="M24" s="56">
        <f>J8</f>
        <v>5</v>
      </c>
      <c r="N24" s="56">
        <f>SUM(L24:M24)</f>
        <v>15</v>
      </c>
      <c r="O24" s="57"/>
      <c r="P24" s="27">
        <f>L25*N24/N25</f>
        <v>10.5</v>
      </c>
      <c r="Q24" s="27">
        <f>M25*N24/N25</f>
        <v>4.5</v>
      </c>
      <c r="R24" s="54" t="s">
        <v>32</v>
      </c>
    </row>
    <row r="25" spans="1:18" ht="15.75">
      <c r="A25" s="32" t="s">
        <v>6</v>
      </c>
      <c r="B25" s="32">
        <f>SUM(B23:B24)</f>
        <v>39</v>
      </c>
      <c r="C25" s="32">
        <f>SUM(C23:C24)</f>
        <v>22</v>
      </c>
      <c r="D25" s="32">
        <f>SUM(D23:D24)</f>
        <v>61</v>
      </c>
      <c r="E25" s="57"/>
      <c r="F25" s="54"/>
      <c r="G25" s="54"/>
      <c r="H25" s="28">
        <f>SUM(G28:H29)</f>
        <v>2.5056853715390313</v>
      </c>
      <c r="I25" s="57"/>
      <c r="J25" s="10"/>
      <c r="K25" s="32" t="s">
        <v>6</v>
      </c>
      <c r="L25" s="32">
        <f>SUM(L23:L24)</f>
        <v>28</v>
      </c>
      <c r="M25" s="32">
        <f>SUM(M23:M24)</f>
        <v>12</v>
      </c>
      <c r="N25" s="32">
        <f>SUM(N23:N24)</f>
        <v>40</v>
      </c>
      <c r="O25" s="57"/>
      <c r="P25" s="54"/>
      <c r="Q25" s="54"/>
      <c r="R25" s="63">
        <f>SUM(Q28:R29)</f>
        <v>0.12698412698412698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2.7868852459016402</v>
      </c>
      <c r="C28" s="27">
        <f>C23-G23</f>
        <v>-2.7868852459016402</v>
      </c>
      <c r="D28" s="54"/>
      <c r="E28" s="27">
        <f>B28*B28</f>
        <v>7.766729373824246</v>
      </c>
      <c r="F28" s="27">
        <f>C28*C28</f>
        <v>7.766729373824246</v>
      </c>
      <c r="G28" s="30">
        <f>E28/F23</f>
        <v>0.29629173971437089</v>
      </c>
      <c r="H28" s="30">
        <f>F28/G23</f>
        <v>0.52524444767547562</v>
      </c>
      <c r="I28" s="57"/>
      <c r="J28" s="10"/>
      <c r="K28" s="29" t="s">
        <v>33</v>
      </c>
      <c r="L28" s="27">
        <f>L23-P23</f>
        <v>0.5</v>
      </c>
      <c r="M28" s="27">
        <f>M23-Q23</f>
        <v>-0.5</v>
      </c>
      <c r="N28" s="57"/>
      <c r="O28" s="27">
        <f>L28*L28</f>
        <v>0.25</v>
      </c>
      <c r="P28" s="27">
        <f>M28*M28</f>
        <v>0.25</v>
      </c>
      <c r="Q28" s="30">
        <f>O28/P23</f>
        <v>1.4285714285714285E-2</v>
      </c>
      <c r="R28" s="30">
        <f>P28/Q23</f>
        <v>3.3333333333333333E-2</v>
      </c>
    </row>
    <row r="29" spans="1:18" ht="15.75">
      <c r="A29" s="29"/>
      <c r="B29" s="27">
        <f>B24-F24</f>
        <v>-2.7868852459016402</v>
      </c>
      <c r="C29" s="27">
        <f>C24-G24</f>
        <v>2.7868852459016393</v>
      </c>
      <c r="D29" s="54"/>
      <c r="E29" s="27">
        <f>B29*B29</f>
        <v>7.766729373824246</v>
      </c>
      <c r="F29" s="27">
        <f>C29*C29</f>
        <v>7.7667293738242407</v>
      </c>
      <c r="G29" s="30">
        <f>E29/F24</f>
        <v>0.60739806641446026</v>
      </c>
      <c r="H29" s="30">
        <f>F29/G24</f>
        <v>1.0767511177347242</v>
      </c>
      <c r="I29" s="57"/>
      <c r="J29" s="10"/>
      <c r="K29" s="29"/>
      <c r="L29" s="27">
        <f>L24-P24</f>
        <v>-0.5</v>
      </c>
      <c r="M29" s="27">
        <f>M24-Q24</f>
        <v>0.5</v>
      </c>
      <c r="N29" s="57"/>
      <c r="O29" s="27">
        <f>L29*L29</f>
        <v>0.25</v>
      </c>
      <c r="P29" s="27">
        <f>M29*M29</f>
        <v>0.25</v>
      </c>
      <c r="Q29" s="30">
        <f>O29/P24</f>
        <v>2.3809523809523808E-2</v>
      </c>
      <c r="R29" s="30">
        <f>P29/Q24</f>
        <v>5.5555555555555552E-2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92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25</v>
      </c>
      <c r="C33" s="58">
        <f>C13</f>
        <v>16</v>
      </c>
      <c r="D33" s="58">
        <f>SUM(B33:C33)</f>
        <v>41</v>
      </c>
      <c r="E33" s="49">
        <f>B33*100/D35</f>
        <v>39.682539682539684</v>
      </c>
      <c r="F33" s="49">
        <f>C33*100/D35</f>
        <v>25.396825396825395</v>
      </c>
      <c r="H33" s="93" t="s">
        <v>30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13</v>
      </c>
      <c r="C34" s="58">
        <f>C14</f>
        <v>9</v>
      </c>
      <c r="D34" s="58">
        <f>SUM(B34:C34)</f>
        <v>22</v>
      </c>
      <c r="E34" s="50">
        <f>B34*100/D33</f>
        <v>31.707317073170731</v>
      </c>
      <c r="F34" s="49">
        <f>C34*100/D35</f>
        <v>14.285714285714286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3.8312576302087065E-2</v>
      </c>
      <c r="P34" s="15"/>
      <c r="Q34" s="57"/>
      <c r="R34" s="22"/>
    </row>
    <row r="35" spans="1:18" ht="15.75">
      <c r="A35" s="58" t="s">
        <v>6</v>
      </c>
      <c r="B35" s="58">
        <f>SUM(B33:B34)</f>
        <v>38</v>
      </c>
      <c r="C35" s="58">
        <f>SUM(C33:C34)</f>
        <v>25</v>
      </c>
      <c r="D35" s="58">
        <f>SUM(D33:D34)</f>
        <v>63</v>
      </c>
      <c r="E35" s="51"/>
      <c r="F35" s="51"/>
      <c r="H35" s="56" t="s">
        <v>9</v>
      </c>
      <c r="I35" s="54">
        <f>B9</f>
        <v>91</v>
      </c>
      <c r="J35" s="54">
        <f>I9</f>
        <v>43</v>
      </c>
      <c r="K35" s="54">
        <f>SUM(I35:J35)</f>
        <v>134</v>
      </c>
      <c r="L35" s="57"/>
      <c r="M35" s="27">
        <f>I37*K35/K37</f>
        <v>83.90654205607477</v>
      </c>
      <c r="N35" s="27">
        <f>J37*K35/K37</f>
        <v>50.09345794392523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43</v>
      </c>
      <c r="J36" s="54">
        <f>J9</f>
        <v>37</v>
      </c>
      <c r="K36" s="54">
        <f>SUM(I36:J36)</f>
        <v>80</v>
      </c>
      <c r="L36" s="57"/>
      <c r="M36" s="27">
        <f>I37*K36/K37</f>
        <v>50.09345794392523</v>
      </c>
      <c r="N36" s="27">
        <f>J37*K36/K37</f>
        <v>29.906542056074766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2015</v>
      </c>
      <c r="B37" s="95"/>
      <c r="C37" s="95"/>
      <c r="D37" s="95"/>
      <c r="E37" s="95"/>
      <c r="F37" s="95"/>
      <c r="H37" s="33" t="s">
        <v>6</v>
      </c>
      <c r="I37" s="34">
        <f>SUM(I35:I36)</f>
        <v>134</v>
      </c>
      <c r="J37" s="34">
        <f>SUM(J35:J36)</f>
        <v>80</v>
      </c>
      <c r="K37" s="34">
        <f>SUM(K35:K36)</f>
        <v>214</v>
      </c>
      <c r="L37" s="57"/>
      <c r="M37" s="57"/>
      <c r="N37" s="57"/>
      <c r="O37" s="63">
        <f>SUM(N40:O41)</f>
        <v>4.2910912090666047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29</v>
      </c>
      <c r="C39" s="58">
        <f>C23</f>
        <v>12</v>
      </c>
      <c r="D39" s="58">
        <f>SUM(B39:C39)</f>
        <v>41</v>
      </c>
      <c r="E39" s="49">
        <f>B39*100/D41</f>
        <v>47.540983606557376</v>
      </c>
      <c r="F39" s="49">
        <f>C39*100/D41</f>
        <v>19.672131147540984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10</v>
      </c>
      <c r="C40" s="58">
        <f>C24</f>
        <v>10</v>
      </c>
      <c r="D40" s="58">
        <f>SUM(B40:C40)</f>
        <v>20</v>
      </c>
      <c r="E40" s="50">
        <f>B40*100/D39</f>
        <v>24.390243902439025</v>
      </c>
      <c r="F40" s="49">
        <f>C40*100/D41</f>
        <v>16.393442622950818</v>
      </c>
      <c r="H40" s="29" t="s">
        <v>33</v>
      </c>
      <c r="I40" s="27">
        <f>I35-M35</f>
        <v>7.0934579439252303</v>
      </c>
      <c r="J40" s="27">
        <f>J35-N35</f>
        <v>-7.0934579439252303</v>
      </c>
      <c r="K40" s="54"/>
      <c r="L40" s="27">
        <f>I40*I40</f>
        <v>50.317145602235954</v>
      </c>
      <c r="M40" s="27">
        <f>J40*J40</f>
        <v>50.317145602235954</v>
      </c>
      <c r="N40" s="30">
        <f>L40/M35</f>
        <v>0.59968083976823872</v>
      </c>
      <c r="O40" s="30">
        <f>M40/N35</f>
        <v>1.0044654066117999</v>
      </c>
      <c r="P40" s="14"/>
      <c r="Q40" s="14"/>
      <c r="R40" s="22"/>
    </row>
    <row r="41" spans="1:18" ht="15.75">
      <c r="A41" s="58" t="s">
        <v>6</v>
      </c>
      <c r="B41" s="58">
        <f>SUM(B39:B40)</f>
        <v>39</v>
      </c>
      <c r="C41" s="58">
        <f>SUM(C39:C40)</f>
        <v>22</v>
      </c>
      <c r="D41" s="58">
        <f>SUM(D39:D40)</f>
        <v>61</v>
      </c>
      <c r="E41" s="51"/>
      <c r="F41" s="51"/>
      <c r="H41" s="29"/>
      <c r="I41" s="27">
        <f>I36-M36</f>
        <v>-7.0934579439252303</v>
      </c>
      <c r="J41" s="27">
        <f>J36-N36</f>
        <v>7.0934579439252339</v>
      </c>
      <c r="K41" s="54"/>
      <c r="L41" s="27">
        <f>I41*I41</f>
        <v>50.317145602235954</v>
      </c>
      <c r="M41" s="27">
        <f>J41*J41</f>
        <v>50.317145602236003</v>
      </c>
      <c r="N41" s="30">
        <f>L41/M36</f>
        <v>1.0044654066117999</v>
      </c>
      <c r="O41" s="30">
        <f>M41/N36</f>
        <v>1.6824795560747663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20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19</v>
      </c>
      <c r="C45" s="58">
        <f t="shared" si="9"/>
        <v>8</v>
      </c>
      <c r="D45" s="58">
        <f>SUM(B45:C45)</f>
        <v>27</v>
      </c>
      <c r="E45" s="49">
        <f>B45*100/D47</f>
        <v>38</v>
      </c>
      <c r="F45" s="49">
        <f>C45*100/D47</f>
        <v>16</v>
      </c>
    </row>
    <row r="46" spans="1:18">
      <c r="A46" s="58" t="s">
        <v>10</v>
      </c>
      <c r="B46" s="58">
        <f t="shared" si="9"/>
        <v>10</v>
      </c>
      <c r="C46" s="58">
        <f t="shared" si="9"/>
        <v>13</v>
      </c>
      <c r="D46" s="58">
        <f>SUM(B46:C46)</f>
        <v>23</v>
      </c>
      <c r="E46" s="50">
        <f>B46*100/D45</f>
        <v>37.037037037037038</v>
      </c>
      <c r="F46" s="49">
        <f>C46*100/D47</f>
        <v>26</v>
      </c>
    </row>
    <row r="47" spans="1:18">
      <c r="A47" s="58" t="s">
        <v>6</v>
      </c>
      <c r="B47" s="58">
        <f>SUM(B45:B46)</f>
        <v>29</v>
      </c>
      <c r="C47" s="58">
        <f>SUM(C45:C46)</f>
        <v>21</v>
      </c>
      <c r="D47" s="58">
        <f>SUM(D45:D46)</f>
        <v>50</v>
      </c>
      <c r="E47" s="51"/>
      <c r="F47" s="51"/>
    </row>
    <row r="48" spans="1:18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18</v>
      </c>
      <c r="C50" s="58">
        <f>M23</f>
        <v>7</v>
      </c>
      <c r="D50" s="58">
        <f>SUM(B50:C50)</f>
        <v>25</v>
      </c>
      <c r="E50" s="49">
        <f>B50*100/D52</f>
        <v>45</v>
      </c>
      <c r="F50" s="49">
        <f>C50*100/D52</f>
        <v>17.5</v>
      </c>
    </row>
    <row r="51" spans="1:6">
      <c r="A51" s="58" t="s">
        <v>10</v>
      </c>
      <c r="B51" s="58">
        <f>L24</f>
        <v>10</v>
      </c>
      <c r="C51" s="58">
        <f>M24</f>
        <v>5</v>
      </c>
      <c r="D51" s="58">
        <f>SUM(B51:C51)</f>
        <v>15</v>
      </c>
      <c r="E51" s="49">
        <f>B51*100/D50</f>
        <v>40</v>
      </c>
      <c r="F51" s="49">
        <f>C51*100/D52</f>
        <v>12.5</v>
      </c>
    </row>
    <row r="52" spans="1:6">
      <c r="A52" s="58" t="s">
        <v>6</v>
      </c>
      <c r="B52" s="58">
        <f>SUM(B50:B51)</f>
        <v>28</v>
      </c>
      <c r="C52" s="58">
        <f>SUM(C50:C51)</f>
        <v>12</v>
      </c>
      <c r="D52" s="58">
        <f>SUM(D50:D51)</f>
        <v>40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52"/>
  <sheetViews>
    <sheetView topLeftCell="A40" workbookViewId="0">
      <selection activeCell="K3" sqref="K3:K4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21</v>
      </c>
      <c r="C5" s="4">
        <v>8</v>
      </c>
      <c r="D5" s="4">
        <f>SUM(B5:C5)</f>
        <v>29</v>
      </c>
      <c r="E5" s="4">
        <v>15</v>
      </c>
      <c r="F5" s="4">
        <v>4</v>
      </c>
      <c r="G5" s="4">
        <v>4</v>
      </c>
      <c r="H5" s="4">
        <v>5</v>
      </c>
      <c r="I5" s="4">
        <f>E5+G5</f>
        <v>19</v>
      </c>
      <c r="J5" s="6">
        <f>F5+H5</f>
        <v>9</v>
      </c>
      <c r="K5" s="7">
        <f>I5+J5</f>
        <v>28</v>
      </c>
      <c r="L5" s="3">
        <f>D5+K5</f>
        <v>57</v>
      </c>
      <c r="M5" s="21">
        <f>B5*100/L5</f>
        <v>36.842105263157897</v>
      </c>
      <c r="N5" s="21">
        <f>C5*100/L5</f>
        <v>14.035087719298245</v>
      </c>
      <c r="O5" s="21">
        <f>E5+G5*100/L5</f>
        <v>22.017543859649123</v>
      </c>
      <c r="P5" s="21">
        <f>F5+H5*100/L5</f>
        <v>12.771929824561404</v>
      </c>
    </row>
    <row r="6" spans="1:18" ht="16.5" thickBot="1">
      <c r="A6" s="2" t="s">
        <v>12</v>
      </c>
      <c r="B6" s="4">
        <v>31</v>
      </c>
      <c r="C6" s="4">
        <v>20</v>
      </c>
      <c r="D6" s="4">
        <f t="shared" ref="D6:D8" si="0">SUM(B6:C6)</f>
        <v>51</v>
      </c>
      <c r="E6" s="4">
        <v>11</v>
      </c>
      <c r="F6" s="4">
        <v>6</v>
      </c>
      <c r="G6" s="4">
        <v>8</v>
      </c>
      <c r="H6" s="4">
        <v>3</v>
      </c>
      <c r="I6" s="4">
        <f t="shared" ref="I6:J8" si="1">E6+G6</f>
        <v>19</v>
      </c>
      <c r="J6" s="6">
        <f t="shared" si="1"/>
        <v>9</v>
      </c>
      <c r="K6" s="7">
        <f t="shared" ref="K6:K8" si="2">I6+J6</f>
        <v>28</v>
      </c>
      <c r="L6" s="3">
        <f t="shared" ref="L6:L8" si="3">D6+K6</f>
        <v>79</v>
      </c>
      <c r="M6" s="21">
        <f t="shared" ref="M6:M9" si="4">B6*100/L6</f>
        <v>39.240506329113927</v>
      </c>
      <c r="N6" s="21">
        <f t="shared" ref="N6:N9" si="5">C6*100/L6</f>
        <v>25.316455696202532</v>
      </c>
      <c r="O6" s="21">
        <f t="shared" ref="O6:O9" si="6">E6+G6*100/L6</f>
        <v>21.126582278481013</v>
      </c>
      <c r="P6" s="21">
        <f t="shared" ref="P6:P9" si="7">F6+H6*100/L6</f>
        <v>9.7974683544303787</v>
      </c>
    </row>
    <row r="7" spans="1:18" ht="16.5" thickBot="1">
      <c r="A7" s="2" t="s">
        <v>13</v>
      </c>
      <c r="B7" s="4">
        <v>16</v>
      </c>
      <c r="C7" s="4">
        <v>12</v>
      </c>
      <c r="D7" s="4">
        <f t="shared" si="0"/>
        <v>28</v>
      </c>
      <c r="E7" s="4">
        <v>10</v>
      </c>
      <c r="F7" s="4">
        <v>2</v>
      </c>
      <c r="G7" s="4">
        <v>5</v>
      </c>
      <c r="H7" s="4">
        <v>6</v>
      </c>
      <c r="I7" s="4">
        <f t="shared" si="1"/>
        <v>15</v>
      </c>
      <c r="J7" s="6">
        <f t="shared" si="1"/>
        <v>8</v>
      </c>
      <c r="K7" s="7">
        <f t="shared" si="2"/>
        <v>23</v>
      </c>
      <c r="L7" s="3">
        <f t="shared" si="3"/>
        <v>51</v>
      </c>
      <c r="M7" s="21">
        <f t="shared" si="4"/>
        <v>31.372549019607842</v>
      </c>
      <c r="N7" s="21">
        <f t="shared" si="5"/>
        <v>23.529411764705884</v>
      </c>
      <c r="O7" s="21">
        <f t="shared" si="6"/>
        <v>19.803921568627452</v>
      </c>
      <c r="P7" s="21">
        <f t="shared" si="7"/>
        <v>13.764705882352942</v>
      </c>
    </row>
    <row r="8" spans="1:18" ht="16.5" thickBot="1">
      <c r="A8" s="2" t="s">
        <v>14</v>
      </c>
      <c r="B8" s="4">
        <v>19</v>
      </c>
      <c r="C8" s="4">
        <v>4</v>
      </c>
      <c r="D8" s="4">
        <f t="shared" si="0"/>
        <v>23</v>
      </c>
      <c r="E8" s="4">
        <v>7</v>
      </c>
      <c r="F8" s="4">
        <v>4</v>
      </c>
      <c r="G8" s="4">
        <v>4</v>
      </c>
      <c r="H8" s="4">
        <v>4</v>
      </c>
      <c r="I8" s="4">
        <f t="shared" si="1"/>
        <v>11</v>
      </c>
      <c r="J8" s="6">
        <f t="shared" si="1"/>
        <v>8</v>
      </c>
      <c r="K8" s="7">
        <f t="shared" si="2"/>
        <v>19</v>
      </c>
      <c r="L8" s="3">
        <f t="shared" si="3"/>
        <v>42</v>
      </c>
      <c r="M8" s="21">
        <f t="shared" si="4"/>
        <v>45.238095238095241</v>
      </c>
      <c r="N8" s="21">
        <f t="shared" si="5"/>
        <v>9.5238095238095237</v>
      </c>
      <c r="O8" s="21">
        <f t="shared" si="6"/>
        <v>16.523809523809526</v>
      </c>
      <c r="P8" s="21">
        <f t="shared" si="7"/>
        <v>13.523809523809524</v>
      </c>
    </row>
    <row r="9" spans="1:18" ht="16.5" thickBot="1">
      <c r="A9" s="2" t="s">
        <v>15</v>
      </c>
      <c r="B9" s="4">
        <f t="shared" ref="B9:L9" si="8">SUM(B5:B8)</f>
        <v>87</v>
      </c>
      <c r="C9" s="4">
        <f t="shared" si="8"/>
        <v>44</v>
      </c>
      <c r="D9" s="4">
        <f t="shared" si="8"/>
        <v>131</v>
      </c>
      <c r="E9" s="4">
        <f t="shared" si="8"/>
        <v>43</v>
      </c>
      <c r="F9" s="4">
        <f t="shared" si="8"/>
        <v>16</v>
      </c>
      <c r="G9" s="4">
        <f t="shared" si="8"/>
        <v>21</v>
      </c>
      <c r="H9" s="4">
        <f t="shared" si="8"/>
        <v>18</v>
      </c>
      <c r="I9" s="4">
        <f t="shared" si="8"/>
        <v>64</v>
      </c>
      <c r="J9" s="6">
        <f t="shared" si="8"/>
        <v>34</v>
      </c>
      <c r="K9" s="7">
        <f t="shared" si="8"/>
        <v>98</v>
      </c>
      <c r="L9" s="3">
        <f t="shared" si="8"/>
        <v>229</v>
      </c>
      <c r="M9" s="21">
        <f t="shared" si="4"/>
        <v>37.991266375545848</v>
      </c>
      <c r="N9" s="21">
        <f t="shared" si="5"/>
        <v>19.213973799126638</v>
      </c>
      <c r="O9" s="21">
        <f t="shared" si="6"/>
        <v>52.170305676855897</v>
      </c>
      <c r="P9" s="21">
        <f t="shared" si="7"/>
        <v>23.860262008733624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0.70696913239869807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0.55673916054332406</v>
      </c>
    </row>
    <row r="13" spans="1:18" ht="15.75">
      <c r="A13" s="56" t="s">
        <v>9</v>
      </c>
      <c r="B13" s="54">
        <f>B5</f>
        <v>21</v>
      </c>
      <c r="C13" s="54">
        <f>I5</f>
        <v>19</v>
      </c>
      <c r="D13" s="54">
        <f>SUM(B13:C13)</f>
        <v>40</v>
      </c>
      <c r="E13" s="57"/>
      <c r="F13" s="27">
        <f>B15*D13/D15</f>
        <v>20.350877192982455</v>
      </c>
      <c r="G13" s="27">
        <f>C15*D13/D15</f>
        <v>19.649122807017545</v>
      </c>
      <c r="H13" s="54"/>
      <c r="I13" s="57"/>
      <c r="J13" s="10"/>
      <c r="K13" s="56" t="s">
        <v>9</v>
      </c>
      <c r="L13" s="54">
        <f>B7</f>
        <v>16</v>
      </c>
      <c r="M13" s="54">
        <f>I7</f>
        <v>15</v>
      </c>
      <c r="N13" s="54">
        <f>SUM(L13:M13)</f>
        <v>31</v>
      </c>
      <c r="O13" s="57"/>
      <c r="P13" s="27">
        <f>L15*N13/N15</f>
        <v>17.019607843137255</v>
      </c>
      <c r="Q13" s="27">
        <f>M15*N13/N15</f>
        <v>13.980392156862745</v>
      </c>
      <c r="R13" s="54"/>
    </row>
    <row r="14" spans="1:18" ht="18" customHeight="1">
      <c r="A14" s="56" t="s">
        <v>10</v>
      </c>
      <c r="B14" s="54">
        <f>C5</f>
        <v>8</v>
      </c>
      <c r="C14" s="54">
        <f>J5</f>
        <v>9</v>
      </c>
      <c r="D14" s="54">
        <f>SUM(B14:C14)</f>
        <v>17</v>
      </c>
      <c r="E14" s="57"/>
      <c r="F14" s="27">
        <f>B15*D14/D15</f>
        <v>8.6491228070175445</v>
      </c>
      <c r="G14" s="27">
        <f>C15*D14/D15</f>
        <v>8.3508771929824555</v>
      </c>
      <c r="H14" s="54" t="s">
        <v>32</v>
      </c>
      <c r="I14" s="57"/>
      <c r="J14" s="10"/>
      <c r="K14" s="56" t="s">
        <v>10</v>
      </c>
      <c r="L14" s="54">
        <f>C7</f>
        <v>12</v>
      </c>
      <c r="M14" s="54">
        <f>J7</f>
        <v>8</v>
      </c>
      <c r="N14" s="54">
        <f>SUM(L14:M14)</f>
        <v>20</v>
      </c>
      <c r="O14" s="57"/>
      <c r="P14" s="27">
        <f>L15*N14/N15</f>
        <v>10.980392156862745</v>
      </c>
      <c r="Q14" s="27">
        <f>M15*N14/N15</f>
        <v>9.0196078431372548</v>
      </c>
      <c r="R14" s="54" t="s">
        <v>32</v>
      </c>
    </row>
    <row r="15" spans="1:18" ht="15.75">
      <c r="A15" s="33" t="s">
        <v>6</v>
      </c>
      <c r="B15" s="34">
        <f>SUM(B13:B14)</f>
        <v>29</v>
      </c>
      <c r="C15" s="34">
        <f>SUM(C13:C14)</f>
        <v>28</v>
      </c>
      <c r="D15" s="34">
        <f>SUM(D13:D14)</f>
        <v>57</v>
      </c>
      <c r="E15" s="57"/>
      <c r="F15" s="57"/>
      <c r="G15" s="57"/>
      <c r="H15" s="28">
        <f>SUM(G18:H19)</f>
        <v>0.14132316719791396</v>
      </c>
      <c r="I15" s="57"/>
      <c r="J15" s="10"/>
      <c r="K15" s="33" t="s">
        <v>6</v>
      </c>
      <c r="L15" s="34">
        <f>SUM(L13:L14)</f>
        <v>28</v>
      </c>
      <c r="M15" s="34">
        <f>SUM(M13:M14)</f>
        <v>23</v>
      </c>
      <c r="N15" s="34">
        <f>SUM(N13:N14)</f>
        <v>51</v>
      </c>
      <c r="O15" s="57"/>
      <c r="P15" s="54"/>
      <c r="Q15" s="54"/>
      <c r="R15" s="63">
        <f>SUM(Q18:R19)</f>
        <v>0.34538168703666594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0.64912280701754455</v>
      </c>
      <c r="C18" s="27">
        <f>C13-G13</f>
        <v>-0.64912280701754455</v>
      </c>
      <c r="D18" s="54"/>
      <c r="E18" s="27">
        <f>B18*B18</f>
        <v>0.42136041859033641</v>
      </c>
      <c r="F18" s="27">
        <f>C18*C18</f>
        <v>0.42136041859033641</v>
      </c>
      <c r="G18" s="30">
        <f>E18/F13</f>
        <v>2.0704779189352738E-2</v>
      </c>
      <c r="H18" s="30">
        <f>F18/G13</f>
        <v>2.1444235588972477E-2</v>
      </c>
      <c r="I18" s="57"/>
      <c r="J18" s="10"/>
      <c r="K18" s="29" t="s">
        <v>33</v>
      </c>
      <c r="L18" s="27">
        <f>L13-P13</f>
        <v>-1.0196078431372548</v>
      </c>
      <c r="M18" s="27">
        <f>M13-Q13</f>
        <v>1.0196078431372548</v>
      </c>
      <c r="N18" s="57"/>
      <c r="O18" s="27">
        <f>L18*L18</f>
        <v>1.0396001537870048</v>
      </c>
      <c r="P18" s="27">
        <f>M18*M18</f>
        <v>1.0396001537870048</v>
      </c>
      <c r="Q18" s="30">
        <f>O18/P13</f>
        <v>6.1082497515135073E-2</v>
      </c>
      <c r="R18" s="30">
        <f>P18/Q13</f>
        <v>7.4361301322773132E-2</v>
      </c>
    </row>
    <row r="19" spans="1:18" ht="15.75">
      <c r="A19" s="29"/>
      <c r="B19" s="27">
        <f>B14-F14</f>
        <v>-0.64912280701754455</v>
      </c>
      <c r="C19" s="27">
        <f>C14-G14</f>
        <v>0.64912280701754455</v>
      </c>
      <c r="D19" s="54"/>
      <c r="E19" s="27">
        <f>B19*B19</f>
        <v>0.42136041859033641</v>
      </c>
      <c r="F19" s="27">
        <f>C19*C19</f>
        <v>0.42136041859033641</v>
      </c>
      <c r="G19" s="30">
        <f>E19/F14</f>
        <v>4.871712750435938E-2</v>
      </c>
      <c r="H19" s="30">
        <f>F19/G14</f>
        <v>5.0457024915229361E-2</v>
      </c>
      <c r="I19" s="57"/>
      <c r="J19" s="10"/>
      <c r="K19" s="29"/>
      <c r="L19" s="27">
        <f>L14-P14</f>
        <v>1.0196078431372548</v>
      </c>
      <c r="M19" s="27">
        <f>M14-Q14</f>
        <v>-1.0196078431372548</v>
      </c>
      <c r="N19" s="57"/>
      <c r="O19" s="27">
        <f>L19*L19</f>
        <v>1.0396001537870048</v>
      </c>
      <c r="P19" s="27">
        <f>M19*M19</f>
        <v>1.0396001537870048</v>
      </c>
      <c r="Q19" s="30">
        <f>O19/P14</f>
        <v>9.4677871148459367E-2</v>
      </c>
      <c r="R19" s="30">
        <f>P19/Q14</f>
        <v>0.11526001705029836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0.53271983971621462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7.7624091655326632E-2</v>
      </c>
    </row>
    <row r="23" spans="1:18" ht="15.75">
      <c r="A23" s="56" t="s">
        <v>9</v>
      </c>
      <c r="B23" s="56">
        <f>B6</f>
        <v>31</v>
      </c>
      <c r="C23" s="56">
        <f>I6</f>
        <v>19</v>
      </c>
      <c r="D23" s="56">
        <f>SUM(B23:C23)</f>
        <v>50</v>
      </c>
      <c r="E23" s="57"/>
      <c r="F23" s="27">
        <f>B25*D23/D25</f>
        <v>32.278481012658226</v>
      </c>
      <c r="G23" s="27">
        <f>C25*D23/D25</f>
        <v>17.721518987341771</v>
      </c>
      <c r="H23" s="54"/>
      <c r="I23" s="57"/>
      <c r="J23" s="10"/>
      <c r="K23" s="56" t="s">
        <v>9</v>
      </c>
      <c r="L23" s="56">
        <f>B8</f>
        <v>19</v>
      </c>
      <c r="M23" s="56">
        <f>I8</f>
        <v>11</v>
      </c>
      <c r="N23" s="56">
        <f>SUM(L23:M23)</f>
        <v>30</v>
      </c>
      <c r="O23" s="57"/>
      <c r="P23" s="27">
        <f>L25*N23/N25</f>
        <v>16.428571428571427</v>
      </c>
      <c r="Q23" s="27">
        <f>M25*N23/N25</f>
        <v>13.571428571428571</v>
      </c>
      <c r="R23" s="54"/>
    </row>
    <row r="24" spans="1:18" ht="18.75" customHeight="1">
      <c r="A24" s="56" t="s">
        <v>10</v>
      </c>
      <c r="B24" s="56">
        <f>C6</f>
        <v>20</v>
      </c>
      <c r="C24" s="56">
        <f>J6</f>
        <v>9</v>
      </c>
      <c r="D24" s="56">
        <f>SUM(B24:C24)</f>
        <v>29</v>
      </c>
      <c r="E24" s="57"/>
      <c r="F24" s="27">
        <f>B25*D24/D25</f>
        <v>18.721518987341771</v>
      </c>
      <c r="G24" s="27">
        <f>C25*D24/D25</f>
        <v>10.278481012658228</v>
      </c>
      <c r="H24" s="54" t="s">
        <v>32</v>
      </c>
      <c r="I24" s="57"/>
      <c r="J24" s="10"/>
      <c r="K24" s="56" t="s">
        <v>10</v>
      </c>
      <c r="L24" s="56">
        <f>C8</f>
        <v>4</v>
      </c>
      <c r="M24" s="56">
        <f>J8</f>
        <v>8</v>
      </c>
      <c r="N24" s="56">
        <f>SUM(L24:M24)</f>
        <v>12</v>
      </c>
      <c r="O24" s="57"/>
      <c r="P24" s="27">
        <f>L25*N24/N25</f>
        <v>6.5714285714285712</v>
      </c>
      <c r="Q24" s="27">
        <f>M25*N24/N25</f>
        <v>5.4285714285714288</v>
      </c>
      <c r="R24" s="54" t="s">
        <v>32</v>
      </c>
    </row>
    <row r="25" spans="1:18" ht="15.75">
      <c r="A25" s="32" t="s">
        <v>6</v>
      </c>
      <c r="B25" s="32">
        <f>SUM(B23:B24)</f>
        <v>51</v>
      </c>
      <c r="C25" s="32">
        <f>SUM(C23:C24)</f>
        <v>28</v>
      </c>
      <c r="D25" s="32">
        <f>SUM(D23:D24)</f>
        <v>79</v>
      </c>
      <c r="E25" s="57"/>
      <c r="F25" s="54"/>
      <c r="G25" s="54"/>
      <c r="H25" s="28">
        <f>SUM(G28:H29)</f>
        <v>0.3892007147686663</v>
      </c>
      <c r="I25" s="57"/>
      <c r="J25" s="10"/>
      <c r="K25" s="32" t="s">
        <v>6</v>
      </c>
      <c r="L25" s="32">
        <f>SUM(L23:L24)</f>
        <v>23</v>
      </c>
      <c r="M25" s="32">
        <f>SUM(M23:M24)</f>
        <v>19</v>
      </c>
      <c r="N25" s="32">
        <f>SUM(N23:N24)</f>
        <v>42</v>
      </c>
      <c r="O25" s="57"/>
      <c r="P25" s="54"/>
      <c r="Q25" s="54"/>
      <c r="R25" s="63">
        <f>SUM(Q28:R29)</f>
        <v>3.1139588100686497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-1.2784810126582258</v>
      </c>
      <c r="C28" s="27">
        <f>C23-G23</f>
        <v>1.2784810126582293</v>
      </c>
      <c r="D28" s="54"/>
      <c r="E28" s="27">
        <f>B28*B28</f>
        <v>1.6345136997276024</v>
      </c>
      <c r="F28" s="27">
        <f>C28*C28</f>
        <v>1.6345136997276115</v>
      </c>
      <c r="G28" s="30">
        <f>E28/F23</f>
        <v>5.0637875403325726E-2</v>
      </c>
      <c r="H28" s="30">
        <f>F28/G23</f>
        <v>9.2233273056058079E-2</v>
      </c>
      <c r="I28" s="57"/>
      <c r="J28" s="10"/>
      <c r="K28" s="29" t="s">
        <v>33</v>
      </c>
      <c r="L28" s="27">
        <f>L23-P23</f>
        <v>2.571428571428573</v>
      </c>
      <c r="M28" s="27">
        <f>M23-Q23</f>
        <v>-2.5714285714285712</v>
      </c>
      <c r="N28" s="57"/>
      <c r="O28" s="27">
        <f>L28*L28</f>
        <v>6.6122448979591919</v>
      </c>
      <c r="P28" s="27">
        <f>M28*M28</f>
        <v>6.6122448979591821</v>
      </c>
      <c r="Q28" s="30">
        <f>O28/P23</f>
        <v>0.40248447204968996</v>
      </c>
      <c r="R28" s="30">
        <f>P28/Q23</f>
        <v>0.48721804511278183</v>
      </c>
    </row>
    <row r="29" spans="1:18" ht="15.75">
      <c r="A29" s="29"/>
      <c r="B29" s="27">
        <f>B24-F24</f>
        <v>1.2784810126582293</v>
      </c>
      <c r="C29" s="27">
        <f>C24-G24</f>
        <v>-1.2784810126582276</v>
      </c>
      <c r="D29" s="54"/>
      <c r="E29" s="27">
        <f>B29*B29</f>
        <v>1.6345136997276115</v>
      </c>
      <c r="F29" s="27">
        <f>C29*C29</f>
        <v>1.6345136997276071</v>
      </c>
      <c r="G29" s="30">
        <f>E29/F24</f>
        <v>8.7306681729872423E-2</v>
      </c>
      <c r="H29" s="30">
        <f>F29/G24</f>
        <v>0.15902288457941005</v>
      </c>
      <c r="I29" s="57"/>
      <c r="J29" s="10"/>
      <c r="K29" s="29"/>
      <c r="L29" s="27">
        <f>L24-P24</f>
        <v>-2.5714285714285712</v>
      </c>
      <c r="M29" s="27">
        <f>M24-Q24</f>
        <v>2.5714285714285712</v>
      </c>
      <c r="N29" s="57"/>
      <c r="O29" s="27">
        <f>L29*L29</f>
        <v>6.6122448979591821</v>
      </c>
      <c r="P29" s="27">
        <f>M29*M29</f>
        <v>6.6122448979591821</v>
      </c>
      <c r="Q29" s="30">
        <f>O29/P24</f>
        <v>1.0062111801242235</v>
      </c>
      <c r="R29" s="30">
        <f>P29/Q24</f>
        <v>1.2180451127819545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21</v>
      </c>
      <c r="C33" s="58">
        <f>C13</f>
        <v>19</v>
      </c>
      <c r="D33" s="58">
        <f>SUM(B33:C33)</f>
        <v>40</v>
      </c>
      <c r="E33" s="49">
        <f>B33*100/D35</f>
        <v>36.842105263157897</v>
      </c>
      <c r="F33" s="49">
        <f>C33*100/D35</f>
        <v>33.333333333333336</v>
      </c>
      <c r="H33" s="93" t="s">
        <v>49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8</v>
      </c>
      <c r="C34" s="58">
        <f>C14</f>
        <v>9</v>
      </c>
      <c r="D34" s="58">
        <f>SUM(B34:C34)</f>
        <v>17</v>
      </c>
      <c r="E34" s="50">
        <f>B34*100/D33</f>
        <v>20</v>
      </c>
      <c r="F34" s="49">
        <f>C34*100/D35</f>
        <v>15.789473684210526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0.8612746740017998</v>
      </c>
      <c r="P34" s="15"/>
      <c r="Q34" s="57"/>
      <c r="R34" s="22"/>
    </row>
    <row r="35" spans="1:18" ht="15.75">
      <c r="A35" s="58" t="s">
        <v>6</v>
      </c>
      <c r="B35" s="58">
        <f>SUM(B33:B34)</f>
        <v>29</v>
      </c>
      <c r="C35" s="58">
        <f>SUM(C33:C34)</f>
        <v>28</v>
      </c>
      <c r="D35" s="58">
        <f>SUM(D33:D34)</f>
        <v>57</v>
      </c>
      <c r="E35" s="51"/>
      <c r="F35" s="51"/>
      <c r="H35" s="56" t="s">
        <v>9</v>
      </c>
      <c r="I35" s="54">
        <f>B9</f>
        <v>87</v>
      </c>
      <c r="J35" s="54">
        <f>I9</f>
        <v>64</v>
      </c>
      <c r="K35" s="54">
        <f>SUM(I35:J35)</f>
        <v>151</v>
      </c>
      <c r="L35" s="57"/>
      <c r="M35" s="27">
        <f>I37*K35/K37</f>
        <v>86.379912663755462</v>
      </c>
      <c r="N35" s="27">
        <f>J37*K35/K37</f>
        <v>64.620087336244538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44</v>
      </c>
      <c r="J36" s="54">
        <f>J9</f>
        <v>34</v>
      </c>
      <c r="K36" s="54">
        <f>SUM(I36:J36)</f>
        <v>78</v>
      </c>
      <c r="L36" s="57"/>
      <c r="M36" s="27">
        <f>I37*K36/K37</f>
        <v>44.620087336244545</v>
      </c>
      <c r="N36" s="27">
        <f>J37*K36/K37</f>
        <v>33.379912663755455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131</v>
      </c>
      <c r="J37" s="34">
        <f>SUM(J35:J36)</f>
        <v>98</v>
      </c>
      <c r="K37" s="34">
        <f>SUM(K35:K36)</f>
        <v>229</v>
      </c>
      <c r="L37" s="57"/>
      <c r="M37" s="57"/>
      <c r="N37" s="57"/>
      <c r="O37" s="63">
        <f>SUM(N40:O41)</f>
        <v>3.0538186972572164E-2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31</v>
      </c>
      <c r="C39" s="58">
        <f>C23</f>
        <v>19</v>
      </c>
      <c r="D39" s="58">
        <f>SUM(B39:C39)</f>
        <v>50</v>
      </c>
      <c r="E39" s="49">
        <f>B39*100/D41</f>
        <v>39.240506329113927</v>
      </c>
      <c r="F39" s="49">
        <f>C39*100/D41</f>
        <v>24.050632911392405</v>
      </c>
      <c r="H39" s="29"/>
      <c r="I39" s="54"/>
      <c r="J39" s="54"/>
      <c r="K39" s="54"/>
      <c r="L39" s="54"/>
      <c r="M39" s="54"/>
      <c r="N39" s="93" t="s">
        <v>36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20</v>
      </c>
      <c r="C40" s="58">
        <f>C24</f>
        <v>9</v>
      </c>
      <c r="D40" s="58">
        <f>SUM(B40:C40)</f>
        <v>29</v>
      </c>
      <c r="E40" s="50">
        <f>B40*100/D39</f>
        <v>40</v>
      </c>
      <c r="F40" s="49">
        <f>C40*100/D41</f>
        <v>11.39240506329114</v>
      </c>
      <c r="H40" s="29" t="s">
        <v>33</v>
      </c>
      <c r="I40" s="27">
        <f>I35-M35</f>
        <v>0.62008733624453782</v>
      </c>
      <c r="J40" s="27">
        <f>J35-N35</f>
        <v>-0.62008733624453782</v>
      </c>
      <c r="K40" s="54"/>
      <c r="L40" s="27">
        <f>I40*I40</f>
        <v>0.3845083045708465</v>
      </c>
      <c r="M40" s="27">
        <f>J40*J40</f>
        <v>0.3845083045708465</v>
      </c>
      <c r="N40" s="30">
        <f>L40/M35</f>
        <v>4.4513625067854933E-3</v>
      </c>
      <c r="O40" s="30">
        <f>M40/N35</f>
        <v>5.9502906978459152E-3</v>
      </c>
      <c r="P40" s="14"/>
      <c r="Q40" s="14"/>
      <c r="R40" s="22"/>
    </row>
    <row r="41" spans="1:18" ht="15.75">
      <c r="A41" s="58" t="s">
        <v>6</v>
      </c>
      <c r="B41" s="58">
        <f>SUM(B39:B40)</f>
        <v>51</v>
      </c>
      <c r="C41" s="58">
        <f>SUM(C39:C40)</f>
        <v>28</v>
      </c>
      <c r="D41" s="58">
        <f>SUM(D39:D40)</f>
        <v>79</v>
      </c>
      <c r="E41" s="51"/>
      <c r="F41" s="51"/>
      <c r="H41" s="29"/>
      <c r="I41" s="27">
        <f>I36-M36</f>
        <v>-0.62008733624454493</v>
      </c>
      <c r="J41" s="27">
        <f>J36-N36</f>
        <v>0.62008733624454493</v>
      </c>
      <c r="K41" s="54"/>
      <c r="L41" s="27">
        <f>I41*I41</f>
        <v>0.38450830457085533</v>
      </c>
      <c r="M41" s="27">
        <f>J41*J41</f>
        <v>0.38450830457085533</v>
      </c>
      <c r="N41" s="30">
        <f>L41/M36</f>
        <v>8.6173812631362163E-3</v>
      </c>
      <c r="O41" s="30">
        <f>M41/N36</f>
        <v>1.1519152504804536E-2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29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16</v>
      </c>
      <c r="C45" s="58">
        <f t="shared" si="9"/>
        <v>15</v>
      </c>
      <c r="D45" s="58">
        <f>SUM(B45:C45)</f>
        <v>31</v>
      </c>
      <c r="E45" s="49">
        <f>B45*100/D47</f>
        <v>31.372549019607842</v>
      </c>
      <c r="F45" s="49">
        <f>C45*100/D47</f>
        <v>29.411764705882351</v>
      </c>
    </row>
    <row r="46" spans="1:18">
      <c r="A46" s="58" t="s">
        <v>10</v>
      </c>
      <c r="B46" s="58">
        <f t="shared" si="9"/>
        <v>12</v>
      </c>
      <c r="C46" s="58">
        <f t="shared" si="9"/>
        <v>8</v>
      </c>
      <c r="D46" s="58">
        <f>SUM(B46:C46)</f>
        <v>20</v>
      </c>
      <c r="E46" s="50">
        <f>B46*100/D45</f>
        <v>38.70967741935484</v>
      </c>
      <c r="F46" s="49">
        <f>C46*100/D47</f>
        <v>15.686274509803921</v>
      </c>
    </row>
    <row r="47" spans="1:18">
      <c r="A47" s="58" t="s">
        <v>6</v>
      </c>
      <c r="B47" s="58">
        <f>SUM(B45:B46)</f>
        <v>28</v>
      </c>
      <c r="C47" s="58">
        <f>SUM(C45:C46)</f>
        <v>23</v>
      </c>
      <c r="D47" s="58">
        <f>SUM(D45:D46)</f>
        <v>51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19</v>
      </c>
      <c r="C50" s="58">
        <f>M23</f>
        <v>11</v>
      </c>
      <c r="D50" s="58">
        <f>SUM(B50:C50)</f>
        <v>30</v>
      </c>
      <c r="E50" s="49">
        <f>B50*100/D52</f>
        <v>45.238095238095241</v>
      </c>
      <c r="F50" s="49">
        <f>C50*100/D52</f>
        <v>26.19047619047619</v>
      </c>
    </row>
    <row r="51" spans="1:6">
      <c r="A51" s="58" t="s">
        <v>10</v>
      </c>
      <c r="B51" s="58">
        <f>L24</f>
        <v>4</v>
      </c>
      <c r="C51" s="58">
        <f>M24</f>
        <v>8</v>
      </c>
      <c r="D51" s="58">
        <f>SUM(B51:C51)</f>
        <v>12</v>
      </c>
      <c r="E51" s="49">
        <f>B51*100/D50</f>
        <v>13.333333333333334</v>
      </c>
      <c r="F51" s="49">
        <f>C51*100/D52</f>
        <v>19.047619047619047</v>
      </c>
    </row>
    <row r="52" spans="1:6">
      <c r="A52" s="58" t="s">
        <v>6</v>
      </c>
      <c r="B52" s="58">
        <f>SUM(B50:B51)</f>
        <v>23</v>
      </c>
      <c r="C52" s="58">
        <f>SUM(C50:C51)</f>
        <v>19</v>
      </c>
      <c r="D52" s="58">
        <f>SUM(D50:D51)</f>
        <v>42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R52"/>
  <sheetViews>
    <sheetView topLeftCell="C37" workbookViewId="0">
      <selection activeCell="G27" sqref="G27:H2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116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28</v>
      </c>
      <c r="C5" s="4">
        <v>14</v>
      </c>
      <c r="D5" s="4">
        <f>SUM(B5:C5)</f>
        <v>42</v>
      </c>
      <c r="E5" s="4">
        <v>8</v>
      </c>
      <c r="F5" s="4">
        <v>8</v>
      </c>
      <c r="G5" s="4">
        <v>8</v>
      </c>
      <c r="H5" s="4">
        <v>5</v>
      </c>
      <c r="I5" s="4">
        <f>E5+G5</f>
        <v>16</v>
      </c>
      <c r="J5" s="6">
        <f>F5+H5</f>
        <v>13</v>
      </c>
      <c r="K5" s="7">
        <f>I5+J5</f>
        <v>29</v>
      </c>
      <c r="L5" s="3">
        <f>D5+K5</f>
        <v>71</v>
      </c>
      <c r="M5" s="21">
        <f>B5*100/L5</f>
        <v>39.436619718309856</v>
      </c>
      <c r="N5" s="21">
        <f>C5*100/L5</f>
        <v>19.718309859154928</v>
      </c>
      <c r="O5" s="21">
        <f>E5+G5*100/L5</f>
        <v>19.267605633802816</v>
      </c>
      <c r="P5" s="21">
        <f>F5+H5*100/L5</f>
        <v>15.04225352112676</v>
      </c>
    </row>
    <row r="6" spans="1:18" ht="16.5" thickBot="1">
      <c r="A6" s="2" t="s">
        <v>12</v>
      </c>
      <c r="B6" s="4">
        <v>36</v>
      </c>
      <c r="C6" s="4">
        <v>11</v>
      </c>
      <c r="D6" s="4">
        <f t="shared" ref="D6:D8" si="0">SUM(B6:C6)</f>
        <v>47</v>
      </c>
      <c r="E6" s="4">
        <v>6</v>
      </c>
      <c r="F6" s="4">
        <v>12</v>
      </c>
      <c r="G6" s="4">
        <v>4</v>
      </c>
      <c r="H6" s="4">
        <v>4</v>
      </c>
      <c r="I6" s="4">
        <f t="shared" ref="I6:J8" si="1">E6+G6</f>
        <v>10</v>
      </c>
      <c r="J6" s="6">
        <f t="shared" si="1"/>
        <v>16</v>
      </c>
      <c r="K6" s="7">
        <f t="shared" ref="K6:K8" si="2">I6+J6</f>
        <v>26</v>
      </c>
      <c r="L6" s="3">
        <f t="shared" ref="L6:L8" si="3">D6+K6</f>
        <v>73</v>
      </c>
      <c r="M6" s="21">
        <f t="shared" ref="M6:M9" si="4">B6*100/L6</f>
        <v>49.315068493150683</v>
      </c>
      <c r="N6" s="21">
        <f t="shared" ref="N6:N9" si="5">C6*100/L6</f>
        <v>15.068493150684931</v>
      </c>
      <c r="O6" s="21">
        <f t="shared" ref="O6:O9" si="6">E6+G6*100/L6</f>
        <v>11.479452054794521</v>
      </c>
      <c r="P6" s="21">
        <f t="shared" ref="P6:P9" si="7">F6+H6*100/L6</f>
        <v>17.479452054794521</v>
      </c>
    </row>
    <row r="7" spans="1:18" ht="16.5" thickBot="1">
      <c r="A7" s="2" t="s">
        <v>13</v>
      </c>
      <c r="B7" s="4">
        <v>25</v>
      </c>
      <c r="C7" s="4">
        <v>15</v>
      </c>
      <c r="D7" s="4">
        <f t="shared" si="0"/>
        <v>40</v>
      </c>
      <c r="E7" s="4">
        <v>0</v>
      </c>
      <c r="F7" s="4">
        <v>7</v>
      </c>
      <c r="G7" s="4">
        <v>7</v>
      </c>
      <c r="H7" s="4">
        <v>6</v>
      </c>
      <c r="I7" s="4">
        <f t="shared" si="1"/>
        <v>7</v>
      </c>
      <c r="J7" s="6">
        <f t="shared" si="1"/>
        <v>13</v>
      </c>
      <c r="K7" s="7">
        <f t="shared" si="2"/>
        <v>20</v>
      </c>
      <c r="L7" s="3">
        <f t="shared" si="3"/>
        <v>60</v>
      </c>
      <c r="M7" s="21">
        <f t="shared" si="4"/>
        <v>41.666666666666664</v>
      </c>
      <c r="N7" s="21">
        <f t="shared" si="5"/>
        <v>25</v>
      </c>
      <c r="O7" s="21">
        <f t="shared" si="6"/>
        <v>11.666666666666666</v>
      </c>
      <c r="P7" s="21">
        <f t="shared" si="7"/>
        <v>17</v>
      </c>
    </row>
    <row r="8" spans="1:18" ht="16.5" thickBot="1">
      <c r="A8" s="2" t="s">
        <v>14</v>
      </c>
      <c r="B8" s="4">
        <v>18</v>
      </c>
      <c r="C8" s="4">
        <v>11</v>
      </c>
      <c r="D8" s="4">
        <f t="shared" si="0"/>
        <v>29</v>
      </c>
      <c r="E8" s="4">
        <v>4</v>
      </c>
      <c r="F8" s="4">
        <v>4</v>
      </c>
      <c r="G8" s="4">
        <v>9</v>
      </c>
      <c r="H8" s="4">
        <v>2</v>
      </c>
      <c r="I8" s="4">
        <f t="shared" si="1"/>
        <v>13</v>
      </c>
      <c r="J8" s="6">
        <f t="shared" si="1"/>
        <v>6</v>
      </c>
      <c r="K8" s="7">
        <f t="shared" si="2"/>
        <v>19</v>
      </c>
      <c r="L8" s="3">
        <f t="shared" si="3"/>
        <v>48</v>
      </c>
      <c r="M8" s="21">
        <f t="shared" si="4"/>
        <v>37.5</v>
      </c>
      <c r="N8" s="21">
        <f t="shared" si="5"/>
        <v>22.916666666666668</v>
      </c>
      <c r="O8" s="21">
        <f t="shared" si="6"/>
        <v>22.75</v>
      </c>
      <c r="P8" s="21">
        <f t="shared" si="7"/>
        <v>8.1666666666666679</v>
      </c>
    </row>
    <row r="9" spans="1:18" ht="16.5" thickBot="1">
      <c r="A9" s="2" t="s">
        <v>15</v>
      </c>
      <c r="B9" s="4">
        <f t="shared" ref="B9:L9" si="8">SUM(B5:B8)</f>
        <v>107</v>
      </c>
      <c r="C9" s="4">
        <f t="shared" si="8"/>
        <v>51</v>
      </c>
      <c r="D9" s="4">
        <f t="shared" si="8"/>
        <v>158</v>
      </c>
      <c r="E9" s="4">
        <f t="shared" si="8"/>
        <v>18</v>
      </c>
      <c r="F9" s="4">
        <f t="shared" si="8"/>
        <v>31</v>
      </c>
      <c r="G9" s="4">
        <f t="shared" si="8"/>
        <v>28</v>
      </c>
      <c r="H9" s="4">
        <f t="shared" si="8"/>
        <v>17</v>
      </c>
      <c r="I9" s="4">
        <f t="shared" si="8"/>
        <v>46</v>
      </c>
      <c r="J9" s="6">
        <f t="shared" si="8"/>
        <v>48</v>
      </c>
      <c r="K9" s="7">
        <f t="shared" si="8"/>
        <v>94</v>
      </c>
      <c r="L9" s="3">
        <f t="shared" si="8"/>
        <v>252</v>
      </c>
      <c r="M9" s="21">
        <f t="shared" si="4"/>
        <v>42.460317460317462</v>
      </c>
      <c r="N9" s="21">
        <f t="shared" si="5"/>
        <v>20.238095238095237</v>
      </c>
      <c r="O9" s="21">
        <f t="shared" si="6"/>
        <v>29.111111111111111</v>
      </c>
      <c r="P9" s="21">
        <f t="shared" si="7"/>
        <v>37.746031746031747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0.3267527779695395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4.4136321685210755E-2</v>
      </c>
    </row>
    <row r="13" spans="1:18" ht="15.75">
      <c r="A13" s="56" t="s">
        <v>9</v>
      </c>
      <c r="B13" s="54">
        <f>B5</f>
        <v>28</v>
      </c>
      <c r="C13" s="54">
        <f>I5</f>
        <v>16</v>
      </c>
      <c r="D13" s="54">
        <f>SUM(B13:C13)</f>
        <v>44</v>
      </c>
      <c r="E13" s="57"/>
      <c r="F13" s="27">
        <f>B15*D13/D15</f>
        <v>26.028169014084508</v>
      </c>
      <c r="G13" s="27">
        <f>C15*D13/D15</f>
        <v>17.971830985915492</v>
      </c>
      <c r="H13" s="54"/>
      <c r="I13" s="57"/>
      <c r="J13" s="10"/>
      <c r="K13" s="56" t="s">
        <v>9</v>
      </c>
      <c r="L13" s="54">
        <f>B7</f>
        <v>25</v>
      </c>
      <c r="M13" s="54">
        <f>I7</f>
        <v>7</v>
      </c>
      <c r="N13" s="54">
        <f>SUM(L13:M13)</f>
        <v>32</v>
      </c>
      <c r="O13" s="57"/>
      <c r="P13" s="27">
        <f>L15*N13/N15</f>
        <v>21.333333333333332</v>
      </c>
      <c r="Q13" s="27">
        <f>M15*N13/N15</f>
        <v>10.666666666666666</v>
      </c>
      <c r="R13" s="54"/>
    </row>
    <row r="14" spans="1:18" ht="18" customHeight="1">
      <c r="A14" s="56" t="s">
        <v>10</v>
      </c>
      <c r="B14" s="54">
        <f>C5</f>
        <v>14</v>
      </c>
      <c r="C14" s="54">
        <f>J5</f>
        <v>13</v>
      </c>
      <c r="D14" s="54">
        <f>SUM(B14:C14)</f>
        <v>27</v>
      </c>
      <c r="E14" s="57"/>
      <c r="F14" s="27">
        <f>B15*D14/D15</f>
        <v>15.971830985915492</v>
      </c>
      <c r="G14" s="27">
        <f>C15*D14/D15</f>
        <v>11.028169014084508</v>
      </c>
      <c r="H14" s="54" t="s">
        <v>32</v>
      </c>
      <c r="I14" s="57"/>
      <c r="J14" s="10"/>
      <c r="K14" s="56" t="s">
        <v>10</v>
      </c>
      <c r="L14" s="54">
        <f>C7</f>
        <v>15</v>
      </c>
      <c r="M14" s="54">
        <f>J7</f>
        <v>13</v>
      </c>
      <c r="N14" s="54">
        <f>SUM(L14:M14)</f>
        <v>28</v>
      </c>
      <c r="O14" s="57"/>
      <c r="P14" s="27">
        <f>L15*N14/N15</f>
        <v>18.666666666666668</v>
      </c>
      <c r="Q14" s="27">
        <f>M15*N14/N15</f>
        <v>9.3333333333333339</v>
      </c>
      <c r="R14" s="54" t="s">
        <v>32</v>
      </c>
    </row>
    <row r="15" spans="1:18" ht="15.75">
      <c r="A15" s="33" t="s">
        <v>6</v>
      </c>
      <c r="B15" s="34">
        <f>SUM(B13:B14)</f>
        <v>42</v>
      </c>
      <c r="C15" s="34">
        <f>SUM(C13:C14)</f>
        <v>29</v>
      </c>
      <c r="D15" s="34">
        <f>SUM(D13:D14)</f>
        <v>71</v>
      </c>
      <c r="E15" s="57"/>
      <c r="F15" s="57"/>
      <c r="G15" s="57"/>
      <c r="H15" s="28">
        <f>SUM(G18:H19)</f>
        <v>0.96172452494291494</v>
      </c>
      <c r="I15" s="57"/>
      <c r="J15" s="10"/>
      <c r="K15" s="33" t="s">
        <v>6</v>
      </c>
      <c r="L15" s="34">
        <f>SUM(L13:L14)</f>
        <v>40</v>
      </c>
      <c r="M15" s="34">
        <f>SUM(M13:M14)</f>
        <v>20</v>
      </c>
      <c r="N15" s="34">
        <f>SUM(N13:N14)</f>
        <v>60</v>
      </c>
      <c r="O15" s="57"/>
      <c r="P15" s="54"/>
      <c r="Q15" s="54"/>
      <c r="R15" s="63">
        <f>SUM(Q18:R19)</f>
        <v>4.0513392857142856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1.9718309859154921</v>
      </c>
      <c r="C18" s="27">
        <f>C13-G13</f>
        <v>-1.9718309859154921</v>
      </c>
      <c r="D18" s="54"/>
      <c r="E18" s="27">
        <f>B18*B18</f>
        <v>3.8881174370164615</v>
      </c>
      <c r="F18" s="27">
        <f>C18*C18</f>
        <v>3.8881174370164615</v>
      </c>
      <c r="G18" s="30">
        <f>E18/F13</f>
        <v>0.14938113529662811</v>
      </c>
      <c r="H18" s="30">
        <f>F18/G13</f>
        <v>0.21634509249856487</v>
      </c>
      <c r="I18" s="57"/>
      <c r="J18" s="10"/>
      <c r="K18" s="29" t="s">
        <v>33</v>
      </c>
      <c r="L18" s="27">
        <f>L13-P13</f>
        <v>3.6666666666666679</v>
      </c>
      <c r="M18" s="27">
        <f>M13-Q13</f>
        <v>-3.6666666666666661</v>
      </c>
      <c r="N18" s="57"/>
      <c r="O18" s="27">
        <f>L18*L18</f>
        <v>13.444444444444454</v>
      </c>
      <c r="P18" s="27">
        <f>M18*M18</f>
        <v>13.444444444444439</v>
      </c>
      <c r="Q18" s="30">
        <f>O18/P13</f>
        <v>0.63020833333333381</v>
      </c>
      <c r="R18" s="30">
        <f>P18/Q13</f>
        <v>1.2604166666666663</v>
      </c>
    </row>
    <row r="19" spans="1:18" ht="15.75">
      <c r="A19" s="29"/>
      <c r="B19" s="27">
        <f>B14-F14</f>
        <v>-1.9718309859154921</v>
      </c>
      <c r="C19" s="27">
        <f>C14-G14</f>
        <v>1.9718309859154921</v>
      </c>
      <c r="D19" s="54"/>
      <c r="E19" s="27">
        <f>B19*B19</f>
        <v>3.8881174370164615</v>
      </c>
      <c r="F19" s="27">
        <f>C19*C19</f>
        <v>3.8881174370164615</v>
      </c>
      <c r="G19" s="30">
        <f>E19/F14</f>
        <v>0.2434359241870977</v>
      </c>
      <c r="H19" s="30">
        <f>F19/G14</f>
        <v>0.3525623729606242</v>
      </c>
      <c r="I19" s="57"/>
      <c r="J19" s="10"/>
      <c r="K19" s="29"/>
      <c r="L19" s="27">
        <f>L14-P14</f>
        <v>-3.6666666666666679</v>
      </c>
      <c r="M19" s="27">
        <f>M14-Q14</f>
        <v>3.6666666666666661</v>
      </c>
      <c r="N19" s="57"/>
      <c r="O19" s="27">
        <f>L19*L19</f>
        <v>13.444444444444454</v>
      </c>
      <c r="P19" s="27">
        <f>M19*M19</f>
        <v>13.444444444444439</v>
      </c>
      <c r="Q19" s="30">
        <f>O19/P14</f>
        <v>0.72023809523809568</v>
      </c>
      <c r="R19" s="30">
        <f>P19/Q14</f>
        <v>1.4404761904761898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1.2299240445649946E-3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0.65271414484565071</v>
      </c>
    </row>
    <row r="23" spans="1:18" ht="15.75">
      <c r="A23" s="56" t="s">
        <v>9</v>
      </c>
      <c r="B23" s="56">
        <f>B6</f>
        <v>36</v>
      </c>
      <c r="C23" s="56">
        <f>I6</f>
        <v>10</v>
      </c>
      <c r="D23" s="56">
        <f>SUM(B23:C23)</f>
        <v>46</v>
      </c>
      <c r="E23" s="57"/>
      <c r="F23" s="27">
        <f>B25*D23/D25</f>
        <v>29.616438356164384</v>
      </c>
      <c r="G23" s="27">
        <f>C25*D23/D25</f>
        <v>16.383561643835616</v>
      </c>
      <c r="H23" s="54"/>
      <c r="I23" s="57"/>
      <c r="J23" s="10"/>
      <c r="K23" s="56" t="s">
        <v>9</v>
      </c>
      <c r="L23" s="56">
        <f>B8</f>
        <v>18</v>
      </c>
      <c r="M23" s="56">
        <f>I8</f>
        <v>13</v>
      </c>
      <c r="N23" s="56">
        <f>SUM(L23:M23)</f>
        <v>31</v>
      </c>
      <c r="O23" s="57"/>
      <c r="P23" s="27">
        <f>L25*N23/N25</f>
        <v>18.729166666666668</v>
      </c>
      <c r="Q23" s="27">
        <f>M25*N23/N25</f>
        <v>12.270833333333334</v>
      </c>
      <c r="R23" s="54"/>
    </row>
    <row r="24" spans="1:18" ht="18.75" customHeight="1">
      <c r="A24" s="56" t="s">
        <v>10</v>
      </c>
      <c r="B24" s="56">
        <f>C6</f>
        <v>11</v>
      </c>
      <c r="C24" s="56">
        <f>J6</f>
        <v>16</v>
      </c>
      <c r="D24" s="56">
        <f>SUM(B24:C24)</f>
        <v>27</v>
      </c>
      <c r="E24" s="57"/>
      <c r="F24" s="27">
        <f>B25*D24/D25</f>
        <v>17.383561643835616</v>
      </c>
      <c r="G24" s="27">
        <f>C25*D24/D25</f>
        <v>9.6164383561643838</v>
      </c>
      <c r="H24" s="54" t="s">
        <v>32</v>
      </c>
      <c r="I24" s="57"/>
      <c r="J24" s="10"/>
      <c r="K24" s="56" t="s">
        <v>10</v>
      </c>
      <c r="L24" s="56">
        <f>C8</f>
        <v>11</v>
      </c>
      <c r="M24" s="56">
        <f>J8</f>
        <v>6</v>
      </c>
      <c r="N24" s="56">
        <f>SUM(L24:M24)</f>
        <v>17</v>
      </c>
      <c r="O24" s="57"/>
      <c r="P24" s="27">
        <f>L25*N24/N25</f>
        <v>10.270833333333334</v>
      </c>
      <c r="Q24" s="27">
        <f>M25*N24/N25</f>
        <v>6.729166666666667</v>
      </c>
      <c r="R24" s="54" t="s">
        <v>32</v>
      </c>
    </row>
    <row r="25" spans="1:18" ht="15.75">
      <c r="A25" s="32" t="s">
        <v>6</v>
      </c>
      <c r="B25" s="32">
        <f>SUM(B23:B24)</f>
        <v>47</v>
      </c>
      <c r="C25" s="32">
        <f>SUM(C23:C24)</f>
        <v>26</v>
      </c>
      <c r="D25" s="32">
        <f>SUM(D23:D24)</f>
        <v>73</v>
      </c>
      <c r="E25" s="57"/>
      <c r="F25" s="54"/>
      <c r="G25" s="54"/>
      <c r="H25" s="28">
        <f>SUM(G28:H29)</f>
        <v>10.444842408764703</v>
      </c>
      <c r="I25" s="57"/>
      <c r="J25" s="10"/>
      <c r="K25" s="32" t="s">
        <v>6</v>
      </c>
      <c r="L25" s="32">
        <f>SUM(L23:L24)</f>
        <v>29</v>
      </c>
      <c r="M25" s="32">
        <f>SUM(M23:M24)</f>
        <v>19</v>
      </c>
      <c r="N25" s="32">
        <f>SUM(N23:N24)</f>
        <v>48</v>
      </c>
      <c r="O25" s="57"/>
      <c r="P25" s="54"/>
      <c r="Q25" s="54"/>
      <c r="R25" s="63">
        <f>SUM(Q28:R29)</f>
        <v>0.20249537669994522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6.3835616438356162</v>
      </c>
      <c r="C28" s="27">
        <f>C23-G23</f>
        <v>-6.3835616438356162</v>
      </c>
      <c r="D28" s="54"/>
      <c r="E28" s="27">
        <f>B28*B28</f>
        <v>40.749859260649274</v>
      </c>
      <c r="F28" s="27">
        <f>C28*C28</f>
        <v>40.749859260649274</v>
      </c>
      <c r="G28" s="30">
        <f>E28/F23</f>
        <v>1.3759203173114694</v>
      </c>
      <c r="H28" s="30">
        <f>F28/G23</f>
        <v>2.4872405736015026</v>
      </c>
      <c r="I28" s="57"/>
      <c r="J28" s="10"/>
      <c r="K28" s="29" t="s">
        <v>33</v>
      </c>
      <c r="L28" s="27">
        <f>L23-P23</f>
        <v>-0.72916666666666785</v>
      </c>
      <c r="M28" s="27">
        <f>M23-Q23</f>
        <v>0.72916666666666607</v>
      </c>
      <c r="N28" s="57"/>
      <c r="O28" s="27">
        <f>L28*L28</f>
        <v>0.53168402777777946</v>
      </c>
      <c r="P28" s="27">
        <f>M28*M28</f>
        <v>0.5316840277777769</v>
      </c>
      <c r="Q28" s="30">
        <f>O28/P23</f>
        <v>2.8388023730070537E-2</v>
      </c>
      <c r="R28" s="30">
        <f>P28/Q23</f>
        <v>4.3329088851160082E-2</v>
      </c>
    </row>
    <row r="29" spans="1:18" ht="15.75">
      <c r="A29" s="29"/>
      <c r="B29" s="27">
        <f>B24-F24</f>
        <v>-6.3835616438356162</v>
      </c>
      <c r="C29" s="27">
        <f>C24-G24</f>
        <v>6.3835616438356162</v>
      </c>
      <c r="D29" s="54"/>
      <c r="E29" s="27">
        <f>B29*B29</f>
        <v>40.749859260649274</v>
      </c>
      <c r="F29" s="27">
        <f>C29*C29</f>
        <v>40.749859260649274</v>
      </c>
      <c r="G29" s="30">
        <f>E29/F24</f>
        <v>2.3441605406047259</v>
      </c>
      <c r="H29" s="30">
        <f>F29/G24</f>
        <v>4.2375209772470042</v>
      </c>
      <c r="I29" s="57"/>
      <c r="J29" s="10"/>
      <c r="K29" s="29"/>
      <c r="L29" s="27">
        <f>L24-P24</f>
        <v>0.72916666666666607</v>
      </c>
      <c r="M29" s="27">
        <f>M24-Q24</f>
        <v>-0.72916666666666696</v>
      </c>
      <c r="N29" s="57"/>
      <c r="O29" s="27">
        <f>L29*L29</f>
        <v>0.5316840277777769</v>
      </c>
      <c r="P29" s="27">
        <f>M29*M29</f>
        <v>0.53168402777777823</v>
      </c>
      <c r="Q29" s="30">
        <f>O29/P24</f>
        <v>5.1766396213657792E-2</v>
      </c>
      <c r="R29" s="30">
        <f>P29/Q24</f>
        <v>7.9011867905056821E-2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104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28</v>
      </c>
      <c r="C33" s="58">
        <f>C13</f>
        <v>16</v>
      </c>
      <c r="D33" s="58">
        <f>SUM(B33:C33)</f>
        <v>44</v>
      </c>
      <c r="E33" s="49">
        <f>B33*100/D35</f>
        <v>39.436619718309856</v>
      </c>
      <c r="F33" s="49">
        <f>C33*100/D35</f>
        <v>22.535211267605632</v>
      </c>
      <c r="H33" s="93" t="s">
        <v>53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14</v>
      </c>
      <c r="C34" s="58">
        <f>C14</f>
        <v>13</v>
      </c>
      <c r="D34" s="58">
        <f>SUM(B34:C34)</f>
        <v>27</v>
      </c>
      <c r="E34" s="50">
        <f>B34*100/D33</f>
        <v>31.818181818181817</v>
      </c>
      <c r="F34" s="49">
        <f>C34*100/D35</f>
        <v>18.309859154929576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3.1480427427254803E-3</v>
      </c>
      <c r="P34" s="15"/>
      <c r="Q34" s="57"/>
      <c r="R34" s="22"/>
    </row>
    <row r="35" spans="1:18" ht="15.75">
      <c r="A35" s="58" t="s">
        <v>6</v>
      </c>
      <c r="B35" s="58">
        <f>SUM(B33:B34)</f>
        <v>42</v>
      </c>
      <c r="C35" s="58">
        <f>SUM(C33:C34)</f>
        <v>29</v>
      </c>
      <c r="D35" s="58">
        <f>SUM(D33:D34)</f>
        <v>71</v>
      </c>
      <c r="E35" s="51"/>
      <c r="F35" s="51"/>
      <c r="H35" s="56" t="s">
        <v>9</v>
      </c>
      <c r="I35" s="54">
        <f>B9</f>
        <v>107</v>
      </c>
      <c r="J35" s="54">
        <f>I9</f>
        <v>46</v>
      </c>
      <c r="K35" s="54">
        <f>SUM(I35:J35)</f>
        <v>153</v>
      </c>
      <c r="L35" s="57"/>
      <c r="M35" s="27">
        <f>I37*K35/K37</f>
        <v>95.928571428571431</v>
      </c>
      <c r="N35" s="27">
        <f>J37*K35/K37</f>
        <v>57.071428571428569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51</v>
      </c>
      <c r="J36" s="54">
        <f>J9</f>
        <v>48</v>
      </c>
      <c r="K36" s="54">
        <f>SUM(I36:J36)</f>
        <v>99</v>
      </c>
      <c r="L36" s="57"/>
      <c r="M36" s="27">
        <f>I37*K36/K37</f>
        <v>62.071428571428569</v>
      </c>
      <c r="N36" s="27">
        <f>J37*K36/K37</f>
        <v>36.928571428571431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158</v>
      </c>
      <c r="J37" s="34">
        <f>SUM(J35:J36)</f>
        <v>94</v>
      </c>
      <c r="K37" s="34">
        <f>SUM(K35:K36)</f>
        <v>252</v>
      </c>
      <c r="L37" s="57"/>
      <c r="M37" s="57"/>
      <c r="N37" s="57"/>
      <c r="O37" s="63">
        <f>SUM(N40:O41)</f>
        <v>8.7196164365410702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36</v>
      </c>
      <c r="C39" s="58">
        <f>C23</f>
        <v>10</v>
      </c>
      <c r="D39" s="58">
        <f>SUM(B39:C39)</f>
        <v>46</v>
      </c>
      <c r="E39" s="49">
        <f>B39*100/D41</f>
        <v>49.315068493150683</v>
      </c>
      <c r="F39" s="49">
        <f>C39*100/D41</f>
        <v>13.698630136986301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11</v>
      </c>
      <c r="C40" s="58">
        <f>C24</f>
        <v>16</v>
      </c>
      <c r="D40" s="58">
        <f>SUM(B40:C40)</f>
        <v>27</v>
      </c>
      <c r="E40" s="50">
        <f>B40*100/D39</f>
        <v>23.913043478260871</v>
      </c>
      <c r="F40" s="49">
        <f>C40*100/D41</f>
        <v>21.917808219178081</v>
      </c>
      <c r="H40" s="29" t="s">
        <v>33</v>
      </c>
      <c r="I40" s="27">
        <f>I35-M35</f>
        <v>11.071428571428569</v>
      </c>
      <c r="J40" s="27">
        <f>J35-N35</f>
        <v>-11.071428571428569</v>
      </c>
      <c r="K40" s="54"/>
      <c r="L40" s="27">
        <f>I40*I40</f>
        <v>122.57653061224485</v>
      </c>
      <c r="M40" s="27">
        <f>J40*J40</f>
        <v>122.57653061224485</v>
      </c>
      <c r="N40" s="30">
        <f>L40/M35</f>
        <v>1.2777895968513984</v>
      </c>
      <c r="O40" s="30">
        <f>M40/N35</f>
        <v>2.1477740032183079</v>
      </c>
      <c r="P40" s="14"/>
      <c r="Q40" s="14"/>
      <c r="R40" s="22"/>
    </row>
    <row r="41" spans="1:18" ht="15.75">
      <c r="A41" s="58" t="s">
        <v>6</v>
      </c>
      <c r="B41" s="58">
        <f>SUM(B39:B40)</f>
        <v>47</v>
      </c>
      <c r="C41" s="58">
        <f>SUM(C39:C40)</f>
        <v>26</v>
      </c>
      <c r="D41" s="58">
        <f>SUM(D39:D40)</f>
        <v>73</v>
      </c>
      <c r="E41" s="51"/>
      <c r="F41" s="51"/>
      <c r="H41" s="29"/>
      <c r="I41" s="27">
        <f>I36-M36</f>
        <v>-11.071428571428569</v>
      </c>
      <c r="J41" s="27">
        <f>J36-N36</f>
        <v>11.071428571428569</v>
      </c>
      <c r="K41" s="54"/>
      <c r="L41" s="27">
        <f>I41*I41</f>
        <v>122.57653061224485</v>
      </c>
      <c r="M41" s="27">
        <f>J41*J41</f>
        <v>122.57653061224485</v>
      </c>
      <c r="N41" s="30">
        <f>L41/M36</f>
        <v>1.9747657405885248</v>
      </c>
      <c r="O41" s="30">
        <f>M41/N36</f>
        <v>3.3192870958828391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27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25</v>
      </c>
      <c r="C45" s="58">
        <f t="shared" si="9"/>
        <v>7</v>
      </c>
      <c r="D45" s="58">
        <f>SUM(B45:C45)</f>
        <v>32</v>
      </c>
      <c r="E45" s="49">
        <f>B45*100/D47</f>
        <v>41.666666666666664</v>
      </c>
      <c r="F45" s="49">
        <f>C45*100/D47</f>
        <v>11.666666666666666</v>
      </c>
    </row>
    <row r="46" spans="1:18">
      <c r="A46" s="58" t="s">
        <v>10</v>
      </c>
      <c r="B46" s="58">
        <f t="shared" si="9"/>
        <v>15</v>
      </c>
      <c r="C46" s="58">
        <f t="shared" si="9"/>
        <v>13</v>
      </c>
      <c r="D46" s="58">
        <f>SUM(B46:C46)</f>
        <v>28</v>
      </c>
      <c r="E46" s="50">
        <f>B46*100/D45</f>
        <v>46.875</v>
      </c>
      <c r="F46" s="49">
        <f>C46*100/D47</f>
        <v>21.666666666666668</v>
      </c>
    </row>
    <row r="47" spans="1:18">
      <c r="A47" s="58" t="s">
        <v>6</v>
      </c>
      <c r="B47" s="58">
        <f>SUM(B45:B46)</f>
        <v>40</v>
      </c>
      <c r="C47" s="58">
        <f>SUM(C45:C46)</f>
        <v>20</v>
      </c>
      <c r="D47" s="58">
        <f>SUM(D45:D46)</f>
        <v>60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18</v>
      </c>
      <c r="C50" s="58">
        <f>M23</f>
        <v>13</v>
      </c>
      <c r="D50" s="58">
        <f>SUM(B50:C50)</f>
        <v>31</v>
      </c>
      <c r="E50" s="49">
        <f>B50*100/D52</f>
        <v>37.5</v>
      </c>
      <c r="F50" s="49">
        <f>C50*100/D52</f>
        <v>27.083333333333332</v>
      </c>
    </row>
    <row r="51" spans="1:6">
      <c r="A51" s="58" t="s">
        <v>10</v>
      </c>
      <c r="B51" s="58">
        <f>L24</f>
        <v>11</v>
      </c>
      <c r="C51" s="58">
        <f>M24</f>
        <v>6</v>
      </c>
      <c r="D51" s="58">
        <f>SUM(B51:C51)</f>
        <v>17</v>
      </c>
      <c r="E51" s="49">
        <f>B51*100/D50</f>
        <v>35.483870967741936</v>
      </c>
      <c r="F51" s="49">
        <f>C51*100/D52</f>
        <v>12.5</v>
      </c>
    </row>
    <row r="52" spans="1:6">
      <c r="A52" s="58" t="s">
        <v>6</v>
      </c>
      <c r="B52" s="58">
        <f>SUM(B50:B51)</f>
        <v>29</v>
      </c>
      <c r="C52" s="58">
        <f>SUM(C50:C51)</f>
        <v>19</v>
      </c>
      <c r="D52" s="58">
        <f>SUM(D50:D51)</f>
        <v>48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2"/>
  <sheetViews>
    <sheetView topLeftCell="C31" workbookViewId="0">
      <selection activeCell="N39" sqref="N39:O39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21</v>
      </c>
      <c r="C5" s="4">
        <v>10</v>
      </c>
      <c r="D5" s="4">
        <f>SUM(B5:C5)</f>
        <v>31</v>
      </c>
      <c r="E5" s="4">
        <v>7</v>
      </c>
      <c r="F5" s="4">
        <v>6</v>
      </c>
      <c r="G5" s="4">
        <v>6</v>
      </c>
      <c r="H5" s="4">
        <v>7</v>
      </c>
      <c r="I5" s="4">
        <f>E5+G5</f>
        <v>13</v>
      </c>
      <c r="J5" s="6">
        <f>F5+H5</f>
        <v>13</v>
      </c>
      <c r="K5" s="7">
        <f>I5+J5</f>
        <v>26</v>
      </c>
      <c r="L5" s="3">
        <f>D5+K5</f>
        <v>57</v>
      </c>
      <c r="M5" s="21">
        <f>B5*100/L5</f>
        <v>36.842105263157897</v>
      </c>
      <c r="N5" s="21">
        <f>C5*100/L5</f>
        <v>17.543859649122808</v>
      </c>
      <c r="O5" s="21">
        <f>E5+G5*100/L5</f>
        <v>17.526315789473685</v>
      </c>
      <c r="P5" s="21">
        <f>F5+H5*100/L5</f>
        <v>18.280701754385966</v>
      </c>
    </row>
    <row r="6" spans="1:18" ht="16.5" thickBot="1">
      <c r="A6" s="2" t="s">
        <v>12</v>
      </c>
      <c r="B6" s="4">
        <v>25</v>
      </c>
      <c r="C6" s="4">
        <v>15</v>
      </c>
      <c r="D6" s="4">
        <f t="shared" ref="D6:D8" si="0">SUM(B6:C6)</f>
        <v>40</v>
      </c>
      <c r="E6" s="4">
        <v>6</v>
      </c>
      <c r="F6" s="4">
        <v>6</v>
      </c>
      <c r="G6" s="4">
        <v>10</v>
      </c>
      <c r="H6" s="4">
        <v>10</v>
      </c>
      <c r="I6" s="4">
        <f t="shared" ref="I6:J8" si="1">E6+G6</f>
        <v>16</v>
      </c>
      <c r="J6" s="6">
        <f t="shared" si="1"/>
        <v>16</v>
      </c>
      <c r="K6" s="7">
        <f t="shared" ref="K6:K8" si="2">I6+J6</f>
        <v>32</v>
      </c>
      <c r="L6" s="3">
        <f t="shared" ref="L6:L8" si="3">D6+K6</f>
        <v>72</v>
      </c>
      <c r="M6" s="21">
        <f t="shared" ref="M6:M9" si="4">B6*100/L6</f>
        <v>34.722222222222221</v>
      </c>
      <c r="N6" s="21">
        <f t="shared" ref="N6:N9" si="5">C6*100/L6</f>
        <v>20.833333333333332</v>
      </c>
      <c r="O6" s="21">
        <f t="shared" ref="O6:O9" si="6">E6+G6*100/L6</f>
        <v>19.888888888888889</v>
      </c>
      <c r="P6" s="21">
        <f t="shared" ref="P6:P9" si="7">F6+H6*100/L6</f>
        <v>19.888888888888889</v>
      </c>
    </row>
    <row r="7" spans="1:18" ht="16.5" thickBot="1">
      <c r="A7" s="2" t="s">
        <v>13</v>
      </c>
      <c r="B7" s="4">
        <v>18</v>
      </c>
      <c r="C7" s="4">
        <v>15</v>
      </c>
      <c r="D7" s="4">
        <f t="shared" si="0"/>
        <v>33</v>
      </c>
      <c r="E7" s="4">
        <v>14</v>
      </c>
      <c r="F7" s="4">
        <v>8</v>
      </c>
      <c r="G7" s="4">
        <v>7</v>
      </c>
      <c r="H7" s="4">
        <v>3</v>
      </c>
      <c r="I7" s="4">
        <f t="shared" si="1"/>
        <v>21</v>
      </c>
      <c r="J7" s="6">
        <f t="shared" si="1"/>
        <v>11</v>
      </c>
      <c r="K7" s="7">
        <f t="shared" si="2"/>
        <v>32</v>
      </c>
      <c r="L7" s="3">
        <f t="shared" si="3"/>
        <v>65</v>
      </c>
      <c r="M7" s="21">
        <f t="shared" si="4"/>
        <v>27.692307692307693</v>
      </c>
      <c r="N7" s="21">
        <f t="shared" si="5"/>
        <v>23.076923076923077</v>
      </c>
      <c r="O7" s="21">
        <f t="shared" si="6"/>
        <v>24.76923076923077</v>
      </c>
      <c r="P7" s="21">
        <f t="shared" si="7"/>
        <v>12.615384615384615</v>
      </c>
    </row>
    <row r="8" spans="1:18" ht="16.5" thickBot="1">
      <c r="A8" s="2" t="s">
        <v>14</v>
      </c>
      <c r="B8" s="4">
        <v>14</v>
      </c>
      <c r="C8" s="4">
        <v>12</v>
      </c>
      <c r="D8" s="4">
        <f t="shared" si="0"/>
        <v>26</v>
      </c>
      <c r="E8" s="4">
        <v>5</v>
      </c>
      <c r="F8" s="4">
        <v>9</v>
      </c>
      <c r="G8" s="4">
        <v>6</v>
      </c>
      <c r="H8" s="4">
        <v>11</v>
      </c>
      <c r="I8" s="4">
        <f t="shared" si="1"/>
        <v>11</v>
      </c>
      <c r="J8" s="6">
        <f t="shared" si="1"/>
        <v>20</v>
      </c>
      <c r="K8" s="7">
        <f t="shared" si="2"/>
        <v>31</v>
      </c>
      <c r="L8" s="3">
        <f t="shared" si="3"/>
        <v>57</v>
      </c>
      <c r="M8" s="21">
        <f t="shared" si="4"/>
        <v>24.561403508771932</v>
      </c>
      <c r="N8" s="21">
        <f t="shared" si="5"/>
        <v>21.05263157894737</v>
      </c>
      <c r="O8" s="21">
        <f t="shared" si="6"/>
        <v>15.526315789473685</v>
      </c>
      <c r="P8" s="21">
        <f t="shared" si="7"/>
        <v>28.298245614035089</v>
      </c>
    </row>
    <row r="9" spans="1:18" ht="16.5" thickBot="1">
      <c r="A9" s="2" t="s">
        <v>15</v>
      </c>
      <c r="B9" s="4">
        <f t="shared" ref="B9:L9" si="8">SUM(B5:B8)</f>
        <v>78</v>
      </c>
      <c r="C9" s="4">
        <f t="shared" si="8"/>
        <v>52</v>
      </c>
      <c r="D9" s="4">
        <f t="shared" si="8"/>
        <v>130</v>
      </c>
      <c r="E9" s="4">
        <f t="shared" si="8"/>
        <v>32</v>
      </c>
      <c r="F9" s="4">
        <f t="shared" si="8"/>
        <v>29</v>
      </c>
      <c r="G9" s="4">
        <f t="shared" si="8"/>
        <v>29</v>
      </c>
      <c r="H9" s="4">
        <f t="shared" si="8"/>
        <v>31</v>
      </c>
      <c r="I9" s="4">
        <f t="shared" si="8"/>
        <v>61</v>
      </c>
      <c r="J9" s="6">
        <f t="shared" si="8"/>
        <v>60</v>
      </c>
      <c r="K9" s="7">
        <f t="shared" si="8"/>
        <v>121</v>
      </c>
      <c r="L9" s="3">
        <f t="shared" si="8"/>
        <v>251</v>
      </c>
      <c r="M9" s="21">
        <f t="shared" si="4"/>
        <v>31.075697211155379</v>
      </c>
      <c r="N9" s="21">
        <f t="shared" si="5"/>
        <v>20.717131474103585</v>
      </c>
      <c r="O9" s="21">
        <f t="shared" si="6"/>
        <v>43.553784860557769</v>
      </c>
      <c r="P9" s="21">
        <f t="shared" si="7"/>
        <v>41.350597609561753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57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58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0.17386601028438153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0.36199337832299749</v>
      </c>
    </row>
    <row r="13" spans="1:18" ht="15.75">
      <c r="A13" s="56" t="s">
        <v>9</v>
      </c>
      <c r="B13" s="54">
        <f>B5</f>
        <v>21</v>
      </c>
      <c r="C13" s="54">
        <f>I5</f>
        <v>13</v>
      </c>
      <c r="D13" s="54">
        <f>SUM(B13:C13)</f>
        <v>34</v>
      </c>
      <c r="E13" s="57"/>
      <c r="F13" s="27">
        <f>B15*D13/D15</f>
        <v>18.491228070175438</v>
      </c>
      <c r="G13" s="27">
        <f>C15*D13/D15</f>
        <v>15.508771929824562</v>
      </c>
      <c r="H13" s="54"/>
      <c r="I13" s="57"/>
      <c r="J13" s="10"/>
      <c r="K13" s="56" t="s">
        <v>9</v>
      </c>
      <c r="L13" s="54">
        <f>B7</f>
        <v>18</v>
      </c>
      <c r="M13" s="54">
        <f>I7</f>
        <v>21</v>
      </c>
      <c r="N13" s="54">
        <f>SUM(L13:M13)</f>
        <v>39</v>
      </c>
      <c r="O13" s="57"/>
      <c r="P13" s="27">
        <f>L15*N13/N15</f>
        <v>19.8</v>
      </c>
      <c r="Q13" s="27">
        <f>M15*N13/N15</f>
        <v>19.2</v>
      </c>
      <c r="R13" s="54"/>
    </row>
    <row r="14" spans="1:18" ht="18" customHeight="1">
      <c r="A14" s="56" t="s">
        <v>10</v>
      </c>
      <c r="B14" s="54">
        <f>C5</f>
        <v>10</v>
      </c>
      <c r="C14" s="54">
        <f>J5</f>
        <v>13</v>
      </c>
      <c r="D14" s="54">
        <f>SUM(B14:C14)</f>
        <v>23</v>
      </c>
      <c r="E14" s="57"/>
      <c r="F14" s="27">
        <f>B15*D14/D15</f>
        <v>12.508771929824562</v>
      </c>
      <c r="G14" s="27">
        <f>C15*D14/D15</f>
        <v>10.491228070175438</v>
      </c>
      <c r="H14" s="54" t="s">
        <v>32</v>
      </c>
      <c r="I14" s="57"/>
      <c r="J14" s="10"/>
      <c r="K14" s="56" t="s">
        <v>10</v>
      </c>
      <c r="L14" s="54">
        <f>C7</f>
        <v>15</v>
      </c>
      <c r="M14" s="54">
        <f>J7</f>
        <v>11</v>
      </c>
      <c r="N14" s="54">
        <f>SUM(L14:M14)</f>
        <v>26</v>
      </c>
      <c r="O14" s="57"/>
      <c r="P14" s="27">
        <f>L15*N14/N15</f>
        <v>13.2</v>
      </c>
      <c r="Q14" s="27">
        <f>M15*N14/N15</f>
        <v>12.8</v>
      </c>
      <c r="R14" s="54" t="s">
        <v>32</v>
      </c>
    </row>
    <row r="15" spans="1:18" ht="15.75">
      <c r="A15" s="33" t="s">
        <v>6</v>
      </c>
      <c r="B15" s="34">
        <f>SUM(B13:B14)</f>
        <v>31</v>
      </c>
      <c r="C15" s="34">
        <f>SUM(C13:C14)</f>
        <v>26</v>
      </c>
      <c r="D15" s="34">
        <f>SUM(D13:D14)</f>
        <v>57</v>
      </c>
      <c r="E15" s="57"/>
      <c r="F15" s="57"/>
      <c r="G15" s="57"/>
      <c r="H15" s="28">
        <f>SUM(G18:H19)</f>
        <v>1.849290487583533</v>
      </c>
      <c r="I15" s="57"/>
      <c r="J15" s="10"/>
      <c r="K15" s="33" t="s">
        <v>6</v>
      </c>
      <c r="L15" s="34">
        <f>SUM(L13:L14)</f>
        <v>33</v>
      </c>
      <c r="M15" s="34">
        <f>SUM(M13:M14)</f>
        <v>32</v>
      </c>
      <c r="N15" s="34">
        <f>SUM(N13:N14)</f>
        <v>65</v>
      </c>
      <c r="O15" s="57"/>
      <c r="P15" s="54"/>
      <c r="Q15" s="54"/>
      <c r="R15" s="63">
        <f>SUM(Q18:R19)</f>
        <v>0.83096590909090973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2.5087719298245617</v>
      </c>
      <c r="C18" s="27">
        <f>C13-G13</f>
        <v>-2.5087719298245617</v>
      </c>
      <c r="D18" s="54"/>
      <c r="E18" s="27">
        <f>B18*B18</f>
        <v>6.293936595875655</v>
      </c>
      <c r="F18" s="27">
        <f>C18*C18</f>
        <v>6.293936595875655</v>
      </c>
      <c r="G18" s="30">
        <f>E18/F13</f>
        <v>0.34037418023236465</v>
      </c>
      <c r="H18" s="30">
        <f>F18/G13</f>
        <v>0.40583075335397323</v>
      </c>
      <c r="I18" s="57"/>
      <c r="J18" s="10"/>
      <c r="K18" s="29" t="s">
        <v>33</v>
      </c>
      <c r="L18" s="27">
        <f>L13-P13</f>
        <v>-1.8000000000000007</v>
      </c>
      <c r="M18" s="27">
        <f>M13-Q13</f>
        <v>1.8000000000000007</v>
      </c>
      <c r="N18" s="57"/>
      <c r="O18" s="27">
        <f>L18*L18</f>
        <v>3.2400000000000024</v>
      </c>
      <c r="P18" s="27">
        <f>M18*M18</f>
        <v>3.2400000000000024</v>
      </c>
      <c r="Q18" s="30">
        <f>O18/P13</f>
        <v>0.16363636363636375</v>
      </c>
      <c r="R18" s="30">
        <f>P18/Q13</f>
        <v>0.16875000000000012</v>
      </c>
    </row>
    <row r="19" spans="1:18" ht="15.75">
      <c r="A19" s="29"/>
      <c r="B19" s="27">
        <f>B14-F14</f>
        <v>-2.5087719298245617</v>
      </c>
      <c r="C19" s="27">
        <f>C14-G14</f>
        <v>2.5087719298245617</v>
      </c>
      <c r="D19" s="54"/>
      <c r="E19" s="27">
        <f>B19*B19</f>
        <v>6.293936595875655</v>
      </c>
      <c r="F19" s="27">
        <f>C19*C19</f>
        <v>6.293936595875655</v>
      </c>
      <c r="G19" s="30">
        <f>E19/F14</f>
        <v>0.50316183164784334</v>
      </c>
      <c r="H19" s="30">
        <f>F19/G14</f>
        <v>0.59992372234935176</v>
      </c>
      <c r="I19" s="57"/>
      <c r="J19" s="10"/>
      <c r="K19" s="29"/>
      <c r="L19" s="27">
        <f>L14-P14</f>
        <v>1.8000000000000007</v>
      </c>
      <c r="M19" s="27">
        <f>M14-Q14</f>
        <v>-1.8000000000000007</v>
      </c>
      <c r="N19" s="57"/>
      <c r="O19" s="27">
        <f>L19*L19</f>
        <v>3.2400000000000024</v>
      </c>
      <c r="P19" s="27">
        <f>M19*M19</f>
        <v>3.2400000000000024</v>
      </c>
      <c r="Q19" s="30">
        <f>O19/P14</f>
        <v>0.24545454545454565</v>
      </c>
      <c r="R19" s="30">
        <f>P19/Q14</f>
        <v>0.25312500000000016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59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60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0.28714378858508283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0.16407061733804046</v>
      </c>
    </row>
    <row r="23" spans="1:18" ht="15.75">
      <c r="A23" s="56" t="s">
        <v>9</v>
      </c>
      <c r="B23" s="56">
        <f>B6</f>
        <v>25</v>
      </c>
      <c r="C23" s="56">
        <f>I6</f>
        <v>16</v>
      </c>
      <c r="D23" s="56">
        <f>SUM(B23:C23)</f>
        <v>41</v>
      </c>
      <c r="E23" s="57"/>
      <c r="F23" s="27">
        <f>B25*D23/D25</f>
        <v>22.777777777777779</v>
      </c>
      <c r="G23" s="27">
        <f>C25*D23/D25</f>
        <v>18.222222222222221</v>
      </c>
      <c r="H23" s="54"/>
      <c r="I23" s="57"/>
      <c r="J23" s="10"/>
      <c r="K23" s="56" t="s">
        <v>9</v>
      </c>
      <c r="L23" s="56">
        <f>B8</f>
        <v>14</v>
      </c>
      <c r="M23" s="56">
        <f>I8</f>
        <v>11</v>
      </c>
      <c r="N23" s="56">
        <f>SUM(L23:M23)</f>
        <v>25</v>
      </c>
      <c r="O23" s="57"/>
      <c r="P23" s="27">
        <f>L25*N23/N25</f>
        <v>11.403508771929825</v>
      </c>
      <c r="Q23" s="27">
        <f>M25*N23/N25</f>
        <v>13.596491228070175</v>
      </c>
      <c r="R23" s="54"/>
    </row>
    <row r="24" spans="1:18" ht="18.75" customHeight="1">
      <c r="A24" s="56" t="s">
        <v>10</v>
      </c>
      <c r="B24" s="56">
        <f>C6</f>
        <v>15</v>
      </c>
      <c r="C24" s="56">
        <f>J6</f>
        <v>16</v>
      </c>
      <c r="D24" s="56">
        <f>SUM(B24:C24)</f>
        <v>31</v>
      </c>
      <c r="E24" s="57"/>
      <c r="F24" s="27">
        <f>B25*D24/D25</f>
        <v>17.222222222222221</v>
      </c>
      <c r="G24" s="27">
        <f>C25*D24/D25</f>
        <v>13.777777777777779</v>
      </c>
      <c r="H24" s="54" t="s">
        <v>32</v>
      </c>
      <c r="I24" s="57"/>
      <c r="J24" s="10"/>
      <c r="K24" s="56" t="s">
        <v>10</v>
      </c>
      <c r="L24" s="56">
        <f>C8</f>
        <v>12</v>
      </c>
      <c r="M24" s="56">
        <f>J8</f>
        <v>20</v>
      </c>
      <c r="N24" s="56">
        <f>SUM(L24:M24)</f>
        <v>32</v>
      </c>
      <c r="O24" s="57"/>
      <c r="P24" s="27">
        <f>L25*N24/N25</f>
        <v>14.596491228070175</v>
      </c>
      <c r="Q24" s="27">
        <f>M25*N24/N25</f>
        <v>17.403508771929825</v>
      </c>
      <c r="R24" s="54" t="s">
        <v>32</v>
      </c>
    </row>
    <row r="25" spans="1:18" ht="15.75">
      <c r="A25" s="32" t="s">
        <v>6</v>
      </c>
      <c r="B25" s="32">
        <f>SUM(B23:B24)</f>
        <v>40</v>
      </c>
      <c r="C25" s="32">
        <f>SUM(C23:C24)</f>
        <v>32</v>
      </c>
      <c r="D25" s="32">
        <f>SUM(D23:D24)</f>
        <v>72</v>
      </c>
      <c r="E25" s="57"/>
      <c r="F25" s="54"/>
      <c r="G25" s="54"/>
      <c r="H25" s="28">
        <f>SUM(G28:H29)</f>
        <v>1.1329661683713601</v>
      </c>
      <c r="I25" s="57"/>
      <c r="J25" s="10"/>
      <c r="K25" s="32" t="s">
        <v>6</v>
      </c>
      <c r="L25" s="32">
        <f>SUM(L23:L24)</f>
        <v>26</v>
      </c>
      <c r="M25" s="32">
        <f>SUM(M23:M24)</f>
        <v>31</v>
      </c>
      <c r="N25" s="32">
        <f>SUM(N23:N24)</f>
        <v>57</v>
      </c>
      <c r="O25" s="57"/>
      <c r="P25" s="54"/>
      <c r="Q25" s="54"/>
      <c r="R25" s="63">
        <f>SUM(Q28:R29)</f>
        <v>1.9363027295285347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36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2.2222222222222214</v>
      </c>
      <c r="C28" s="27">
        <f>C23-G23</f>
        <v>-2.2222222222222214</v>
      </c>
      <c r="D28" s="54"/>
      <c r="E28" s="27">
        <f>B28*B28</f>
        <v>4.9382716049382678</v>
      </c>
      <c r="F28" s="27">
        <f>C28*C28</f>
        <v>4.9382716049382678</v>
      </c>
      <c r="G28" s="30">
        <f>E28/F23</f>
        <v>0.21680216802168004</v>
      </c>
      <c r="H28" s="30">
        <f>F28/G23</f>
        <v>0.27100271002710008</v>
      </c>
      <c r="I28" s="57"/>
      <c r="J28" s="10"/>
      <c r="K28" s="29" t="s">
        <v>33</v>
      </c>
      <c r="L28" s="27">
        <f>L23-P23</f>
        <v>2.5964912280701746</v>
      </c>
      <c r="M28" s="27">
        <f>M23-Q23</f>
        <v>-2.5964912280701746</v>
      </c>
      <c r="N28" s="57"/>
      <c r="O28" s="27">
        <f>L28*L28</f>
        <v>6.7417666974453638</v>
      </c>
      <c r="P28" s="27">
        <f>M28*M28</f>
        <v>6.7417666974453638</v>
      </c>
      <c r="Q28" s="30">
        <f>O28/P23</f>
        <v>0.59120107962213186</v>
      </c>
      <c r="R28" s="30">
        <f>P28/Q23</f>
        <v>0.4958460667798526</v>
      </c>
    </row>
    <row r="29" spans="1:18" ht="15.75">
      <c r="A29" s="29"/>
      <c r="B29" s="27">
        <f>B24-F24</f>
        <v>-2.2222222222222214</v>
      </c>
      <c r="C29" s="27">
        <f>C24-G24</f>
        <v>2.2222222222222214</v>
      </c>
      <c r="D29" s="54"/>
      <c r="E29" s="27">
        <f>B29*B29</f>
        <v>4.9382716049382678</v>
      </c>
      <c r="F29" s="27">
        <f>C29*C29</f>
        <v>4.9382716049382678</v>
      </c>
      <c r="G29" s="30">
        <f>E29/F24</f>
        <v>0.28673835125448005</v>
      </c>
      <c r="H29" s="30">
        <f>F29/G24</f>
        <v>0.35842293906810008</v>
      </c>
      <c r="I29" s="57"/>
      <c r="J29" s="10"/>
      <c r="K29" s="29"/>
      <c r="L29" s="27">
        <f>L24-P24</f>
        <v>-2.5964912280701746</v>
      </c>
      <c r="M29" s="27">
        <f>M24-Q24</f>
        <v>2.5964912280701746</v>
      </c>
      <c r="N29" s="57"/>
      <c r="O29" s="27">
        <f>L29*L29</f>
        <v>6.7417666974453638</v>
      </c>
      <c r="P29" s="27">
        <f>M29*M29</f>
        <v>6.7417666974453638</v>
      </c>
      <c r="Q29" s="30">
        <f>O29/P24</f>
        <v>0.4618758434547906</v>
      </c>
      <c r="R29" s="30">
        <f>P29/Q24</f>
        <v>0.38737973967175982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96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21</v>
      </c>
      <c r="C33" s="58">
        <f>C13</f>
        <v>13</v>
      </c>
      <c r="D33" s="58">
        <f>SUM(B33:C33)</f>
        <v>34</v>
      </c>
      <c r="E33" s="49">
        <f>B33*100/D35</f>
        <v>36.842105263157897</v>
      </c>
      <c r="F33" s="49">
        <f>C33*100/D35</f>
        <v>22.807017543859651</v>
      </c>
      <c r="H33" s="93" t="s">
        <v>57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10</v>
      </c>
      <c r="C34" s="58">
        <f>C14</f>
        <v>13</v>
      </c>
      <c r="D34" s="58">
        <f>SUM(B34:C34)</f>
        <v>23</v>
      </c>
      <c r="E34" s="50">
        <f>B34*100/D33</f>
        <v>29.411764705882351</v>
      </c>
      <c r="F34" s="49">
        <f>C34*100/D35</f>
        <v>22.807017543859651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0.12683241082647209</v>
      </c>
      <c r="P34" s="15"/>
      <c r="Q34" s="57"/>
      <c r="R34" s="22"/>
    </row>
    <row r="35" spans="1:18" ht="15.75">
      <c r="A35" s="58" t="s">
        <v>6</v>
      </c>
      <c r="B35" s="58">
        <f>SUM(B33:B34)</f>
        <v>31</v>
      </c>
      <c r="C35" s="58">
        <f>SUM(C33:C34)</f>
        <v>26</v>
      </c>
      <c r="D35" s="58">
        <f>SUM(D33:D34)</f>
        <v>57</v>
      </c>
      <c r="E35" s="51"/>
      <c r="F35" s="51"/>
      <c r="H35" s="56" t="s">
        <v>9</v>
      </c>
      <c r="I35" s="54">
        <f>B9</f>
        <v>78</v>
      </c>
      <c r="J35" s="54">
        <f>I9</f>
        <v>61</v>
      </c>
      <c r="K35" s="54">
        <f>SUM(I35:J35)</f>
        <v>139</v>
      </c>
      <c r="L35" s="57"/>
      <c r="M35" s="27">
        <f>I37*K35/K37</f>
        <v>71.992031872509955</v>
      </c>
      <c r="N35" s="27">
        <f>J37*K35/K37</f>
        <v>67.007968127490045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52</v>
      </c>
      <c r="J36" s="54">
        <f>J9</f>
        <v>60</v>
      </c>
      <c r="K36" s="54">
        <f>SUM(I36:J36)</f>
        <v>112</v>
      </c>
      <c r="L36" s="57"/>
      <c r="M36" s="27">
        <f>I37*K36/K37</f>
        <v>58.007968127490038</v>
      </c>
      <c r="N36" s="27">
        <f>J37*K36/K37</f>
        <v>53.992031872509962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2018</v>
      </c>
      <c r="B37" s="95"/>
      <c r="C37" s="95"/>
      <c r="D37" s="95"/>
      <c r="E37" s="95"/>
      <c r="F37" s="95"/>
      <c r="H37" s="33" t="s">
        <v>6</v>
      </c>
      <c r="I37" s="34">
        <f>SUM(I35:I36)</f>
        <v>130</v>
      </c>
      <c r="J37" s="34">
        <f>SUM(J35:J36)</f>
        <v>121</v>
      </c>
      <c r="K37" s="34">
        <f>SUM(K35:K36)</f>
        <v>251</v>
      </c>
      <c r="L37" s="57"/>
      <c r="M37" s="57"/>
      <c r="N37" s="57"/>
      <c r="O37" s="63">
        <f>SUM(N40:O41)</f>
        <v>2.3308528619843214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25</v>
      </c>
      <c r="C39" s="58">
        <f>C23</f>
        <v>16</v>
      </c>
      <c r="D39" s="58">
        <f>SUM(B39:C39)</f>
        <v>41</v>
      </c>
      <c r="E39" s="49">
        <f>B39*100/D41</f>
        <v>34.722222222222221</v>
      </c>
      <c r="F39" s="49">
        <f>C39*100/D41</f>
        <v>22.222222222222221</v>
      </c>
      <c r="H39" s="29"/>
      <c r="I39" s="54"/>
      <c r="J39" s="54"/>
      <c r="K39" s="54"/>
      <c r="L39" s="54"/>
      <c r="M39" s="54"/>
      <c r="N39" s="93" t="s">
        <v>36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15</v>
      </c>
      <c r="C40" s="58">
        <f>C24</f>
        <v>16</v>
      </c>
      <c r="D40" s="58">
        <f>SUM(B40:C40)</f>
        <v>31</v>
      </c>
      <c r="E40" s="50">
        <f>B40*100/D39</f>
        <v>36.585365853658537</v>
      </c>
      <c r="F40" s="49">
        <f>C40*100/D41</f>
        <v>22.222222222222221</v>
      </c>
      <c r="H40" s="29" t="s">
        <v>33</v>
      </c>
      <c r="I40" s="27">
        <f>I35-M35</f>
        <v>6.0079681274900452</v>
      </c>
      <c r="J40" s="27">
        <f>J35-N35</f>
        <v>-6.0079681274900452</v>
      </c>
      <c r="K40" s="54"/>
      <c r="L40" s="27">
        <f>I40*I40</f>
        <v>36.09568102093624</v>
      </c>
      <c r="M40" s="27">
        <f>J40*J40</f>
        <v>36.09568102093624</v>
      </c>
      <c r="N40" s="30">
        <f>L40/M35</f>
        <v>0.5013843904955726</v>
      </c>
      <c r="O40" s="30">
        <f>M40/N35</f>
        <v>0.53867744433408615</v>
      </c>
      <c r="P40" s="14"/>
      <c r="Q40" s="14"/>
      <c r="R40" s="22"/>
    </row>
    <row r="41" spans="1:18" ht="15.75">
      <c r="A41" s="58" t="s">
        <v>6</v>
      </c>
      <c r="B41" s="58">
        <f>SUM(B39:B40)</f>
        <v>40</v>
      </c>
      <c r="C41" s="58">
        <f>SUM(C39:C40)</f>
        <v>32</v>
      </c>
      <c r="D41" s="58">
        <f>SUM(D39:D40)</f>
        <v>72</v>
      </c>
      <c r="E41" s="51"/>
      <c r="F41" s="51"/>
      <c r="H41" s="29"/>
      <c r="I41" s="27">
        <f>I36-M36</f>
        <v>-6.0079681274900381</v>
      </c>
      <c r="J41" s="27">
        <f>J36-N36</f>
        <v>6.0079681274900381</v>
      </c>
      <c r="K41" s="54"/>
      <c r="L41" s="27">
        <f>I41*I41</f>
        <v>36.095681020936155</v>
      </c>
      <c r="M41" s="27">
        <f>J41*J41</f>
        <v>36.095681020936155</v>
      </c>
      <c r="N41" s="30">
        <f>L41/M36</f>
        <v>0.62225384177575382</v>
      </c>
      <c r="O41" s="30">
        <f>M41/N36</f>
        <v>0.66853718537890894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31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18</v>
      </c>
      <c r="C45" s="58">
        <f t="shared" si="9"/>
        <v>21</v>
      </c>
      <c r="D45" s="58">
        <f>SUM(B45:C45)</f>
        <v>39</v>
      </c>
      <c r="E45" s="49">
        <f>B45*100/D47</f>
        <v>27.692307692307693</v>
      </c>
      <c r="F45" s="49">
        <f>C45*100/D47</f>
        <v>32.307692307692307</v>
      </c>
    </row>
    <row r="46" spans="1:18">
      <c r="A46" s="58" t="s">
        <v>10</v>
      </c>
      <c r="B46" s="58">
        <f t="shared" si="9"/>
        <v>15</v>
      </c>
      <c r="C46" s="58">
        <f t="shared" si="9"/>
        <v>11</v>
      </c>
      <c r="D46" s="58">
        <f>SUM(B46:C46)</f>
        <v>26</v>
      </c>
      <c r="E46" s="50">
        <f>B46*100/D45</f>
        <v>38.46153846153846</v>
      </c>
      <c r="F46" s="49">
        <f>C46*100/D47</f>
        <v>16.923076923076923</v>
      </c>
    </row>
    <row r="47" spans="1:18">
      <c r="A47" s="58" t="s">
        <v>6</v>
      </c>
      <c r="B47" s="58">
        <f>SUM(B45:B46)</f>
        <v>33</v>
      </c>
      <c r="C47" s="58">
        <f>SUM(C45:C46)</f>
        <v>32</v>
      </c>
      <c r="D47" s="58">
        <f>SUM(D45:D46)</f>
        <v>65</v>
      </c>
      <c r="E47" s="51"/>
      <c r="F47" s="51"/>
    </row>
    <row r="48" spans="1:18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14</v>
      </c>
      <c r="C50" s="58">
        <f>M23</f>
        <v>11</v>
      </c>
      <c r="D50" s="58">
        <f>SUM(B50:C50)</f>
        <v>25</v>
      </c>
      <c r="E50" s="49">
        <f>B50*100/D52</f>
        <v>24.561403508771932</v>
      </c>
      <c r="F50" s="49">
        <f>C50*100/D52</f>
        <v>19.298245614035089</v>
      </c>
    </row>
    <row r="51" spans="1:6">
      <c r="A51" s="58" t="s">
        <v>10</v>
      </c>
      <c r="B51" s="58">
        <f>L24</f>
        <v>12</v>
      </c>
      <c r="C51" s="58">
        <f>M24</f>
        <v>20</v>
      </c>
      <c r="D51" s="58">
        <f>SUM(B51:C51)</f>
        <v>32</v>
      </c>
      <c r="E51" s="49">
        <f>B51*100/D50</f>
        <v>48</v>
      </c>
      <c r="F51" s="49">
        <f>C51*100/D52</f>
        <v>35.087719298245617</v>
      </c>
    </row>
    <row r="52" spans="1:6">
      <c r="A52" s="58" t="s">
        <v>6</v>
      </c>
      <c r="B52" s="58">
        <f>SUM(B50:B51)</f>
        <v>26</v>
      </c>
      <c r="C52" s="58">
        <f>SUM(C50:C51)</f>
        <v>31</v>
      </c>
      <c r="D52" s="58">
        <f>SUM(D50:D51)</f>
        <v>57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2"/>
  <sheetViews>
    <sheetView topLeftCell="A34" workbookViewId="0">
      <selection activeCell="N42" sqref="N42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118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18</v>
      </c>
      <c r="C5" s="4">
        <v>17</v>
      </c>
      <c r="D5" s="4">
        <f>SUM(B5:C5)</f>
        <v>35</v>
      </c>
      <c r="E5" s="4">
        <v>7</v>
      </c>
      <c r="F5" s="4">
        <v>4</v>
      </c>
      <c r="G5" s="4">
        <v>6</v>
      </c>
      <c r="H5" s="4">
        <v>12</v>
      </c>
      <c r="I5" s="4">
        <f>E5+G5</f>
        <v>13</v>
      </c>
      <c r="J5" s="6">
        <f>F5+H5</f>
        <v>16</v>
      </c>
      <c r="K5" s="7">
        <f>I5+J5</f>
        <v>29</v>
      </c>
      <c r="L5" s="3">
        <f>D5+K5</f>
        <v>64</v>
      </c>
      <c r="M5" s="21">
        <f>B5*100/L5</f>
        <v>28.125</v>
      </c>
      <c r="N5" s="21">
        <f>C5*100/L5</f>
        <v>26.5625</v>
      </c>
      <c r="O5" s="21">
        <f>E5+G5*100/L5</f>
        <v>16.375</v>
      </c>
      <c r="P5" s="21">
        <f>F5+H5*100/L5</f>
        <v>22.75</v>
      </c>
    </row>
    <row r="6" spans="1:18" ht="16.5" thickBot="1">
      <c r="A6" s="2" t="s">
        <v>12</v>
      </c>
      <c r="B6" s="4">
        <v>25</v>
      </c>
      <c r="C6" s="4">
        <v>14</v>
      </c>
      <c r="D6" s="4">
        <f t="shared" ref="D6:D8" si="0">SUM(B6:C6)</f>
        <v>39</v>
      </c>
      <c r="E6" s="4">
        <v>4</v>
      </c>
      <c r="F6" s="4">
        <v>2</v>
      </c>
      <c r="G6" s="4">
        <v>10</v>
      </c>
      <c r="H6" s="4">
        <v>20</v>
      </c>
      <c r="I6" s="4">
        <f t="shared" ref="I6:J8" si="1">E6+G6</f>
        <v>14</v>
      </c>
      <c r="J6" s="6">
        <f t="shared" si="1"/>
        <v>22</v>
      </c>
      <c r="K6" s="7">
        <f t="shared" ref="K6:K8" si="2">I6+J6</f>
        <v>36</v>
      </c>
      <c r="L6" s="3">
        <f t="shared" ref="L6:L8" si="3">D6+K6</f>
        <v>75</v>
      </c>
      <c r="M6" s="21">
        <f t="shared" ref="M6:M9" si="4">B6*100/L6</f>
        <v>33.333333333333336</v>
      </c>
      <c r="N6" s="21">
        <f t="shared" ref="N6:N9" si="5">C6*100/L6</f>
        <v>18.666666666666668</v>
      </c>
      <c r="O6" s="21">
        <f t="shared" ref="O6:O9" si="6">E6+G6*100/L6</f>
        <v>17.333333333333336</v>
      </c>
      <c r="P6" s="21">
        <f t="shared" ref="P6:P9" si="7">F6+H6*100/L6</f>
        <v>28.666666666666668</v>
      </c>
    </row>
    <row r="7" spans="1:18" ht="16.5" thickBot="1">
      <c r="A7" s="2" t="s">
        <v>13</v>
      </c>
      <c r="B7" s="4">
        <v>25</v>
      </c>
      <c r="C7" s="4">
        <v>15</v>
      </c>
      <c r="D7" s="4">
        <f t="shared" si="0"/>
        <v>40</v>
      </c>
      <c r="E7" s="4">
        <v>6</v>
      </c>
      <c r="F7" s="4">
        <v>3</v>
      </c>
      <c r="G7" s="4">
        <v>8</v>
      </c>
      <c r="H7" s="4">
        <v>13</v>
      </c>
      <c r="I7" s="4">
        <f t="shared" si="1"/>
        <v>14</v>
      </c>
      <c r="J7" s="6">
        <f t="shared" si="1"/>
        <v>16</v>
      </c>
      <c r="K7" s="7">
        <f t="shared" si="2"/>
        <v>30</v>
      </c>
      <c r="L7" s="3">
        <f t="shared" si="3"/>
        <v>70</v>
      </c>
      <c r="M7" s="21">
        <f t="shared" si="4"/>
        <v>35.714285714285715</v>
      </c>
      <c r="N7" s="21">
        <f t="shared" si="5"/>
        <v>21.428571428571427</v>
      </c>
      <c r="O7" s="21">
        <f t="shared" si="6"/>
        <v>17.428571428571431</v>
      </c>
      <c r="P7" s="21">
        <f t="shared" si="7"/>
        <v>21.571428571428573</v>
      </c>
    </row>
    <row r="8" spans="1:18" ht="16.5" thickBot="1">
      <c r="A8" s="2" t="s">
        <v>14</v>
      </c>
      <c r="B8" s="4">
        <v>16</v>
      </c>
      <c r="C8" s="4">
        <v>5</v>
      </c>
      <c r="D8" s="4">
        <f t="shared" si="0"/>
        <v>21</v>
      </c>
      <c r="E8" s="4">
        <v>5</v>
      </c>
      <c r="F8" s="4">
        <v>10</v>
      </c>
      <c r="G8" s="4">
        <v>4</v>
      </c>
      <c r="H8" s="4">
        <v>15</v>
      </c>
      <c r="I8" s="4">
        <f t="shared" si="1"/>
        <v>9</v>
      </c>
      <c r="J8" s="6">
        <f t="shared" si="1"/>
        <v>25</v>
      </c>
      <c r="K8" s="7">
        <f t="shared" si="2"/>
        <v>34</v>
      </c>
      <c r="L8" s="3">
        <f t="shared" si="3"/>
        <v>55</v>
      </c>
      <c r="M8" s="21">
        <f t="shared" si="4"/>
        <v>29.09090909090909</v>
      </c>
      <c r="N8" s="21">
        <f t="shared" si="5"/>
        <v>9.0909090909090917</v>
      </c>
      <c r="O8" s="21">
        <f t="shared" si="6"/>
        <v>12.272727272727273</v>
      </c>
      <c r="P8" s="21">
        <f t="shared" si="7"/>
        <v>37.272727272727273</v>
      </c>
    </row>
    <row r="9" spans="1:18" ht="16.5" thickBot="1">
      <c r="A9" s="2" t="s">
        <v>15</v>
      </c>
      <c r="B9" s="4">
        <f t="shared" ref="B9:L9" si="8">SUM(B5:B8)</f>
        <v>84</v>
      </c>
      <c r="C9" s="4">
        <f t="shared" si="8"/>
        <v>51</v>
      </c>
      <c r="D9" s="4">
        <f t="shared" si="8"/>
        <v>135</v>
      </c>
      <c r="E9" s="4">
        <f t="shared" si="8"/>
        <v>22</v>
      </c>
      <c r="F9" s="4">
        <f t="shared" si="8"/>
        <v>19</v>
      </c>
      <c r="G9" s="4">
        <f t="shared" si="8"/>
        <v>28</v>
      </c>
      <c r="H9" s="4">
        <f t="shared" si="8"/>
        <v>60</v>
      </c>
      <c r="I9" s="4">
        <f t="shared" si="8"/>
        <v>50</v>
      </c>
      <c r="J9" s="6">
        <f t="shared" si="8"/>
        <v>79</v>
      </c>
      <c r="K9" s="7">
        <f t="shared" si="8"/>
        <v>129</v>
      </c>
      <c r="L9" s="3">
        <f t="shared" si="8"/>
        <v>264</v>
      </c>
      <c r="M9" s="21">
        <f t="shared" si="4"/>
        <v>31.818181818181817</v>
      </c>
      <c r="N9" s="21">
        <f t="shared" si="5"/>
        <v>19.318181818181817</v>
      </c>
      <c r="O9" s="21">
        <f t="shared" si="6"/>
        <v>32.606060606060609</v>
      </c>
      <c r="P9" s="21">
        <f t="shared" si="7"/>
        <v>41.727272727272727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0.59888130140222184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0.18691129637741818</v>
      </c>
    </row>
    <row r="13" spans="1:18" ht="15.75">
      <c r="A13" s="56" t="s">
        <v>9</v>
      </c>
      <c r="B13" s="54">
        <f>B5</f>
        <v>18</v>
      </c>
      <c r="C13" s="54">
        <f>I5</f>
        <v>13</v>
      </c>
      <c r="D13" s="54">
        <f>SUM(B13:C13)</f>
        <v>31</v>
      </c>
      <c r="E13" s="57"/>
      <c r="F13" s="27">
        <f>B15*D13/D15</f>
        <v>16.953125</v>
      </c>
      <c r="G13" s="27">
        <f>C15*D13/D15</f>
        <v>14.046875</v>
      </c>
      <c r="H13" s="54"/>
      <c r="I13" s="57"/>
      <c r="J13" s="10"/>
      <c r="K13" s="56" t="s">
        <v>9</v>
      </c>
      <c r="L13" s="54">
        <f>B7</f>
        <v>25</v>
      </c>
      <c r="M13" s="54">
        <f>I7</f>
        <v>14</v>
      </c>
      <c r="N13" s="54">
        <f>SUM(L13:M13)</f>
        <v>39</v>
      </c>
      <c r="O13" s="57"/>
      <c r="P13" s="27">
        <f>L15*N13/N15</f>
        <v>22.285714285714285</v>
      </c>
      <c r="Q13" s="27">
        <f>M15*N13/N15</f>
        <v>16.714285714285715</v>
      </c>
      <c r="R13" s="54"/>
    </row>
    <row r="14" spans="1:18" ht="18" customHeight="1">
      <c r="A14" s="56" t="s">
        <v>10</v>
      </c>
      <c r="B14" s="54">
        <f>C5</f>
        <v>17</v>
      </c>
      <c r="C14" s="54">
        <f>J5</f>
        <v>16</v>
      </c>
      <c r="D14" s="54">
        <f>SUM(B14:C14)</f>
        <v>33</v>
      </c>
      <c r="E14" s="57"/>
      <c r="F14" s="27">
        <f>B15*D14/D15</f>
        <v>18.046875</v>
      </c>
      <c r="G14" s="27">
        <f>C15*D14/D15</f>
        <v>14.953125</v>
      </c>
      <c r="H14" s="54" t="s">
        <v>32</v>
      </c>
      <c r="I14" s="57"/>
      <c r="J14" s="10"/>
      <c r="K14" s="56" t="s">
        <v>10</v>
      </c>
      <c r="L14" s="54">
        <f>C7</f>
        <v>15</v>
      </c>
      <c r="M14" s="54">
        <f>J7</f>
        <v>16</v>
      </c>
      <c r="N14" s="54">
        <f>SUM(L14:M14)</f>
        <v>31</v>
      </c>
      <c r="O14" s="57"/>
      <c r="P14" s="27">
        <f>L15*N14/N15</f>
        <v>17.714285714285715</v>
      </c>
      <c r="Q14" s="27">
        <f>M15*N14/N15</f>
        <v>13.285714285714286</v>
      </c>
      <c r="R14" s="54" t="s">
        <v>32</v>
      </c>
    </row>
    <row r="15" spans="1:18" ht="15.75">
      <c r="A15" s="33" t="s">
        <v>6</v>
      </c>
      <c r="B15" s="34">
        <f>SUM(B13:B14)</f>
        <v>35</v>
      </c>
      <c r="C15" s="34">
        <f>SUM(C13:C14)</f>
        <v>29</v>
      </c>
      <c r="D15" s="34">
        <f>SUM(D13:D14)</f>
        <v>64</v>
      </c>
      <c r="E15" s="57"/>
      <c r="F15" s="57"/>
      <c r="G15" s="57"/>
      <c r="H15" s="28">
        <f>SUM(G18:H19)</f>
        <v>0.27668645777655787</v>
      </c>
      <c r="I15" s="57"/>
      <c r="J15" s="10"/>
      <c r="K15" s="33" t="s">
        <v>6</v>
      </c>
      <c r="L15" s="34">
        <f>SUM(L13:L14)</f>
        <v>40</v>
      </c>
      <c r="M15" s="34">
        <f>SUM(M13:M14)</f>
        <v>30</v>
      </c>
      <c r="N15" s="34">
        <f>SUM(N13:N14)</f>
        <v>70</v>
      </c>
      <c r="O15" s="57"/>
      <c r="P15" s="54"/>
      <c r="Q15" s="54"/>
      <c r="R15" s="63">
        <f>SUM(Q18:R19)</f>
        <v>1.7417976288944037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36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36</v>
      </c>
      <c r="R17" s="93"/>
    </row>
    <row r="18" spans="1:18" ht="15.75">
      <c r="A18" s="29" t="s">
        <v>33</v>
      </c>
      <c r="B18" s="27">
        <f>B13-F13</f>
        <v>1.046875</v>
      </c>
      <c r="C18" s="27">
        <f>C13-G13</f>
        <v>-1.046875</v>
      </c>
      <c r="D18" s="54"/>
      <c r="E18" s="27">
        <f>B18*B18</f>
        <v>1.095947265625</v>
      </c>
      <c r="F18" s="27">
        <f>C18*C18</f>
        <v>1.095947265625</v>
      </c>
      <c r="G18" s="30">
        <f>E18/F13</f>
        <v>6.4645737327188937E-2</v>
      </c>
      <c r="H18" s="30">
        <f>F18/G13</f>
        <v>7.8020717463848727E-2</v>
      </c>
      <c r="I18" s="57"/>
      <c r="J18" s="10"/>
      <c r="K18" s="29" t="s">
        <v>33</v>
      </c>
      <c r="L18" s="27">
        <f>L13-P13</f>
        <v>2.7142857142857153</v>
      </c>
      <c r="M18" s="27">
        <f>M13-Q13</f>
        <v>-2.7142857142857153</v>
      </c>
      <c r="N18" s="57"/>
      <c r="O18" s="27">
        <f>L18*L18</f>
        <v>7.3673469387755155</v>
      </c>
      <c r="P18" s="27">
        <f>M18*M18</f>
        <v>7.3673469387755155</v>
      </c>
      <c r="Q18" s="30">
        <f>O18/P13</f>
        <v>0.33058608058608085</v>
      </c>
      <c r="R18" s="30">
        <f>P18/Q13</f>
        <v>0.44078144078144105</v>
      </c>
    </row>
    <row r="19" spans="1:18" ht="15.75">
      <c r="A19" s="29"/>
      <c r="B19" s="27">
        <f>B14-F14</f>
        <v>-1.046875</v>
      </c>
      <c r="C19" s="27">
        <f>C14-G14</f>
        <v>1.046875</v>
      </c>
      <c r="D19" s="54"/>
      <c r="E19" s="27">
        <f>B19*B19</f>
        <v>1.095947265625</v>
      </c>
      <c r="F19" s="27">
        <f>C19*C19</f>
        <v>1.095947265625</v>
      </c>
      <c r="G19" s="30">
        <f>E19/F14</f>
        <v>6.0727813852813853E-2</v>
      </c>
      <c r="H19" s="30">
        <f>F19/G14</f>
        <v>7.3292189132706367E-2</v>
      </c>
      <c r="I19" s="57"/>
      <c r="J19" s="10"/>
      <c r="K19" s="29"/>
      <c r="L19" s="27">
        <f>L14-P14</f>
        <v>-2.7142857142857153</v>
      </c>
      <c r="M19" s="27">
        <f>M14-Q14</f>
        <v>2.7142857142857135</v>
      </c>
      <c r="N19" s="57"/>
      <c r="O19" s="27">
        <f>L19*L19</f>
        <v>7.3673469387755155</v>
      </c>
      <c r="P19" s="27">
        <f>M19*M19</f>
        <v>7.3673469387755057</v>
      </c>
      <c r="Q19" s="30">
        <f>O19/P14</f>
        <v>0.41589861751152102</v>
      </c>
      <c r="R19" s="30">
        <f>P19/Q14</f>
        <v>0.55453149001536062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2.8993985816285556E-2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3.2099236296965447E-4</v>
      </c>
    </row>
    <row r="23" spans="1:18" ht="15.75">
      <c r="A23" s="56" t="s">
        <v>9</v>
      </c>
      <c r="B23" s="56">
        <f>B6</f>
        <v>25</v>
      </c>
      <c r="C23" s="56">
        <f>I6</f>
        <v>14</v>
      </c>
      <c r="D23" s="56">
        <f>SUM(B23:C23)</f>
        <v>39</v>
      </c>
      <c r="E23" s="57"/>
      <c r="F23" s="27">
        <f>B25*D23/D25</f>
        <v>20.28</v>
      </c>
      <c r="G23" s="27">
        <f>C25*D23/D25</f>
        <v>18.72</v>
      </c>
      <c r="H23" s="54"/>
      <c r="I23" s="57"/>
      <c r="J23" s="10"/>
      <c r="K23" s="56" t="s">
        <v>9</v>
      </c>
      <c r="L23" s="56">
        <f>B8</f>
        <v>16</v>
      </c>
      <c r="M23" s="56">
        <f>I8</f>
        <v>9</v>
      </c>
      <c r="N23" s="56">
        <f>SUM(L23:M23)</f>
        <v>25</v>
      </c>
      <c r="O23" s="57"/>
      <c r="P23" s="27">
        <f>L25*N23/N25</f>
        <v>9.545454545454545</v>
      </c>
      <c r="Q23" s="27">
        <f>M25*N23/N25</f>
        <v>15.454545454545455</v>
      </c>
      <c r="R23" s="54"/>
    </row>
    <row r="24" spans="1:18" ht="18.75" customHeight="1">
      <c r="A24" s="56" t="s">
        <v>10</v>
      </c>
      <c r="B24" s="56">
        <f>C6</f>
        <v>14</v>
      </c>
      <c r="C24" s="56">
        <f>J6</f>
        <v>22</v>
      </c>
      <c r="D24" s="56">
        <f>SUM(B24:C24)</f>
        <v>36</v>
      </c>
      <c r="E24" s="57"/>
      <c r="F24" s="27">
        <f>B25*D24/D25</f>
        <v>18.72</v>
      </c>
      <c r="G24" s="27">
        <f>C25*D24/D25</f>
        <v>17.28</v>
      </c>
      <c r="H24" s="54" t="s">
        <v>32</v>
      </c>
      <c r="I24" s="57"/>
      <c r="J24" s="10"/>
      <c r="K24" s="56" t="s">
        <v>10</v>
      </c>
      <c r="L24" s="56">
        <f>C8</f>
        <v>5</v>
      </c>
      <c r="M24" s="56">
        <f>J8</f>
        <v>25</v>
      </c>
      <c r="N24" s="56">
        <f>SUM(L24:M24)</f>
        <v>30</v>
      </c>
      <c r="O24" s="57"/>
      <c r="P24" s="27">
        <f>L25*N24/N25</f>
        <v>11.454545454545455</v>
      </c>
      <c r="Q24" s="27">
        <f>M25*N24/N25</f>
        <v>18.545454545454547</v>
      </c>
      <c r="R24" s="54" t="s">
        <v>32</v>
      </c>
    </row>
    <row r="25" spans="1:18" ht="15.75">
      <c r="A25" s="32" t="s">
        <v>6</v>
      </c>
      <c r="B25" s="32">
        <f>SUM(B23:B24)</f>
        <v>39</v>
      </c>
      <c r="C25" s="32">
        <f>SUM(C23:C24)</f>
        <v>36</v>
      </c>
      <c r="D25" s="32">
        <f>SUM(D23:D24)</f>
        <v>75</v>
      </c>
      <c r="E25" s="57"/>
      <c r="F25" s="54"/>
      <c r="G25" s="54"/>
      <c r="H25" s="28">
        <f>SUM(G28:H29)</f>
        <v>4.7679706333552474</v>
      </c>
      <c r="I25" s="57"/>
      <c r="J25" s="10"/>
      <c r="K25" s="32" t="s">
        <v>6</v>
      </c>
      <c r="L25" s="32">
        <f>SUM(L23:L24)</f>
        <v>21</v>
      </c>
      <c r="M25" s="32">
        <f>SUM(M23:M24)</f>
        <v>34</v>
      </c>
      <c r="N25" s="32">
        <f>SUM(N23:N24)</f>
        <v>55</v>
      </c>
      <c r="O25" s="57"/>
      <c r="P25" s="54"/>
      <c r="Q25" s="54"/>
      <c r="R25" s="63">
        <f>SUM(Q28:R29)</f>
        <v>12.943744164332401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65</v>
      </c>
      <c r="R27" s="93"/>
    </row>
    <row r="28" spans="1:18" ht="15.75">
      <c r="A28" s="29" t="s">
        <v>33</v>
      </c>
      <c r="B28" s="27">
        <f>B23-F23</f>
        <v>4.7199999999999989</v>
      </c>
      <c r="C28" s="27">
        <f>C23-G23</f>
        <v>-4.7199999999999989</v>
      </c>
      <c r="D28" s="54"/>
      <c r="E28" s="27">
        <f>B28*B28</f>
        <v>22.278399999999991</v>
      </c>
      <c r="F28" s="27">
        <f>C28*C28</f>
        <v>22.278399999999991</v>
      </c>
      <c r="G28" s="30">
        <f>E28/F23</f>
        <v>1.0985404339250489</v>
      </c>
      <c r="H28" s="30">
        <f>F28/G23</f>
        <v>1.1900854700854697</v>
      </c>
      <c r="I28" s="57"/>
      <c r="J28" s="10"/>
      <c r="K28" s="29" t="s">
        <v>33</v>
      </c>
      <c r="L28" s="27">
        <f>L23-P23</f>
        <v>6.454545454545455</v>
      </c>
      <c r="M28" s="27">
        <f>M23-Q23</f>
        <v>-6.454545454545455</v>
      </c>
      <c r="N28" s="57"/>
      <c r="O28" s="27">
        <f>L28*L28</f>
        <v>41.661157024793397</v>
      </c>
      <c r="P28" s="27">
        <f>M28*M28</f>
        <v>41.661157024793397</v>
      </c>
      <c r="Q28" s="30">
        <f>O28/P23</f>
        <v>4.3645021645021655</v>
      </c>
      <c r="R28" s="30">
        <f>P28/Q23</f>
        <v>2.6957219251336904</v>
      </c>
    </row>
    <row r="29" spans="1:18" ht="15.75">
      <c r="A29" s="29"/>
      <c r="B29" s="27">
        <f>B24-F24</f>
        <v>-4.7199999999999989</v>
      </c>
      <c r="C29" s="27">
        <f>C24-G24</f>
        <v>4.7199999999999989</v>
      </c>
      <c r="D29" s="54"/>
      <c r="E29" s="27">
        <f>B29*B29</f>
        <v>22.278399999999991</v>
      </c>
      <c r="F29" s="27">
        <f>C29*C29</f>
        <v>22.278399999999991</v>
      </c>
      <c r="G29" s="30">
        <f>E29/F24</f>
        <v>1.1900854700854697</v>
      </c>
      <c r="H29" s="30">
        <f>F29/G24</f>
        <v>1.2892592592592587</v>
      </c>
      <c r="I29" s="57"/>
      <c r="J29" s="10"/>
      <c r="K29" s="29"/>
      <c r="L29" s="27">
        <f>L24-P24</f>
        <v>-6.454545454545455</v>
      </c>
      <c r="M29" s="27">
        <f>M24-Q24</f>
        <v>6.4545454545454533</v>
      </c>
      <c r="N29" s="57"/>
      <c r="O29" s="27">
        <f>L29*L29</f>
        <v>41.661157024793397</v>
      </c>
      <c r="P29" s="27">
        <f>M29*M29</f>
        <v>41.661157024793368</v>
      </c>
      <c r="Q29" s="30">
        <f>O29/P24</f>
        <v>3.6370851370851378</v>
      </c>
      <c r="R29" s="30">
        <f>P29/Q24</f>
        <v>2.246434937611407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18</v>
      </c>
      <c r="C33" s="58">
        <f>C13</f>
        <v>13</v>
      </c>
      <c r="D33" s="58">
        <f>SUM(B33:C33)</f>
        <v>31</v>
      </c>
      <c r="E33" s="49">
        <f>B33*100/D35</f>
        <v>28.125</v>
      </c>
      <c r="F33" s="49">
        <f>C33*100/D35</f>
        <v>20.3125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17</v>
      </c>
      <c r="C34" s="58">
        <f>C14</f>
        <v>16</v>
      </c>
      <c r="D34" s="58">
        <f>SUM(B34:C34)</f>
        <v>33</v>
      </c>
      <c r="E34" s="50">
        <f>B34*100/D33</f>
        <v>54.838709677419352</v>
      </c>
      <c r="F34" s="49">
        <f>C34*100/D35</f>
        <v>25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1.3803491672403508E-4</v>
      </c>
      <c r="P34" s="15"/>
      <c r="Q34" s="57"/>
      <c r="R34" s="22"/>
    </row>
    <row r="35" spans="1:18" ht="15.75">
      <c r="A35" s="58" t="s">
        <v>6</v>
      </c>
      <c r="B35" s="58">
        <f>SUM(B33:B34)</f>
        <v>35</v>
      </c>
      <c r="C35" s="58">
        <f>SUM(C33:C34)</f>
        <v>29</v>
      </c>
      <c r="D35" s="58">
        <f>SUM(D33:D34)</f>
        <v>64</v>
      </c>
      <c r="E35" s="51"/>
      <c r="F35" s="51"/>
      <c r="H35" s="56" t="s">
        <v>9</v>
      </c>
      <c r="I35" s="54">
        <f>B9</f>
        <v>84</v>
      </c>
      <c r="J35" s="54">
        <f>I9</f>
        <v>50</v>
      </c>
      <c r="K35" s="54">
        <f>SUM(I35:J35)</f>
        <v>134</v>
      </c>
      <c r="L35" s="57"/>
      <c r="M35" s="27">
        <f>I37*K35/K37</f>
        <v>68.522727272727266</v>
      </c>
      <c r="N35" s="27">
        <f>J37*K35/K37</f>
        <v>65.477272727272734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51</v>
      </c>
      <c r="J36" s="54">
        <f>J9</f>
        <v>79</v>
      </c>
      <c r="K36" s="54">
        <f>SUM(I36:J36)</f>
        <v>130</v>
      </c>
      <c r="L36" s="57"/>
      <c r="M36" s="27">
        <f>I37*K36/K37</f>
        <v>66.477272727272734</v>
      </c>
      <c r="N36" s="27">
        <f>J37*K36/K37</f>
        <v>63.522727272727273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135</v>
      </c>
      <c r="J37" s="34">
        <f>SUM(J35:J36)</f>
        <v>129</v>
      </c>
      <c r="K37" s="34">
        <f>SUM(K35:K36)</f>
        <v>264</v>
      </c>
      <c r="L37" s="57"/>
      <c r="M37" s="57"/>
      <c r="N37" s="57"/>
      <c r="O37" s="63">
        <f>SUM(N40:O41)</f>
        <v>14.528775799001423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25</v>
      </c>
      <c r="C39" s="58">
        <f>C23</f>
        <v>14</v>
      </c>
      <c r="D39" s="58">
        <f>SUM(B39:C39)</f>
        <v>39</v>
      </c>
      <c r="E39" s="49">
        <f>B39*100/D41</f>
        <v>33.333333333333336</v>
      </c>
      <c r="F39" s="49">
        <f>C39*100/D41</f>
        <v>18.666666666666668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14</v>
      </c>
      <c r="C40" s="58">
        <f>C24</f>
        <v>22</v>
      </c>
      <c r="D40" s="58">
        <f>SUM(B40:C40)</f>
        <v>36</v>
      </c>
      <c r="E40" s="50">
        <f>B40*100/D39</f>
        <v>35.897435897435898</v>
      </c>
      <c r="F40" s="49">
        <f>C40*100/D41</f>
        <v>29.333333333333332</v>
      </c>
      <c r="H40" s="29" t="s">
        <v>33</v>
      </c>
      <c r="I40" s="27">
        <f>I35-M35</f>
        <v>15.477272727272734</v>
      </c>
      <c r="J40" s="27">
        <f>J35-N35</f>
        <v>-15.477272727272734</v>
      </c>
      <c r="K40" s="54"/>
      <c r="L40" s="27">
        <f>I40*I40</f>
        <v>239.54597107438036</v>
      </c>
      <c r="M40" s="27">
        <f>J40*J40</f>
        <v>239.54597107438036</v>
      </c>
      <c r="N40" s="30">
        <f>L40/M35</f>
        <v>3.495861601085485</v>
      </c>
      <c r="O40" s="30">
        <f>M40/N35</f>
        <v>3.6584598150894601</v>
      </c>
      <c r="P40" s="14"/>
      <c r="Q40" s="14"/>
      <c r="R40" s="22"/>
    </row>
    <row r="41" spans="1:18" ht="15.75">
      <c r="A41" s="58" t="s">
        <v>6</v>
      </c>
      <c r="B41" s="58">
        <f>SUM(B39:B40)</f>
        <v>39</v>
      </c>
      <c r="C41" s="58">
        <f>SUM(C39:C40)</f>
        <v>36</v>
      </c>
      <c r="D41" s="58">
        <f>SUM(D39:D40)</f>
        <v>75</v>
      </c>
      <c r="E41" s="51"/>
      <c r="F41" s="51"/>
      <c r="H41" s="29"/>
      <c r="I41" s="27">
        <f>I36-M36</f>
        <v>-15.477272727272734</v>
      </c>
      <c r="J41" s="27">
        <f>J36-N36</f>
        <v>15.477272727272727</v>
      </c>
      <c r="K41" s="54"/>
      <c r="L41" s="27">
        <f>I41*I41</f>
        <v>239.54597107438036</v>
      </c>
      <c r="M41" s="27">
        <f>J41*J41</f>
        <v>239.54597107438013</v>
      </c>
      <c r="N41" s="30">
        <f>L41/M36</f>
        <v>3.6034265734265762</v>
      </c>
      <c r="O41" s="30">
        <f>M41/N36</f>
        <v>3.7710278093999019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36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25</v>
      </c>
      <c r="C45" s="58">
        <f t="shared" si="9"/>
        <v>14</v>
      </c>
      <c r="D45" s="58">
        <f>SUM(B45:C45)</f>
        <v>39</v>
      </c>
      <c r="E45" s="49">
        <f>B45*100/D47</f>
        <v>35.714285714285715</v>
      </c>
      <c r="F45" s="49">
        <f>C45*100/D47</f>
        <v>20</v>
      </c>
    </row>
    <row r="46" spans="1:18">
      <c r="A46" s="58" t="s">
        <v>10</v>
      </c>
      <c r="B46" s="58">
        <f t="shared" si="9"/>
        <v>15</v>
      </c>
      <c r="C46" s="58">
        <f t="shared" si="9"/>
        <v>16</v>
      </c>
      <c r="D46" s="58">
        <f>SUM(B46:C46)</f>
        <v>31</v>
      </c>
      <c r="E46" s="50">
        <f>B46*100/D45</f>
        <v>38.46153846153846</v>
      </c>
      <c r="F46" s="49">
        <f>C46*100/D47</f>
        <v>22.857142857142858</v>
      </c>
    </row>
    <row r="47" spans="1:18">
      <c r="A47" s="58" t="s">
        <v>6</v>
      </c>
      <c r="B47" s="58">
        <f>SUM(B45:B46)</f>
        <v>40</v>
      </c>
      <c r="C47" s="58">
        <f>SUM(C45:C46)</f>
        <v>30</v>
      </c>
      <c r="D47" s="58">
        <f>SUM(D45:D46)</f>
        <v>70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16</v>
      </c>
      <c r="C50" s="58">
        <f>M23</f>
        <v>9</v>
      </c>
      <c r="D50" s="58">
        <f>SUM(B50:C50)</f>
        <v>25</v>
      </c>
      <c r="E50" s="49">
        <f>B50*100/D52</f>
        <v>29.09090909090909</v>
      </c>
      <c r="F50" s="49">
        <f>C50*100/D52</f>
        <v>16.363636363636363</v>
      </c>
    </row>
    <row r="51" spans="1:6">
      <c r="A51" s="58" t="s">
        <v>10</v>
      </c>
      <c r="B51" s="58">
        <f>L24</f>
        <v>5</v>
      </c>
      <c r="C51" s="58">
        <f>M24</f>
        <v>25</v>
      </c>
      <c r="D51" s="58">
        <f>SUM(B51:C51)</f>
        <v>30</v>
      </c>
      <c r="E51" s="49">
        <f>B51*100/D50</f>
        <v>20</v>
      </c>
      <c r="F51" s="49">
        <f>C51*100/D52</f>
        <v>45.454545454545453</v>
      </c>
    </row>
    <row r="52" spans="1:6">
      <c r="A52" s="58" t="s">
        <v>6</v>
      </c>
      <c r="B52" s="58">
        <f>SUM(B50:B51)</f>
        <v>21</v>
      </c>
      <c r="C52" s="58">
        <f>SUM(C50:C51)</f>
        <v>34</v>
      </c>
      <c r="D52" s="58">
        <f>SUM(D50:D51)</f>
        <v>55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E21" sqref="E21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1.14062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18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31</v>
      </c>
      <c r="C5" s="4">
        <v>18</v>
      </c>
      <c r="D5" s="4">
        <f>SUM(B5:C5)</f>
        <v>49</v>
      </c>
      <c r="E5" s="4">
        <v>2</v>
      </c>
      <c r="F5" s="4">
        <v>5</v>
      </c>
      <c r="G5" s="4">
        <v>7</v>
      </c>
      <c r="H5" s="4">
        <v>12</v>
      </c>
      <c r="I5" s="4">
        <f>E5+G5</f>
        <v>9</v>
      </c>
      <c r="J5" s="6">
        <f>F5+H5</f>
        <v>17</v>
      </c>
      <c r="K5" s="7">
        <f>I5+J5</f>
        <v>26</v>
      </c>
      <c r="L5" s="3">
        <f>D5+K5</f>
        <v>75</v>
      </c>
      <c r="M5" s="21">
        <f>B5*100/L5</f>
        <v>41.333333333333336</v>
      </c>
      <c r="N5" s="21">
        <f>C5*100/L5</f>
        <v>24</v>
      </c>
      <c r="O5" s="21">
        <f>E5+G5*100/L5</f>
        <v>11.333333333333334</v>
      </c>
      <c r="P5" s="21">
        <f>F5+H5*100/L5</f>
        <v>21</v>
      </c>
    </row>
    <row r="6" spans="1:18" ht="16.5" thickBot="1">
      <c r="A6" s="2" t="s">
        <v>12</v>
      </c>
      <c r="B6" s="4">
        <v>38</v>
      </c>
      <c r="C6" s="4">
        <v>19</v>
      </c>
      <c r="D6" s="4">
        <f t="shared" ref="D6:D8" si="0">SUM(B6:C6)</f>
        <v>57</v>
      </c>
      <c r="E6" s="4">
        <v>7</v>
      </c>
      <c r="F6" s="4">
        <v>6</v>
      </c>
      <c r="G6" s="4">
        <v>9</v>
      </c>
      <c r="H6" s="4">
        <v>16</v>
      </c>
      <c r="I6" s="4">
        <f t="shared" ref="I6:J8" si="1">E6+G6</f>
        <v>16</v>
      </c>
      <c r="J6" s="6">
        <f t="shared" si="1"/>
        <v>22</v>
      </c>
      <c r="K6" s="7">
        <f t="shared" ref="K6:K8" si="2">I6+J6</f>
        <v>38</v>
      </c>
      <c r="L6" s="3">
        <f t="shared" ref="L6:L9" si="3">D6+K6</f>
        <v>95</v>
      </c>
      <c r="M6" s="21">
        <f t="shared" ref="M6:M9" si="4">B6*100/L6</f>
        <v>40</v>
      </c>
      <c r="N6" s="21">
        <f t="shared" ref="N6:N9" si="5">C6*100/L6</f>
        <v>20</v>
      </c>
      <c r="O6" s="21">
        <f t="shared" ref="O6:O9" si="6">E6+G6*100/L6</f>
        <v>16.473684210526315</v>
      </c>
      <c r="P6" s="21">
        <f t="shared" ref="P6:P9" si="7">F6+H6*100/L6</f>
        <v>22.842105263157894</v>
      </c>
    </row>
    <row r="7" spans="1:18" ht="16.5" thickBot="1">
      <c r="A7" s="2" t="s">
        <v>13</v>
      </c>
      <c r="B7" s="4">
        <v>33</v>
      </c>
      <c r="C7" s="4">
        <v>24</v>
      </c>
      <c r="D7" s="4">
        <f t="shared" si="0"/>
        <v>57</v>
      </c>
      <c r="E7" s="4">
        <v>17</v>
      </c>
      <c r="F7" s="4">
        <v>6</v>
      </c>
      <c r="G7" s="4">
        <v>8</v>
      </c>
      <c r="H7" s="4">
        <v>12</v>
      </c>
      <c r="I7" s="4">
        <f t="shared" si="1"/>
        <v>25</v>
      </c>
      <c r="J7" s="6">
        <f t="shared" si="1"/>
        <v>18</v>
      </c>
      <c r="K7" s="7">
        <f t="shared" si="2"/>
        <v>43</v>
      </c>
      <c r="L7" s="3">
        <f t="shared" si="3"/>
        <v>100</v>
      </c>
      <c r="M7" s="21">
        <f t="shared" si="4"/>
        <v>33</v>
      </c>
      <c r="N7" s="21">
        <f t="shared" si="5"/>
        <v>24</v>
      </c>
      <c r="O7" s="21">
        <f t="shared" si="6"/>
        <v>25</v>
      </c>
      <c r="P7" s="21">
        <f t="shared" si="7"/>
        <v>18</v>
      </c>
    </row>
    <row r="8" spans="1:18" ht="16.5" thickBot="1">
      <c r="A8" s="2" t="s">
        <v>14</v>
      </c>
      <c r="B8" s="4">
        <v>24</v>
      </c>
      <c r="C8" s="4">
        <v>12</v>
      </c>
      <c r="D8" s="4">
        <f t="shared" si="0"/>
        <v>36</v>
      </c>
      <c r="E8" s="4">
        <v>8</v>
      </c>
      <c r="F8" s="4">
        <v>6</v>
      </c>
      <c r="G8" s="4">
        <v>7</v>
      </c>
      <c r="H8" s="4">
        <v>12</v>
      </c>
      <c r="I8" s="4">
        <f t="shared" si="1"/>
        <v>15</v>
      </c>
      <c r="J8" s="6">
        <f t="shared" si="1"/>
        <v>18</v>
      </c>
      <c r="K8" s="7">
        <f t="shared" si="2"/>
        <v>33</v>
      </c>
      <c r="L8" s="3">
        <f t="shared" si="3"/>
        <v>69</v>
      </c>
      <c r="M8" s="21">
        <f t="shared" si="4"/>
        <v>34.782608695652172</v>
      </c>
      <c r="N8" s="21">
        <f t="shared" si="5"/>
        <v>17.391304347826086</v>
      </c>
      <c r="O8" s="21">
        <f t="shared" si="6"/>
        <v>18.144927536231883</v>
      </c>
      <c r="P8" s="21">
        <f t="shared" si="7"/>
        <v>23.391304347826086</v>
      </c>
    </row>
    <row r="9" spans="1:18" ht="16.5" thickBot="1">
      <c r="A9" s="2" t="s">
        <v>15</v>
      </c>
      <c r="B9" s="4">
        <f t="shared" ref="B9:K9" si="8">SUM(B5:B8)</f>
        <v>126</v>
      </c>
      <c r="C9" s="4">
        <f t="shared" si="8"/>
        <v>73</v>
      </c>
      <c r="D9" s="4">
        <f t="shared" si="8"/>
        <v>199</v>
      </c>
      <c r="E9" s="4">
        <f t="shared" si="8"/>
        <v>34</v>
      </c>
      <c r="F9" s="4">
        <f t="shared" si="8"/>
        <v>23</v>
      </c>
      <c r="G9" s="4">
        <f t="shared" si="8"/>
        <v>31</v>
      </c>
      <c r="H9" s="4">
        <f t="shared" si="8"/>
        <v>52</v>
      </c>
      <c r="I9" s="4">
        <f t="shared" si="8"/>
        <v>65</v>
      </c>
      <c r="J9" s="6">
        <f t="shared" si="8"/>
        <v>75</v>
      </c>
      <c r="K9" s="7">
        <f t="shared" si="8"/>
        <v>140</v>
      </c>
      <c r="L9" s="3">
        <f t="shared" si="3"/>
        <v>339</v>
      </c>
      <c r="M9" s="21">
        <f t="shared" si="4"/>
        <v>37.168141592920357</v>
      </c>
      <c r="N9" s="21">
        <f t="shared" si="5"/>
        <v>21.533923303834808</v>
      </c>
      <c r="O9" s="21">
        <f t="shared" si="6"/>
        <v>43.144542772861357</v>
      </c>
      <c r="P9" s="21">
        <f t="shared" si="7"/>
        <v>38.339233038348084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53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54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1.7939137921759166E-2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0.98040986751910997</v>
      </c>
    </row>
    <row r="13" spans="1:18" ht="15.75">
      <c r="A13" s="43" t="s">
        <v>9</v>
      </c>
      <c r="B13" s="42">
        <f>B5</f>
        <v>31</v>
      </c>
      <c r="C13" s="42">
        <f>I5</f>
        <v>9</v>
      </c>
      <c r="D13" s="42">
        <f>SUM(B13:C13)</f>
        <v>40</v>
      </c>
      <c r="E13" s="40"/>
      <c r="F13" s="27">
        <f>B15*D13/D15</f>
        <v>26.133333333333333</v>
      </c>
      <c r="G13" s="27">
        <f>C15*D13/D15</f>
        <v>13.866666666666667</v>
      </c>
      <c r="H13" s="42"/>
      <c r="I13" s="40"/>
      <c r="J13" s="10"/>
      <c r="K13" s="43" t="s">
        <v>9</v>
      </c>
      <c r="L13" s="42">
        <f>B7</f>
        <v>33</v>
      </c>
      <c r="M13" s="42">
        <f>I7</f>
        <v>25</v>
      </c>
      <c r="N13" s="42">
        <f>SUM(L13:M13)</f>
        <v>58</v>
      </c>
      <c r="O13" s="40"/>
      <c r="P13" s="27">
        <f>L15*N13/N15</f>
        <v>33.06</v>
      </c>
      <c r="Q13" s="27">
        <f>M15*N13/N15</f>
        <v>24.94</v>
      </c>
      <c r="R13" s="42"/>
    </row>
    <row r="14" spans="1:18" ht="18.75" customHeight="1">
      <c r="A14" s="43" t="s">
        <v>10</v>
      </c>
      <c r="B14" s="42">
        <f>C5</f>
        <v>18</v>
      </c>
      <c r="C14" s="42">
        <f>J5</f>
        <v>17</v>
      </c>
      <c r="D14" s="42">
        <f>SUM(B14:C14)</f>
        <v>35</v>
      </c>
      <c r="E14" s="40"/>
      <c r="F14" s="27">
        <f>B15*D14/D15</f>
        <v>22.866666666666667</v>
      </c>
      <c r="G14" s="27">
        <f>C15*D14/D15</f>
        <v>12.133333333333333</v>
      </c>
      <c r="H14" s="42" t="s">
        <v>32</v>
      </c>
      <c r="I14" s="40"/>
      <c r="J14" s="10"/>
      <c r="K14" s="43" t="s">
        <v>10</v>
      </c>
      <c r="L14" s="42">
        <f>C7</f>
        <v>24</v>
      </c>
      <c r="M14" s="42">
        <f>J7</f>
        <v>18</v>
      </c>
      <c r="N14" s="42">
        <f>SUM(L14:M14)</f>
        <v>42</v>
      </c>
      <c r="O14" s="40"/>
      <c r="P14" s="27">
        <f>L15*N14/N15</f>
        <v>23.94</v>
      </c>
      <c r="Q14" s="27">
        <f>M15*N14/N15</f>
        <v>18.059999999999999</v>
      </c>
      <c r="R14" s="42" t="s">
        <v>32</v>
      </c>
    </row>
    <row r="15" spans="1:18" ht="15.75">
      <c r="A15" s="33" t="s">
        <v>6</v>
      </c>
      <c r="B15" s="34">
        <f>SUM(B13:B14)</f>
        <v>49</v>
      </c>
      <c r="C15" s="34">
        <f>SUM(C13:C14)</f>
        <v>26</v>
      </c>
      <c r="D15" s="34">
        <f>SUM(D13:D14)</f>
        <v>75</v>
      </c>
      <c r="E15" s="40"/>
      <c r="F15" s="40"/>
      <c r="G15" s="40"/>
      <c r="H15" s="28">
        <f>SUM(G18:H19)</f>
        <v>5.6020828661134789</v>
      </c>
      <c r="I15" s="40"/>
      <c r="J15" s="10"/>
      <c r="K15" s="33" t="s">
        <v>6</v>
      </c>
      <c r="L15" s="34">
        <f>SUM(L13:L14)</f>
        <v>57</v>
      </c>
      <c r="M15" s="34">
        <f>SUM(M13:M14)</f>
        <v>43</v>
      </c>
      <c r="N15" s="34">
        <f>SUM(N13:N14)</f>
        <v>100</v>
      </c>
      <c r="O15" s="40"/>
      <c r="P15" s="42"/>
      <c r="Q15" s="42"/>
      <c r="R15" s="28">
        <f>SUM(Q18:R19)</f>
        <v>6.0295084141788631E-4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65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4.8666666666666671</v>
      </c>
      <c r="C18" s="27">
        <f>C13-G13</f>
        <v>-4.8666666666666671</v>
      </c>
      <c r="D18" s="42"/>
      <c r="E18" s="27">
        <f>B18*B18</f>
        <v>23.684444444444448</v>
      </c>
      <c r="F18" s="27">
        <f>C18*C18</f>
        <v>23.684444444444448</v>
      </c>
      <c r="G18" s="30">
        <f>E18/F13</f>
        <v>0.90629251700680291</v>
      </c>
      <c r="H18" s="30">
        <f>F18/G13</f>
        <v>1.7080128205128207</v>
      </c>
      <c r="I18" s="40"/>
      <c r="J18" s="10"/>
      <c r="K18" s="29" t="s">
        <v>33</v>
      </c>
      <c r="L18" s="27">
        <f>L13-P13</f>
        <v>-6.0000000000002274E-2</v>
      </c>
      <c r="M18" s="27">
        <f>M13-Q13</f>
        <v>5.9999999999998721E-2</v>
      </c>
      <c r="N18" s="40"/>
      <c r="O18" s="27">
        <f>L18*L18</f>
        <v>3.6000000000002727E-3</v>
      </c>
      <c r="P18" s="27">
        <f>M18*M18</f>
        <v>3.5999999999998464E-3</v>
      </c>
      <c r="Q18" s="30">
        <f>O18/P13</f>
        <v>1.0889292196008083E-4</v>
      </c>
      <c r="R18" s="30">
        <f>P18/Q13</f>
        <v>1.4434643143543889E-4</v>
      </c>
    </row>
    <row r="19" spans="1:18" ht="15.75">
      <c r="A19" s="29"/>
      <c r="B19" s="27">
        <f>B14-F14</f>
        <v>-4.8666666666666671</v>
      </c>
      <c r="C19" s="27">
        <f>C14-G14</f>
        <v>4.8666666666666671</v>
      </c>
      <c r="D19" s="42"/>
      <c r="E19" s="27">
        <f>B19*B19</f>
        <v>23.684444444444448</v>
      </c>
      <c r="F19" s="27">
        <f>C19*C19</f>
        <v>23.684444444444448</v>
      </c>
      <c r="G19" s="30">
        <f>E19/F14</f>
        <v>1.0357628765792033</v>
      </c>
      <c r="H19" s="30">
        <f>F19/G14</f>
        <v>1.9520146520146524</v>
      </c>
      <c r="I19" s="40"/>
      <c r="J19" s="10"/>
      <c r="K19" s="29"/>
      <c r="L19" s="27">
        <f>L14-P14</f>
        <v>5.9999999999998721E-2</v>
      </c>
      <c r="M19" s="27">
        <f>M14-Q14</f>
        <v>-5.9999999999998721E-2</v>
      </c>
      <c r="N19" s="40"/>
      <c r="O19" s="27">
        <f>L19*L19</f>
        <v>3.5999999999998464E-3</v>
      </c>
      <c r="P19" s="27">
        <f>M19*M19</f>
        <v>3.5999999999998464E-3</v>
      </c>
      <c r="Q19" s="30">
        <f>O19/P14</f>
        <v>1.5037593984961763E-4</v>
      </c>
      <c r="R19" s="30">
        <f>P19/Q14</f>
        <v>1.9933554817274898E-4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55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56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1.7891468183913684E-2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7.5813168041746967E-2</v>
      </c>
    </row>
    <row r="23" spans="1:18" ht="15.75">
      <c r="A23" s="43" t="s">
        <v>9</v>
      </c>
      <c r="B23" s="43">
        <f>B6</f>
        <v>38</v>
      </c>
      <c r="C23" s="43">
        <f>I6</f>
        <v>16</v>
      </c>
      <c r="D23" s="43">
        <f>SUM(B23:C23)</f>
        <v>54</v>
      </c>
      <c r="E23" s="40"/>
      <c r="F23" s="27">
        <f>B25*D23/D25</f>
        <v>32.4</v>
      </c>
      <c r="G23" s="27">
        <f>C25*D23/D25</f>
        <v>21.6</v>
      </c>
      <c r="H23" s="42"/>
      <c r="I23" s="40"/>
      <c r="J23" s="10"/>
      <c r="K23" s="43" t="s">
        <v>9</v>
      </c>
      <c r="L23" s="43">
        <f>B8</f>
        <v>24</v>
      </c>
      <c r="M23" s="43">
        <f>I8</f>
        <v>15</v>
      </c>
      <c r="N23" s="43">
        <f>SUM(L23:M23)</f>
        <v>39</v>
      </c>
      <c r="O23" s="40"/>
      <c r="P23" s="27">
        <f>L25*N23/N25</f>
        <v>20.347826086956523</v>
      </c>
      <c r="Q23" s="27">
        <f>M25*N23/N25</f>
        <v>18.652173913043477</v>
      </c>
      <c r="R23" s="42"/>
    </row>
    <row r="24" spans="1:18" ht="19.5" customHeight="1">
      <c r="A24" s="43" t="s">
        <v>10</v>
      </c>
      <c r="B24" s="43">
        <f>C6</f>
        <v>19</v>
      </c>
      <c r="C24" s="43">
        <f>J6</f>
        <v>22</v>
      </c>
      <c r="D24" s="43">
        <f>SUM(B24:C24)</f>
        <v>41</v>
      </c>
      <c r="E24" s="40"/>
      <c r="F24" s="27">
        <f>B25*D24/D25</f>
        <v>24.6</v>
      </c>
      <c r="G24" s="27">
        <f>C25*D24/D25</f>
        <v>16.399999999999999</v>
      </c>
      <c r="H24" s="42" t="s">
        <v>32</v>
      </c>
      <c r="I24" s="40"/>
      <c r="J24" s="10"/>
      <c r="K24" s="43" t="s">
        <v>10</v>
      </c>
      <c r="L24" s="43">
        <f>C8</f>
        <v>12</v>
      </c>
      <c r="M24" s="43">
        <f>J8</f>
        <v>18</v>
      </c>
      <c r="N24" s="43">
        <f>SUM(L24:M24)</f>
        <v>30</v>
      </c>
      <c r="O24" s="40"/>
      <c r="P24" s="27">
        <f>L25*N24/N25</f>
        <v>15.652173913043478</v>
      </c>
      <c r="Q24" s="27">
        <f>M25*N24/N25</f>
        <v>14.347826086956522</v>
      </c>
      <c r="R24" s="42" t="s">
        <v>32</v>
      </c>
    </row>
    <row r="25" spans="1:18" ht="15.75">
      <c r="A25" s="32" t="s">
        <v>6</v>
      </c>
      <c r="B25" s="32">
        <f>SUM(B23:B24)</f>
        <v>57</v>
      </c>
      <c r="C25" s="32">
        <f>SUM(C23:C24)</f>
        <v>38</v>
      </c>
      <c r="D25" s="32">
        <f>SUM(D23:D24)</f>
        <v>95</v>
      </c>
      <c r="E25" s="40"/>
      <c r="F25" s="42"/>
      <c r="G25" s="42"/>
      <c r="H25" s="28">
        <f>SUM(G28:H29)</f>
        <v>5.6067449563384555</v>
      </c>
      <c r="I25" s="40"/>
      <c r="J25" s="10"/>
      <c r="K25" s="32" t="s">
        <v>6</v>
      </c>
      <c r="L25" s="32">
        <f>SUM(L23:L24)</f>
        <v>36</v>
      </c>
      <c r="M25" s="32">
        <f>SUM(M23:M24)</f>
        <v>33</v>
      </c>
      <c r="N25" s="32">
        <f>SUM(N23:N24)</f>
        <v>69</v>
      </c>
      <c r="O25" s="40"/>
      <c r="P25" s="42"/>
      <c r="Q25" s="42"/>
      <c r="R25" s="28">
        <f>SUM(Q28:R29)</f>
        <v>3.1524475524475513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5.6000000000000014</v>
      </c>
      <c r="C28" s="27">
        <f>C23-G23</f>
        <v>-5.6000000000000014</v>
      </c>
      <c r="D28" s="42"/>
      <c r="E28" s="27">
        <f>B28*B28</f>
        <v>31.360000000000017</v>
      </c>
      <c r="F28" s="27">
        <f>C28*C28</f>
        <v>31.360000000000017</v>
      </c>
      <c r="G28" s="30">
        <f>E28/F23</f>
        <v>0.96790123456790178</v>
      </c>
      <c r="H28" s="30">
        <f>F28/G23</f>
        <v>1.4518518518518526</v>
      </c>
      <c r="I28" s="40"/>
      <c r="J28" s="10"/>
      <c r="K28" s="29" t="s">
        <v>33</v>
      </c>
      <c r="L28" s="27">
        <f>L23-P23</f>
        <v>3.6521739130434767</v>
      </c>
      <c r="M28" s="27">
        <f>M23-Q23</f>
        <v>-3.6521739130434767</v>
      </c>
      <c r="N28" s="40"/>
      <c r="O28" s="27">
        <f>L28*L28</f>
        <v>13.338374291115301</v>
      </c>
      <c r="P28" s="27">
        <f>M28*M28</f>
        <v>13.338374291115301</v>
      </c>
      <c r="Q28" s="30">
        <f>O28/P23</f>
        <v>0.65551839464882888</v>
      </c>
      <c r="R28" s="30">
        <f>P28/Q23</f>
        <v>0.71511097598054063</v>
      </c>
    </row>
    <row r="29" spans="1:18" ht="15.75">
      <c r="A29" s="29"/>
      <c r="B29" s="27">
        <f>B24-F24</f>
        <v>-5.6000000000000014</v>
      </c>
      <c r="C29" s="27">
        <f>C24-G24</f>
        <v>5.6000000000000014</v>
      </c>
      <c r="D29" s="42"/>
      <c r="E29" s="27">
        <f>B29*B29</f>
        <v>31.360000000000017</v>
      </c>
      <c r="F29" s="27">
        <f>C29*C29</f>
        <v>31.360000000000017</v>
      </c>
      <c r="G29" s="30">
        <f>E29/F24</f>
        <v>1.2747967479674802</v>
      </c>
      <c r="H29" s="30">
        <f>F29/G24</f>
        <v>1.9121951219512208</v>
      </c>
      <c r="I29" s="40"/>
      <c r="J29" s="10"/>
      <c r="K29" s="29"/>
      <c r="L29" s="27">
        <f>L24-P24</f>
        <v>-3.6521739130434785</v>
      </c>
      <c r="M29" s="27">
        <f>M24-Q24</f>
        <v>3.6521739130434785</v>
      </c>
      <c r="N29" s="40"/>
      <c r="O29" s="27">
        <f>L29*L29</f>
        <v>13.338374291115313</v>
      </c>
      <c r="P29" s="27">
        <f>M29*M29</f>
        <v>13.338374291115313</v>
      </c>
      <c r="Q29" s="30">
        <f>O29/P24</f>
        <v>0.85217391304347834</v>
      </c>
      <c r="R29" s="30">
        <f>P29/Q24</f>
        <v>0.92964426877470363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83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31</v>
      </c>
      <c r="C33" s="53">
        <f>C13</f>
        <v>9</v>
      </c>
      <c r="D33" s="53">
        <f>SUM(B33:C33)</f>
        <v>40</v>
      </c>
      <c r="E33" s="49">
        <f>B33*100/D35</f>
        <v>41.333333333333336</v>
      </c>
      <c r="F33" s="49">
        <f>C33*100/D35</f>
        <v>12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2.0226134038216193E-3</v>
      </c>
    </row>
    <row r="34" spans="1:16" ht="15.75">
      <c r="A34" s="53" t="s">
        <v>10</v>
      </c>
      <c r="B34" s="53">
        <f>B14</f>
        <v>18</v>
      </c>
      <c r="C34" s="53">
        <f>C14</f>
        <v>17</v>
      </c>
      <c r="D34" s="53">
        <f>SUM(B34:C34)</f>
        <v>35</v>
      </c>
      <c r="E34" s="50">
        <f>B34*100/D33</f>
        <v>45</v>
      </c>
      <c r="F34" s="49">
        <f>C34*100/D35</f>
        <v>22.666666666666668</v>
      </c>
      <c r="I34" s="56" t="s">
        <v>9</v>
      </c>
      <c r="J34" s="54">
        <f>B9</f>
        <v>126</v>
      </c>
      <c r="K34" s="54">
        <f>I9</f>
        <v>65</v>
      </c>
      <c r="L34" s="54">
        <f>SUM(J34:K34)</f>
        <v>191</v>
      </c>
      <c r="M34" s="57"/>
      <c r="N34" s="27">
        <f>J36*L34/L36</f>
        <v>112.12094395280236</v>
      </c>
      <c r="O34" s="27">
        <f>K36*L34/L36</f>
        <v>78.879056047197636</v>
      </c>
      <c r="P34" s="54"/>
    </row>
    <row r="35" spans="1:16" ht="21" customHeight="1">
      <c r="A35" s="53" t="s">
        <v>6</v>
      </c>
      <c r="B35" s="53">
        <f>SUM(B33:B34)</f>
        <v>49</v>
      </c>
      <c r="C35" s="53">
        <f>SUM(C33:C34)</f>
        <v>26</v>
      </c>
      <c r="D35" s="53">
        <f>SUM(D33:D34)</f>
        <v>75</v>
      </c>
      <c r="E35" s="51"/>
      <c r="F35" s="51"/>
      <c r="I35" s="56" t="s">
        <v>10</v>
      </c>
      <c r="J35" s="54">
        <f>C9</f>
        <v>73</v>
      </c>
      <c r="K35" s="54">
        <f>J9</f>
        <v>75</v>
      </c>
      <c r="L35" s="54">
        <f>SUM(J35:K35)</f>
        <v>148</v>
      </c>
      <c r="M35" s="57"/>
      <c r="N35" s="27">
        <f>J36*L35/L36</f>
        <v>86.879056047197636</v>
      </c>
      <c r="O35" s="27">
        <f>K36*L35/L36</f>
        <v>61.120943952802357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199</v>
      </c>
      <c r="K36" s="34">
        <f>SUM(K34:K35)</f>
        <v>140</v>
      </c>
      <c r="L36" s="34">
        <f>SUM(L34:L35)</f>
        <v>339</v>
      </c>
      <c r="M36" s="57"/>
      <c r="N36" s="57"/>
      <c r="O36" s="57"/>
      <c r="P36" s="28">
        <f>SUM(O39:P40)</f>
        <v>9.5288997736362155</v>
      </c>
    </row>
    <row r="37" spans="1:16" ht="15.75">
      <c r="A37" s="95" t="str">
        <f>A21</f>
        <v>Observed Value Quatarly April-Jun 2017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38</v>
      </c>
      <c r="C39" s="53">
        <f>C23</f>
        <v>16</v>
      </c>
      <c r="D39" s="53">
        <f>SUM(B39:C39)</f>
        <v>54</v>
      </c>
      <c r="E39" s="49">
        <f>B39*100/D41</f>
        <v>40</v>
      </c>
      <c r="F39" s="49">
        <f>C39*100/D41</f>
        <v>16.842105263157894</v>
      </c>
      <c r="I39" s="29" t="s">
        <v>33</v>
      </c>
      <c r="J39" s="27">
        <f>J34-N34</f>
        <v>13.879056047197636</v>
      </c>
      <c r="K39" s="27">
        <f>K34-O34</f>
        <v>-13.879056047197636</v>
      </c>
      <c r="L39" s="54"/>
      <c r="M39" s="27">
        <f>J39*J39</f>
        <v>192.62819676125326</v>
      </c>
      <c r="N39" s="27">
        <f>K39*K39</f>
        <v>192.62819676125326</v>
      </c>
      <c r="O39" s="30">
        <f>M39/N34</f>
        <v>1.718039377570177</v>
      </c>
      <c r="P39" s="30">
        <f>N39/O34</f>
        <v>2.4420702581176088</v>
      </c>
    </row>
    <row r="40" spans="1:16" ht="15.75">
      <c r="A40" s="53" t="s">
        <v>10</v>
      </c>
      <c r="B40" s="53">
        <f>B24</f>
        <v>19</v>
      </c>
      <c r="C40" s="53">
        <f>C24</f>
        <v>22</v>
      </c>
      <c r="D40" s="53">
        <f>SUM(B40:C40)</f>
        <v>41</v>
      </c>
      <c r="E40" s="50">
        <f>B40*100/D39</f>
        <v>35.185185185185183</v>
      </c>
      <c r="F40" s="49">
        <f>C40*100/D41</f>
        <v>23.157894736842106</v>
      </c>
      <c r="I40" s="29"/>
      <c r="J40" s="27">
        <f>J35-N35</f>
        <v>-13.879056047197636</v>
      </c>
      <c r="K40" s="27">
        <f>K35-O35</f>
        <v>13.879056047197643</v>
      </c>
      <c r="L40" s="54"/>
      <c r="M40" s="27">
        <f>J40*J40</f>
        <v>192.62819676125326</v>
      </c>
      <c r="N40" s="27">
        <f>K40*K40</f>
        <v>192.62819676125346</v>
      </c>
      <c r="O40" s="30">
        <f>M40/N35</f>
        <v>2.2171994669993502</v>
      </c>
      <c r="P40" s="30">
        <f>N40/O35</f>
        <v>3.1515906709490795</v>
      </c>
    </row>
    <row r="41" spans="1:16">
      <c r="A41" s="53" t="s">
        <v>6</v>
      </c>
      <c r="B41" s="53">
        <f>SUM(B39:B40)</f>
        <v>57</v>
      </c>
      <c r="C41" s="53">
        <f>SUM(C39:C40)</f>
        <v>38</v>
      </c>
      <c r="D41" s="53">
        <f>SUM(D39:D40)</f>
        <v>95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41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33</v>
      </c>
      <c r="C45" s="53">
        <f t="shared" si="9"/>
        <v>25</v>
      </c>
      <c r="D45" s="53">
        <f>SUM(B45:C45)</f>
        <v>58</v>
      </c>
      <c r="E45" s="49">
        <f>B45*100/D47</f>
        <v>33</v>
      </c>
      <c r="F45" s="49">
        <f>C45*100/D47</f>
        <v>25</v>
      </c>
    </row>
    <row r="46" spans="1:16">
      <c r="A46" s="53" t="s">
        <v>10</v>
      </c>
      <c r="B46" s="53">
        <f t="shared" si="9"/>
        <v>24</v>
      </c>
      <c r="C46" s="53">
        <f t="shared" si="9"/>
        <v>18</v>
      </c>
      <c r="D46" s="53">
        <f>SUM(B46:C46)</f>
        <v>42</v>
      </c>
      <c r="E46" s="50">
        <f>B46*100/D45</f>
        <v>41.379310344827587</v>
      </c>
      <c r="F46" s="49">
        <f>C46*100/D47</f>
        <v>18</v>
      </c>
    </row>
    <row r="47" spans="1:16">
      <c r="A47" s="53" t="s">
        <v>6</v>
      </c>
      <c r="B47" s="53">
        <f>SUM(B45:B46)</f>
        <v>57</v>
      </c>
      <c r="C47" s="53">
        <f>SUM(C45:C46)</f>
        <v>43</v>
      </c>
      <c r="D47" s="53">
        <f>SUM(D45:D46)</f>
        <v>100</v>
      </c>
      <c r="E47" s="51"/>
      <c r="F47" s="51"/>
    </row>
    <row r="48" spans="1:16" ht="15.75" customHeight="1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24</v>
      </c>
      <c r="C50" s="53">
        <f>M23</f>
        <v>15</v>
      </c>
      <c r="D50" s="53">
        <f>SUM(B50:C50)</f>
        <v>39</v>
      </c>
      <c r="E50" s="49">
        <f>B50*100/D52</f>
        <v>34.782608695652172</v>
      </c>
      <c r="F50" s="49">
        <f>C50*100/D52</f>
        <v>21.739130434782609</v>
      </c>
    </row>
    <row r="51" spans="1:6">
      <c r="A51" s="53" t="s">
        <v>10</v>
      </c>
      <c r="B51" s="53">
        <f>L24</f>
        <v>12</v>
      </c>
      <c r="C51" s="53">
        <f>M24</f>
        <v>18</v>
      </c>
      <c r="D51" s="53">
        <f>SUM(B51:C51)</f>
        <v>30</v>
      </c>
      <c r="E51" s="49">
        <f>B51*100/D50</f>
        <v>30.76923076923077</v>
      </c>
      <c r="F51" s="49">
        <f>C51*100/D52</f>
        <v>26.086956521739129</v>
      </c>
    </row>
    <row r="52" spans="1:6">
      <c r="A52" s="53" t="s">
        <v>6</v>
      </c>
      <c r="B52" s="53">
        <f>SUM(B50:B51)</f>
        <v>36</v>
      </c>
      <c r="C52" s="53">
        <f>SUM(C50:C51)</f>
        <v>33</v>
      </c>
      <c r="D52" s="53">
        <f>SUM(D50:D51)</f>
        <v>69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R52"/>
  <sheetViews>
    <sheetView topLeftCell="B10" workbookViewId="0">
      <selection activeCell="Q39" sqref="Q39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119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120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103</v>
      </c>
      <c r="C5" s="4">
        <v>70</v>
      </c>
      <c r="D5" s="4">
        <f>SUM(B5:C5)</f>
        <v>173</v>
      </c>
      <c r="E5" s="4">
        <v>25</v>
      </c>
      <c r="F5" s="4">
        <v>20</v>
      </c>
      <c r="G5" s="4">
        <v>67</v>
      </c>
      <c r="H5" s="4">
        <v>84</v>
      </c>
      <c r="I5" s="4">
        <f>E5+G5</f>
        <v>92</v>
      </c>
      <c r="J5" s="6">
        <f>F5+H5</f>
        <v>104</v>
      </c>
      <c r="K5" s="7">
        <f>I5+J5</f>
        <v>196</v>
      </c>
      <c r="L5" s="3">
        <f>D5+K5</f>
        <v>369</v>
      </c>
      <c r="M5" s="21">
        <f>B5*100/L5</f>
        <v>27.913279132791327</v>
      </c>
      <c r="N5" s="21">
        <f>C5*100/L5</f>
        <v>18.97018970189702</v>
      </c>
      <c r="O5" s="21">
        <f>E5+G5*100/L5</f>
        <v>43.15718157181572</v>
      </c>
      <c r="P5" s="21">
        <f>F5+H5*100/L5</f>
        <v>42.764227642276424</v>
      </c>
    </row>
    <row r="6" spans="1:18" ht="16.5" thickBot="1">
      <c r="A6" s="2" t="s">
        <v>12</v>
      </c>
      <c r="B6" s="4">
        <v>105</v>
      </c>
      <c r="C6" s="4">
        <v>54</v>
      </c>
      <c r="D6" s="4">
        <f t="shared" ref="D6:D8" si="0">SUM(B6:C6)</f>
        <v>159</v>
      </c>
      <c r="E6" s="4">
        <v>18</v>
      </c>
      <c r="F6" s="4">
        <v>11</v>
      </c>
      <c r="G6" s="4">
        <v>72</v>
      </c>
      <c r="H6" s="4">
        <v>99</v>
      </c>
      <c r="I6" s="4">
        <f t="shared" ref="I6:J8" si="1">E6+G6</f>
        <v>90</v>
      </c>
      <c r="J6" s="6">
        <f t="shared" si="1"/>
        <v>110</v>
      </c>
      <c r="K6" s="7">
        <f t="shared" ref="K6:K8" si="2">I6+J6</f>
        <v>200</v>
      </c>
      <c r="L6" s="3">
        <f t="shared" ref="L6:L8" si="3">D6+K6</f>
        <v>359</v>
      </c>
      <c r="M6" s="21">
        <f t="shared" ref="M6:M9" si="4">B6*100/L6</f>
        <v>29.247910863509748</v>
      </c>
      <c r="N6" s="21">
        <f t="shared" ref="N6:N9" si="5">C6*100/L6</f>
        <v>15.041782729805014</v>
      </c>
      <c r="O6" s="21">
        <f t="shared" ref="O6:O9" si="6">E6+G6*100/L6</f>
        <v>38.055710306406681</v>
      </c>
      <c r="P6" s="21">
        <f t="shared" ref="P6:P9" si="7">F6+H6*100/L6</f>
        <v>38.576601671309191</v>
      </c>
    </row>
    <row r="7" spans="1:18" ht="16.5" thickBot="1">
      <c r="A7" s="2" t="s">
        <v>13</v>
      </c>
      <c r="B7" s="4">
        <v>87</v>
      </c>
      <c r="C7" s="4">
        <v>57</v>
      </c>
      <c r="D7" s="4">
        <f t="shared" si="0"/>
        <v>144</v>
      </c>
      <c r="E7" s="4">
        <v>14</v>
      </c>
      <c r="F7" s="4">
        <v>17</v>
      </c>
      <c r="G7" s="4">
        <v>45</v>
      </c>
      <c r="H7" s="4">
        <v>55</v>
      </c>
      <c r="I7" s="4">
        <f t="shared" si="1"/>
        <v>59</v>
      </c>
      <c r="J7" s="6">
        <f t="shared" si="1"/>
        <v>72</v>
      </c>
      <c r="K7" s="7">
        <f t="shared" si="2"/>
        <v>131</v>
      </c>
      <c r="L7" s="3">
        <f t="shared" si="3"/>
        <v>275</v>
      </c>
      <c r="M7" s="21">
        <f t="shared" si="4"/>
        <v>31.636363636363637</v>
      </c>
      <c r="N7" s="21">
        <f t="shared" si="5"/>
        <v>20.727272727272727</v>
      </c>
      <c r="O7" s="21">
        <f t="shared" si="6"/>
        <v>30.363636363636363</v>
      </c>
      <c r="P7" s="21">
        <f t="shared" si="7"/>
        <v>37</v>
      </c>
    </row>
    <row r="8" spans="1:18" ht="16.5" thickBot="1">
      <c r="A8" s="2" t="s">
        <v>14</v>
      </c>
      <c r="B8" s="4">
        <v>62</v>
      </c>
      <c r="C8" s="4">
        <v>32</v>
      </c>
      <c r="D8" s="4">
        <f t="shared" si="0"/>
        <v>94</v>
      </c>
      <c r="E8" s="4">
        <v>23</v>
      </c>
      <c r="F8" s="4">
        <v>8</v>
      </c>
      <c r="G8" s="4">
        <v>38</v>
      </c>
      <c r="H8" s="4">
        <v>36</v>
      </c>
      <c r="I8" s="4">
        <f t="shared" si="1"/>
        <v>61</v>
      </c>
      <c r="J8" s="6">
        <f t="shared" si="1"/>
        <v>44</v>
      </c>
      <c r="K8" s="7">
        <f t="shared" si="2"/>
        <v>105</v>
      </c>
      <c r="L8" s="3">
        <f t="shared" si="3"/>
        <v>199</v>
      </c>
      <c r="M8" s="21">
        <f t="shared" si="4"/>
        <v>31.155778894472363</v>
      </c>
      <c r="N8" s="21">
        <f t="shared" si="5"/>
        <v>16.08040201005025</v>
      </c>
      <c r="O8" s="21">
        <f t="shared" si="6"/>
        <v>42.095477386934675</v>
      </c>
      <c r="P8" s="21">
        <f t="shared" si="7"/>
        <v>26.090452261306531</v>
      </c>
    </row>
    <row r="9" spans="1:18" ht="16.5" thickBot="1">
      <c r="A9" s="2" t="s">
        <v>15</v>
      </c>
      <c r="B9" s="4">
        <f t="shared" ref="B9:L9" si="8">SUM(B5:B8)</f>
        <v>357</v>
      </c>
      <c r="C9" s="4">
        <f t="shared" si="8"/>
        <v>213</v>
      </c>
      <c r="D9" s="4">
        <f>SUM(B9:C9)</f>
        <v>570</v>
      </c>
      <c r="E9" s="4">
        <f t="shared" si="8"/>
        <v>80</v>
      </c>
      <c r="F9" s="4">
        <f t="shared" si="8"/>
        <v>56</v>
      </c>
      <c r="G9" s="4">
        <f t="shared" si="8"/>
        <v>222</v>
      </c>
      <c r="H9" s="4">
        <f t="shared" si="8"/>
        <v>274</v>
      </c>
      <c r="I9" s="4">
        <f t="shared" si="8"/>
        <v>302</v>
      </c>
      <c r="J9" s="6">
        <f t="shared" si="8"/>
        <v>330</v>
      </c>
      <c r="K9" s="7">
        <f t="shared" si="8"/>
        <v>632</v>
      </c>
      <c r="L9" s="3">
        <f t="shared" si="8"/>
        <v>1202</v>
      </c>
      <c r="M9" s="21">
        <f t="shared" si="4"/>
        <v>29.700499168053245</v>
      </c>
      <c r="N9" s="21">
        <f t="shared" si="5"/>
        <v>17.720465890183029</v>
      </c>
      <c r="O9" s="21">
        <f t="shared" si="6"/>
        <v>98.469217970049925</v>
      </c>
      <c r="P9" s="21">
        <f t="shared" si="7"/>
        <v>78.795341098169715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41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1.5547627529095834E-2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1.0702484736334795E-2</v>
      </c>
    </row>
    <row r="13" spans="1:18" ht="15.75">
      <c r="A13" s="56" t="s">
        <v>9</v>
      </c>
      <c r="B13" s="54">
        <f>B5</f>
        <v>103</v>
      </c>
      <c r="C13" s="54">
        <f>I5</f>
        <v>92</v>
      </c>
      <c r="D13" s="54">
        <f>SUM(B13:C13)</f>
        <v>195</v>
      </c>
      <c r="E13" s="57"/>
      <c r="F13" s="27">
        <f>B15*D13/D15</f>
        <v>91.422764227642276</v>
      </c>
      <c r="G13" s="27">
        <f>C15*D13/D15</f>
        <v>103.57723577235772</v>
      </c>
      <c r="H13" s="54"/>
      <c r="I13" s="57"/>
      <c r="J13" s="10"/>
      <c r="K13" s="56" t="s">
        <v>9</v>
      </c>
      <c r="L13" s="54">
        <f>B7</f>
        <v>87</v>
      </c>
      <c r="M13" s="54">
        <f>I7</f>
        <v>59</v>
      </c>
      <c r="N13" s="54">
        <f>SUM(L13:M13)</f>
        <v>146</v>
      </c>
      <c r="O13" s="57"/>
      <c r="P13" s="27">
        <f>L15*N13/N15</f>
        <v>76.450909090909093</v>
      </c>
      <c r="Q13" s="27">
        <f>M15*N13/N15</f>
        <v>69.549090909090907</v>
      </c>
      <c r="R13" s="54"/>
    </row>
    <row r="14" spans="1:18" ht="18" customHeight="1">
      <c r="A14" s="56" t="s">
        <v>10</v>
      </c>
      <c r="B14" s="54">
        <f>C5</f>
        <v>70</v>
      </c>
      <c r="C14" s="54">
        <f>J5</f>
        <v>104</v>
      </c>
      <c r="D14" s="54">
        <f>SUM(B14:C14)</f>
        <v>174</v>
      </c>
      <c r="E14" s="57"/>
      <c r="F14" s="27">
        <f>B15*D14/D15</f>
        <v>81.577235772357724</v>
      </c>
      <c r="G14" s="27">
        <f>C15*D14/D15</f>
        <v>92.422764227642276</v>
      </c>
      <c r="H14" s="54" t="s">
        <v>32</v>
      </c>
      <c r="I14" s="57"/>
      <c r="J14" s="10"/>
      <c r="K14" s="56" t="s">
        <v>10</v>
      </c>
      <c r="L14" s="54">
        <f>C7</f>
        <v>57</v>
      </c>
      <c r="M14" s="54">
        <f>J7</f>
        <v>72</v>
      </c>
      <c r="N14" s="54">
        <f>SUM(L14:M14)</f>
        <v>129</v>
      </c>
      <c r="O14" s="57"/>
      <c r="P14" s="27">
        <f>L15*N14/N15</f>
        <v>67.549090909090907</v>
      </c>
      <c r="Q14" s="27">
        <f>M15*N14/N15</f>
        <v>61.450909090909093</v>
      </c>
      <c r="R14" s="54" t="s">
        <v>32</v>
      </c>
    </row>
    <row r="15" spans="1:18" ht="15.75">
      <c r="A15" s="33" t="s">
        <v>6</v>
      </c>
      <c r="B15" s="34">
        <f>SUM(B13:B14)</f>
        <v>173</v>
      </c>
      <c r="C15" s="34">
        <f>SUM(C13:C14)</f>
        <v>196</v>
      </c>
      <c r="D15" s="34">
        <f>SUM(D13:D14)</f>
        <v>369</v>
      </c>
      <c r="E15" s="57"/>
      <c r="F15" s="57"/>
      <c r="G15" s="57"/>
      <c r="H15" s="28">
        <f>SUM(G18:H19)</f>
        <v>5.8533274464935392</v>
      </c>
      <c r="I15" s="57"/>
      <c r="J15" s="10"/>
      <c r="K15" s="33" t="s">
        <v>6</v>
      </c>
      <c r="L15" s="34">
        <f>SUM(L13:L14)</f>
        <v>144</v>
      </c>
      <c r="M15" s="34">
        <f>SUM(M13:M14)</f>
        <v>131</v>
      </c>
      <c r="N15" s="34">
        <f>SUM(N13:N14)</f>
        <v>275</v>
      </c>
      <c r="O15" s="57"/>
      <c r="P15" s="54"/>
      <c r="Q15" s="54"/>
      <c r="R15" s="63">
        <f>SUM(Q18:R19)</f>
        <v>6.5140606469783791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11.577235772357724</v>
      </c>
      <c r="C18" s="27">
        <f>C13-G13</f>
        <v>-11.577235772357724</v>
      </c>
      <c r="D18" s="54"/>
      <c r="E18" s="27">
        <f>B18*B18</f>
        <v>134.03238812875935</v>
      </c>
      <c r="F18" s="27">
        <f>C18*C18</f>
        <v>134.03238812875935</v>
      </c>
      <c r="G18" s="30">
        <f>E18/F13</f>
        <v>1.4660723645920319</v>
      </c>
      <c r="H18" s="30">
        <f>F18/G13</f>
        <v>1.2940332605837834</v>
      </c>
      <c r="I18" s="57"/>
      <c r="J18" s="10"/>
      <c r="K18" s="29" t="s">
        <v>33</v>
      </c>
      <c r="L18" s="27">
        <f>L13-P13</f>
        <v>10.549090909090907</v>
      </c>
      <c r="M18" s="27">
        <f>M13-Q13</f>
        <v>-10.549090909090907</v>
      </c>
      <c r="N18" s="57"/>
      <c r="O18" s="27">
        <f>L18*L18</f>
        <v>111.28331900826441</v>
      </c>
      <c r="P18" s="27">
        <f>M18*M18</f>
        <v>111.28331900826441</v>
      </c>
      <c r="Q18" s="30">
        <f>O18/P13</f>
        <v>1.4556179950186792</v>
      </c>
      <c r="R18" s="30">
        <f>P18/Q13</f>
        <v>1.6000686357457239</v>
      </c>
    </row>
    <row r="19" spans="1:18" ht="15.75">
      <c r="A19" s="29"/>
      <c r="B19" s="27">
        <f>B14-F14</f>
        <v>-11.577235772357724</v>
      </c>
      <c r="C19" s="27">
        <f>C14-G14</f>
        <v>11.577235772357724</v>
      </c>
      <c r="D19" s="54"/>
      <c r="E19" s="27">
        <f>B19*B19</f>
        <v>134.03238812875935</v>
      </c>
      <c r="F19" s="27">
        <f>C19*C19</f>
        <v>134.03238812875935</v>
      </c>
      <c r="G19" s="30">
        <f>E19/F14</f>
        <v>1.6430121327324496</v>
      </c>
      <c r="H19" s="30">
        <f>F19/G14</f>
        <v>1.4502096885852744</v>
      </c>
      <c r="I19" s="57"/>
      <c r="J19" s="10"/>
      <c r="K19" s="29"/>
      <c r="L19" s="27">
        <f>L14-P14</f>
        <v>-10.549090909090907</v>
      </c>
      <c r="M19" s="27">
        <f>M14-Q14</f>
        <v>10.549090909090907</v>
      </c>
      <c r="N19" s="57"/>
      <c r="O19" s="27">
        <f>L19*L19</f>
        <v>111.28331900826441</v>
      </c>
      <c r="P19" s="27">
        <f>M19*M19</f>
        <v>111.28331900826441</v>
      </c>
      <c r="Q19" s="30">
        <f>O19/P14</f>
        <v>1.647443622269203</v>
      </c>
      <c r="R19" s="30">
        <f>P19/Q14</f>
        <v>1.8109303939447727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40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42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7.0424147531162676E-5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4">
        <f>CHITEST(L23:M24,P23:Q24)</f>
        <v>0.25443357300019359</v>
      </c>
    </row>
    <row r="23" spans="1:18" ht="15.75">
      <c r="A23" s="56" t="s">
        <v>9</v>
      </c>
      <c r="B23" s="56">
        <f>B6</f>
        <v>105</v>
      </c>
      <c r="C23" s="56">
        <f>I6</f>
        <v>90</v>
      </c>
      <c r="D23" s="56">
        <f>SUM(B23:C23)</f>
        <v>195</v>
      </c>
      <c r="E23" s="57"/>
      <c r="F23" s="27">
        <f>B25*D23/D25</f>
        <v>86.364902506963787</v>
      </c>
      <c r="G23" s="27">
        <f>C25*D23/D25</f>
        <v>108.63509749303621</v>
      </c>
      <c r="H23" s="54"/>
      <c r="I23" s="57"/>
      <c r="J23" s="10"/>
      <c r="K23" s="56" t="s">
        <v>9</v>
      </c>
      <c r="L23" s="56">
        <f>B8</f>
        <v>62</v>
      </c>
      <c r="M23" s="56">
        <f>I8</f>
        <v>61</v>
      </c>
      <c r="N23" s="56">
        <f>SUM(L23:M23)</f>
        <v>123</v>
      </c>
      <c r="O23" s="57"/>
      <c r="P23" s="27">
        <f>L25*N23/N25</f>
        <v>58.100502512562812</v>
      </c>
      <c r="Q23" s="27">
        <f>M25*N23/N25</f>
        <v>64.899497487437188</v>
      </c>
      <c r="R23" s="54"/>
    </row>
    <row r="24" spans="1:18" ht="18.75" customHeight="1">
      <c r="A24" s="56" t="s">
        <v>10</v>
      </c>
      <c r="B24" s="56">
        <f>C6</f>
        <v>54</v>
      </c>
      <c r="C24" s="56">
        <f>J6</f>
        <v>110</v>
      </c>
      <c r="D24" s="56">
        <f>SUM(B24:C24)</f>
        <v>164</v>
      </c>
      <c r="E24" s="57"/>
      <c r="F24" s="27">
        <f>B25*D24/D25</f>
        <v>72.635097493036213</v>
      </c>
      <c r="G24" s="27">
        <f>C25*D24/D25</f>
        <v>91.364902506963787</v>
      </c>
      <c r="H24" s="54" t="s">
        <v>32</v>
      </c>
      <c r="I24" s="57"/>
      <c r="J24" s="10"/>
      <c r="K24" s="56" t="s">
        <v>10</v>
      </c>
      <c r="L24" s="56">
        <f>C8</f>
        <v>32</v>
      </c>
      <c r="M24" s="56">
        <f>J8</f>
        <v>44</v>
      </c>
      <c r="N24" s="56">
        <f>SUM(L24:M24)</f>
        <v>76</v>
      </c>
      <c r="O24" s="57"/>
      <c r="P24" s="27">
        <f>L25*N24/N25</f>
        <v>35.899497487437188</v>
      </c>
      <c r="Q24" s="27">
        <f>M25*N24/N25</f>
        <v>40.100502512562812</v>
      </c>
      <c r="R24" s="54" t="s">
        <v>32</v>
      </c>
    </row>
    <row r="25" spans="1:18" ht="15.75">
      <c r="A25" s="32" t="s">
        <v>6</v>
      </c>
      <c r="B25" s="32">
        <f>SUM(B23:B24)</f>
        <v>159</v>
      </c>
      <c r="C25" s="32">
        <f>SUM(C23:C24)</f>
        <v>200</v>
      </c>
      <c r="D25" s="32">
        <f>SUM(D23:D24)</f>
        <v>359</v>
      </c>
      <c r="E25" s="57"/>
      <c r="F25" s="54"/>
      <c r="G25" s="54"/>
      <c r="H25" s="28">
        <f>SUM(G28:H29)</f>
        <v>15.799418563488974</v>
      </c>
      <c r="I25" s="57"/>
      <c r="J25" s="10"/>
      <c r="K25" s="32" t="s">
        <v>6</v>
      </c>
      <c r="L25" s="32">
        <f>SUM(L23:L24)</f>
        <v>94</v>
      </c>
      <c r="M25" s="32">
        <f>SUM(M23:M24)</f>
        <v>105</v>
      </c>
      <c r="N25" s="32">
        <f>SUM(N23:N24)</f>
        <v>199</v>
      </c>
      <c r="O25" s="57"/>
      <c r="P25" s="54"/>
      <c r="Q25" s="54"/>
      <c r="R25" s="63">
        <f>SUM(Q28:R29)</f>
        <v>1.2987951629636287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18.635097493036213</v>
      </c>
      <c r="C28" s="27">
        <f>C23-G23</f>
        <v>-18.635097493036213</v>
      </c>
      <c r="D28" s="54"/>
      <c r="E28" s="27">
        <f>B28*B28</f>
        <v>347.26685857496454</v>
      </c>
      <c r="F28" s="27">
        <f>C28*C28</f>
        <v>347.26685857496454</v>
      </c>
      <c r="G28" s="30">
        <f>E28/F23</f>
        <v>4.0209257290247464</v>
      </c>
      <c r="H28" s="30">
        <f>F28/G23</f>
        <v>3.1966359545746736</v>
      </c>
      <c r="I28" s="57"/>
      <c r="J28" s="10"/>
      <c r="K28" s="29" t="s">
        <v>33</v>
      </c>
      <c r="L28" s="27">
        <f>L23-P23</f>
        <v>3.8994974874371877</v>
      </c>
      <c r="M28" s="27">
        <f>M23-Q23</f>
        <v>-3.8994974874371877</v>
      </c>
      <c r="N28" s="57"/>
      <c r="O28" s="27">
        <f>L28*L28</f>
        <v>15.20608065452894</v>
      </c>
      <c r="P28" s="27">
        <f>M28*M28</f>
        <v>15.20608065452894</v>
      </c>
      <c r="Q28" s="30">
        <f>O28/P23</f>
        <v>0.26172029495340415</v>
      </c>
      <c r="R28" s="30">
        <f>P28/Q23</f>
        <v>0.23430197833923802</v>
      </c>
    </row>
    <row r="29" spans="1:18" ht="15.75">
      <c r="A29" s="29"/>
      <c r="B29" s="27">
        <f>B24-F24</f>
        <v>-18.635097493036213</v>
      </c>
      <c r="C29" s="27">
        <f>C24-G24</f>
        <v>18.635097493036213</v>
      </c>
      <c r="D29" s="54"/>
      <c r="E29" s="27">
        <f>B29*B29</f>
        <v>347.26685857496454</v>
      </c>
      <c r="F29" s="27">
        <f>C29*C29</f>
        <v>347.26685857496454</v>
      </c>
      <c r="G29" s="30">
        <f>E29/F24</f>
        <v>4.7809787631696681</v>
      </c>
      <c r="H29" s="30">
        <f>F29/G24</f>
        <v>3.8008781167198862</v>
      </c>
      <c r="I29" s="57"/>
      <c r="J29" s="10"/>
      <c r="K29" s="29"/>
      <c r="L29" s="27">
        <f>L24-P24</f>
        <v>-3.8994974874371877</v>
      </c>
      <c r="M29" s="27">
        <f>M24-Q24</f>
        <v>3.8994974874371877</v>
      </c>
      <c r="N29" s="57"/>
      <c r="O29" s="27">
        <f>L29*L29</f>
        <v>15.20608065452894</v>
      </c>
      <c r="P29" s="27">
        <f>M29*M29</f>
        <v>15.20608065452894</v>
      </c>
      <c r="Q29" s="30">
        <f>O29/P24</f>
        <v>0.4235736352535357</v>
      </c>
      <c r="R29" s="30">
        <f>P29/Q24</f>
        <v>0.379199254417451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90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103</v>
      </c>
      <c r="C33" s="58">
        <f>C13</f>
        <v>92</v>
      </c>
      <c r="D33" s="58">
        <f>SUM(B33:C33)</f>
        <v>195</v>
      </c>
      <c r="E33" s="49">
        <f>B33*100/D35</f>
        <v>27.913279132791327</v>
      </c>
      <c r="F33" s="49">
        <f>C33*100/D35</f>
        <v>24.932249322493224</v>
      </c>
      <c r="H33" s="93" t="s">
        <v>39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70</v>
      </c>
      <c r="C34" s="58">
        <f>C14</f>
        <v>104</v>
      </c>
      <c r="D34" s="58">
        <f>SUM(B34:C34)</f>
        <v>174</v>
      </c>
      <c r="E34" s="50">
        <f>B34*100/D33</f>
        <v>35.897435897435898</v>
      </c>
      <c r="F34" s="49">
        <f>C34*100/D35</f>
        <v>28.184281842818429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3">
        <f>CHITEST(I35:J36,M35:N36)</f>
        <v>2.409408593390562E-7</v>
      </c>
      <c r="P34" s="15"/>
      <c r="Q34" s="57"/>
      <c r="R34" s="22"/>
    </row>
    <row r="35" spans="1:18" ht="15.75">
      <c r="A35" s="58" t="s">
        <v>6</v>
      </c>
      <c r="B35" s="58">
        <f>SUM(B33:B34)</f>
        <v>173</v>
      </c>
      <c r="C35" s="58">
        <f>SUM(C33:C34)</f>
        <v>196</v>
      </c>
      <c r="D35" s="58">
        <f>SUM(D33:D34)</f>
        <v>369</v>
      </c>
      <c r="E35" s="51"/>
      <c r="F35" s="51"/>
      <c r="H35" s="56" t="s">
        <v>9</v>
      </c>
      <c r="I35" s="54">
        <f>B9</f>
        <v>357</v>
      </c>
      <c r="J35" s="54">
        <f>I9</f>
        <v>302</v>
      </c>
      <c r="K35" s="54">
        <f>SUM(I35:J35)</f>
        <v>659</v>
      </c>
      <c r="L35" s="57"/>
      <c r="M35" s="27">
        <f>I37*K35/K37</f>
        <v>312.50415973377704</v>
      </c>
      <c r="N35" s="27">
        <f>J37*K35/K37</f>
        <v>346.49584026622296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213</v>
      </c>
      <c r="J36" s="54">
        <f>J9</f>
        <v>330</v>
      </c>
      <c r="K36" s="54">
        <f>SUM(I36:J36)</f>
        <v>543</v>
      </c>
      <c r="L36" s="57"/>
      <c r="M36" s="27">
        <f>I37*K36/K37</f>
        <v>257.49584026622296</v>
      </c>
      <c r="N36" s="27">
        <f>J37*K36/K37</f>
        <v>285.50415973377704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2014</v>
      </c>
      <c r="B37" s="95"/>
      <c r="C37" s="95"/>
      <c r="D37" s="95"/>
      <c r="E37" s="95"/>
      <c r="F37" s="95"/>
      <c r="H37" s="33" t="s">
        <v>6</v>
      </c>
      <c r="I37" s="34">
        <f>SUM(I35:I36)</f>
        <v>570</v>
      </c>
      <c r="J37" s="34">
        <f>SUM(J35:J36)</f>
        <v>632</v>
      </c>
      <c r="K37" s="34">
        <f>SUM(K35:K36)</f>
        <v>1202</v>
      </c>
      <c r="L37" s="57"/>
      <c r="M37" s="57"/>
      <c r="N37" s="57"/>
      <c r="O37" s="63">
        <f>SUM(N40:O41)</f>
        <v>26.673195603035264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105</v>
      </c>
      <c r="C39" s="58">
        <f>C23</f>
        <v>90</v>
      </c>
      <c r="D39" s="58">
        <f>SUM(B39:C39)</f>
        <v>195</v>
      </c>
      <c r="E39" s="49">
        <f>B39*100/D41</f>
        <v>29.247910863509748</v>
      </c>
      <c r="F39" s="49">
        <f>C39*100/D41</f>
        <v>25.069637883008358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54</v>
      </c>
      <c r="C40" s="58">
        <f>C24</f>
        <v>110</v>
      </c>
      <c r="D40" s="58">
        <f>SUM(B40:C40)</f>
        <v>164</v>
      </c>
      <c r="E40" s="50">
        <f>B40*100/D39</f>
        <v>27.692307692307693</v>
      </c>
      <c r="F40" s="49">
        <f>C40*100/D41</f>
        <v>30.640668523676879</v>
      </c>
      <c r="H40" s="29" t="s">
        <v>33</v>
      </c>
      <c r="I40" s="27">
        <f>I35-M35</f>
        <v>44.495840266222956</v>
      </c>
      <c r="J40" s="27">
        <f>J35-N35</f>
        <v>-44.495840266222956</v>
      </c>
      <c r="K40" s="54"/>
      <c r="L40" s="27">
        <f>I40*I40</f>
        <v>1979.8798009972281</v>
      </c>
      <c r="M40" s="27">
        <f>J40*J40</f>
        <v>1979.8798009972281</v>
      </c>
      <c r="N40" s="30">
        <f>L40/M35</f>
        <v>6.335531029999383</v>
      </c>
      <c r="O40" s="30">
        <f>M40/N35</f>
        <v>5.7140074162969121</v>
      </c>
      <c r="P40" s="14"/>
      <c r="Q40" s="14"/>
      <c r="R40" s="22"/>
    </row>
    <row r="41" spans="1:18" ht="15.75">
      <c r="A41" s="58" t="s">
        <v>6</v>
      </c>
      <c r="B41" s="58">
        <f>SUM(B39:B40)</f>
        <v>159</v>
      </c>
      <c r="C41" s="58">
        <f>SUM(C39:C40)</f>
        <v>200</v>
      </c>
      <c r="D41" s="58">
        <f>SUM(D39:D40)</f>
        <v>359</v>
      </c>
      <c r="E41" s="51"/>
      <c r="F41" s="51"/>
      <c r="H41" s="29"/>
      <c r="I41" s="27">
        <f>I36-M36</f>
        <v>-44.495840266222956</v>
      </c>
      <c r="J41" s="27">
        <f>J36-N36</f>
        <v>44.495840266222956</v>
      </c>
      <c r="K41" s="54"/>
      <c r="L41" s="27">
        <f>I41*I41</f>
        <v>1979.8798009972281</v>
      </c>
      <c r="M41" s="27">
        <f>J41*J41</f>
        <v>1979.8798009972281</v>
      </c>
      <c r="N41" s="30">
        <f>L41/M36</f>
        <v>7.6889778062055125</v>
      </c>
      <c r="O41" s="30">
        <f>M41/N36</f>
        <v>6.934679350533453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164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87</v>
      </c>
      <c r="C45" s="58">
        <f t="shared" si="9"/>
        <v>59</v>
      </c>
      <c r="D45" s="58">
        <f>SUM(B45:C45)</f>
        <v>146</v>
      </c>
      <c r="E45" s="49">
        <f>B45*100/D47</f>
        <v>31.636363636363637</v>
      </c>
      <c r="F45" s="49">
        <f>C45*100/D47</f>
        <v>21.454545454545453</v>
      </c>
    </row>
    <row r="46" spans="1:18">
      <c r="A46" s="58" t="s">
        <v>10</v>
      </c>
      <c r="B46" s="58">
        <f t="shared" si="9"/>
        <v>57</v>
      </c>
      <c r="C46" s="58">
        <f t="shared" si="9"/>
        <v>72</v>
      </c>
      <c r="D46" s="58">
        <f>SUM(B46:C46)</f>
        <v>129</v>
      </c>
      <c r="E46" s="50">
        <f>B46*100/D45</f>
        <v>39.041095890410958</v>
      </c>
      <c r="F46" s="49">
        <f>C46*100/D47</f>
        <v>26.181818181818183</v>
      </c>
    </row>
    <row r="47" spans="1:18">
      <c r="A47" s="58" t="s">
        <v>6</v>
      </c>
      <c r="B47" s="58">
        <f>SUM(B45:B46)</f>
        <v>144</v>
      </c>
      <c r="C47" s="58">
        <f>SUM(C45:C46)</f>
        <v>131</v>
      </c>
      <c r="D47" s="58">
        <f>SUM(D45:D46)</f>
        <v>275</v>
      </c>
      <c r="E47" s="51"/>
      <c r="F47" s="51"/>
    </row>
    <row r="48" spans="1:18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62</v>
      </c>
      <c r="C50" s="58">
        <f>M23</f>
        <v>61</v>
      </c>
      <c r="D50" s="58">
        <f>SUM(B50:C50)</f>
        <v>123</v>
      </c>
      <c r="E50" s="49">
        <f>B50*100/D52</f>
        <v>31.155778894472363</v>
      </c>
      <c r="F50" s="49">
        <f>C50*100/D52</f>
        <v>30.653266331658291</v>
      </c>
    </row>
    <row r="51" spans="1:6">
      <c r="A51" s="58" t="s">
        <v>10</v>
      </c>
      <c r="B51" s="58">
        <f>L24</f>
        <v>32</v>
      </c>
      <c r="C51" s="58">
        <f>M24</f>
        <v>44</v>
      </c>
      <c r="D51" s="58">
        <f>SUM(B51:C51)</f>
        <v>76</v>
      </c>
      <c r="E51" s="49">
        <f>B51*100/D50</f>
        <v>26.016260162601625</v>
      </c>
      <c r="F51" s="49">
        <f>C51*100/D52</f>
        <v>22.110552763819097</v>
      </c>
    </row>
    <row r="52" spans="1:6">
      <c r="A52" s="58" t="s">
        <v>6</v>
      </c>
      <c r="B52" s="58">
        <f>SUM(B50:B51)</f>
        <v>94</v>
      </c>
      <c r="C52" s="58">
        <f>SUM(C50:C51)</f>
        <v>105</v>
      </c>
      <c r="D52" s="58">
        <f>SUM(D50:D51)</f>
        <v>199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R52"/>
  <sheetViews>
    <sheetView topLeftCell="B1" workbookViewId="0">
      <selection activeCell="Q27" sqref="Q27:R2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121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81</v>
      </c>
      <c r="C5" s="4">
        <v>59</v>
      </c>
      <c r="D5" s="4">
        <f>SUM(B5:C5)</f>
        <v>140</v>
      </c>
      <c r="E5" s="4">
        <v>15</v>
      </c>
      <c r="F5" s="4">
        <v>10</v>
      </c>
      <c r="G5" s="4">
        <v>42</v>
      </c>
      <c r="H5" s="4">
        <v>59</v>
      </c>
      <c r="I5" s="4">
        <f>E5+G5</f>
        <v>57</v>
      </c>
      <c r="J5" s="6">
        <f>F5+H5</f>
        <v>69</v>
      </c>
      <c r="K5" s="7">
        <f>I5+J5</f>
        <v>126</v>
      </c>
      <c r="L5" s="3">
        <f>D5+K5</f>
        <v>266</v>
      </c>
      <c r="M5" s="21">
        <f>B5*100/L5</f>
        <v>30.451127819548873</v>
      </c>
      <c r="N5" s="21">
        <f>C5*100/L5</f>
        <v>22.180451127819548</v>
      </c>
      <c r="O5" s="21">
        <f>E5+G5*100/L5</f>
        <v>30.789473684210527</v>
      </c>
      <c r="P5" s="21">
        <f>F5+H5*100/L5</f>
        <v>32.180451127819552</v>
      </c>
    </row>
    <row r="6" spans="1:18" ht="16.5" thickBot="1">
      <c r="A6" s="2" t="s">
        <v>12</v>
      </c>
      <c r="B6" s="4">
        <v>102</v>
      </c>
      <c r="C6" s="4">
        <v>56</v>
      </c>
      <c r="D6" s="4">
        <f t="shared" ref="D6:D8" si="0">SUM(B6:C6)</f>
        <v>158</v>
      </c>
      <c r="E6" s="4">
        <v>20</v>
      </c>
      <c r="F6" s="4">
        <v>15</v>
      </c>
      <c r="G6" s="4">
        <v>56</v>
      </c>
      <c r="H6" s="4">
        <v>74</v>
      </c>
      <c r="I6" s="4">
        <f t="shared" ref="I6:J8" si="1">E6+G6</f>
        <v>76</v>
      </c>
      <c r="J6" s="6">
        <f t="shared" si="1"/>
        <v>89</v>
      </c>
      <c r="K6" s="7">
        <f t="shared" ref="K6:K8" si="2">I6+J6</f>
        <v>165</v>
      </c>
      <c r="L6" s="3">
        <f t="shared" ref="L6:L8" si="3">D6+K6</f>
        <v>323</v>
      </c>
      <c r="M6" s="21">
        <f t="shared" ref="M6:M9" si="4">B6*100/L6</f>
        <v>31.578947368421051</v>
      </c>
      <c r="N6" s="21">
        <f t="shared" ref="N6:N9" si="5">C6*100/L6</f>
        <v>17.337461300309599</v>
      </c>
      <c r="O6" s="21">
        <f t="shared" ref="O6:O9" si="6">E6+G6*100/L6</f>
        <v>37.337461300309599</v>
      </c>
      <c r="P6" s="21">
        <f t="shared" ref="P6:P9" si="7">F6+H6*100/L6</f>
        <v>37.910216718266255</v>
      </c>
    </row>
    <row r="7" spans="1:18" ht="16.5" thickBot="1">
      <c r="A7" s="2" t="s">
        <v>13</v>
      </c>
      <c r="B7" s="4">
        <v>79</v>
      </c>
      <c r="C7" s="4">
        <v>63</v>
      </c>
      <c r="D7" s="4">
        <f t="shared" si="0"/>
        <v>142</v>
      </c>
      <c r="E7" s="4">
        <v>17</v>
      </c>
      <c r="F7" s="4">
        <v>11</v>
      </c>
      <c r="G7" s="4">
        <v>38</v>
      </c>
      <c r="H7" s="4">
        <v>66</v>
      </c>
      <c r="I7" s="4">
        <f t="shared" si="1"/>
        <v>55</v>
      </c>
      <c r="J7" s="6">
        <f t="shared" si="1"/>
        <v>77</v>
      </c>
      <c r="K7" s="7">
        <f t="shared" si="2"/>
        <v>132</v>
      </c>
      <c r="L7" s="3">
        <f t="shared" si="3"/>
        <v>274</v>
      </c>
      <c r="M7" s="21">
        <f t="shared" si="4"/>
        <v>28.832116788321169</v>
      </c>
      <c r="N7" s="21">
        <f t="shared" si="5"/>
        <v>22.992700729927009</v>
      </c>
      <c r="O7" s="21">
        <f t="shared" si="6"/>
        <v>30.868613138686129</v>
      </c>
      <c r="P7" s="21">
        <f t="shared" si="7"/>
        <v>35.087591240875909</v>
      </c>
    </row>
    <row r="8" spans="1:18" ht="16.5" thickBot="1">
      <c r="A8" s="2" t="s">
        <v>14</v>
      </c>
      <c r="B8" s="4">
        <v>57</v>
      </c>
      <c r="C8" s="4">
        <v>46</v>
      </c>
      <c r="D8" s="4">
        <f t="shared" si="0"/>
        <v>103</v>
      </c>
      <c r="E8" s="4">
        <v>5</v>
      </c>
      <c r="F8" s="4">
        <v>9</v>
      </c>
      <c r="G8" s="4">
        <v>31</v>
      </c>
      <c r="H8" s="4">
        <v>49</v>
      </c>
      <c r="I8" s="4">
        <f t="shared" si="1"/>
        <v>36</v>
      </c>
      <c r="J8" s="6">
        <f t="shared" si="1"/>
        <v>58</v>
      </c>
      <c r="K8" s="7">
        <f t="shared" si="2"/>
        <v>94</v>
      </c>
      <c r="L8" s="3">
        <f t="shared" si="3"/>
        <v>197</v>
      </c>
      <c r="M8" s="21">
        <f t="shared" si="4"/>
        <v>28.934010152284262</v>
      </c>
      <c r="N8" s="21">
        <f t="shared" si="5"/>
        <v>23.350253807106601</v>
      </c>
      <c r="O8" s="21">
        <f t="shared" si="6"/>
        <v>20.736040609137056</v>
      </c>
      <c r="P8" s="21">
        <f t="shared" si="7"/>
        <v>33.873096446700508</v>
      </c>
    </row>
    <row r="9" spans="1:18" ht="16.5" thickBot="1">
      <c r="A9" s="2" t="s">
        <v>15</v>
      </c>
      <c r="B9" s="4">
        <f t="shared" ref="B9:L9" si="8">SUM(B5:B8)</f>
        <v>319</v>
      </c>
      <c r="C9" s="4">
        <f t="shared" si="8"/>
        <v>224</v>
      </c>
      <c r="D9" s="4">
        <f t="shared" si="8"/>
        <v>543</v>
      </c>
      <c r="E9" s="4">
        <f t="shared" si="8"/>
        <v>57</v>
      </c>
      <c r="F9" s="4">
        <f t="shared" si="8"/>
        <v>45</v>
      </c>
      <c r="G9" s="4">
        <f t="shared" si="8"/>
        <v>167</v>
      </c>
      <c r="H9" s="4">
        <f t="shared" si="8"/>
        <v>248</v>
      </c>
      <c r="I9" s="4">
        <f t="shared" si="8"/>
        <v>224</v>
      </c>
      <c r="J9" s="6">
        <f t="shared" si="8"/>
        <v>293</v>
      </c>
      <c r="K9" s="7">
        <f t="shared" si="8"/>
        <v>517</v>
      </c>
      <c r="L9" s="3">
        <f t="shared" si="8"/>
        <v>1060</v>
      </c>
      <c r="M9" s="21">
        <f t="shared" si="4"/>
        <v>30.09433962264151</v>
      </c>
      <c r="N9" s="21">
        <f t="shared" si="5"/>
        <v>21.132075471698112</v>
      </c>
      <c r="O9" s="21">
        <f t="shared" si="6"/>
        <v>72.754716981132077</v>
      </c>
      <c r="P9" s="21">
        <f t="shared" si="7"/>
        <v>68.396226415094333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30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37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3.9714543569968543E-2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2.0833614409400882E-2</v>
      </c>
    </row>
    <row r="13" spans="1:18" ht="15.75">
      <c r="A13" s="56" t="s">
        <v>9</v>
      </c>
      <c r="B13" s="54">
        <f>B5</f>
        <v>81</v>
      </c>
      <c r="C13" s="54">
        <f>I5</f>
        <v>57</v>
      </c>
      <c r="D13" s="54">
        <f>SUM(B13:C13)</f>
        <v>138</v>
      </c>
      <c r="E13" s="57"/>
      <c r="F13" s="27">
        <f>B15*D13/D15</f>
        <v>72.631578947368425</v>
      </c>
      <c r="G13" s="27">
        <f>C15*D13/D15</f>
        <v>65.368421052631575</v>
      </c>
      <c r="H13" s="54"/>
      <c r="I13" s="57"/>
      <c r="J13" s="10"/>
      <c r="K13" s="56" t="s">
        <v>9</v>
      </c>
      <c r="L13" s="54">
        <f>B7</f>
        <v>79</v>
      </c>
      <c r="M13" s="54">
        <f>I7</f>
        <v>55</v>
      </c>
      <c r="N13" s="54">
        <f>SUM(L13:M13)</f>
        <v>134</v>
      </c>
      <c r="O13" s="57"/>
      <c r="P13" s="27">
        <f>L15*N13/N15</f>
        <v>69.445255474452551</v>
      </c>
      <c r="Q13" s="27">
        <f>M15*N13/N15</f>
        <v>64.554744525547449</v>
      </c>
      <c r="R13" s="54"/>
    </row>
    <row r="14" spans="1:18" ht="18" customHeight="1">
      <c r="A14" s="56" t="s">
        <v>10</v>
      </c>
      <c r="B14" s="54">
        <f>C5</f>
        <v>59</v>
      </c>
      <c r="C14" s="54">
        <f>J5</f>
        <v>69</v>
      </c>
      <c r="D14" s="54">
        <f>SUM(B14:C14)</f>
        <v>128</v>
      </c>
      <c r="E14" s="57"/>
      <c r="F14" s="27">
        <f>B15*D14/D15</f>
        <v>67.368421052631575</v>
      </c>
      <c r="G14" s="27">
        <f>C15*D14/D15</f>
        <v>60.631578947368418</v>
      </c>
      <c r="H14" s="54" t="s">
        <v>32</v>
      </c>
      <c r="I14" s="57"/>
      <c r="J14" s="10"/>
      <c r="K14" s="56" t="s">
        <v>10</v>
      </c>
      <c r="L14" s="54">
        <f>C7</f>
        <v>63</v>
      </c>
      <c r="M14" s="54">
        <f>J7</f>
        <v>77</v>
      </c>
      <c r="N14" s="54">
        <f>SUM(L14:M14)</f>
        <v>140</v>
      </c>
      <c r="O14" s="57"/>
      <c r="P14" s="27">
        <f>L15*N14/N15</f>
        <v>72.554744525547449</v>
      </c>
      <c r="Q14" s="27">
        <f>M15*N14/N15</f>
        <v>67.445255474452551</v>
      </c>
      <c r="R14" s="54" t="s">
        <v>32</v>
      </c>
    </row>
    <row r="15" spans="1:18" ht="15.75">
      <c r="A15" s="33" t="s">
        <v>6</v>
      </c>
      <c r="B15" s="34">
        <f>SUM(B13:B14)</f>
        <v>140</v>
      </c>
      <c r="C15" s="34">
        <f>SUM(C13:C14)</f>
        <v>126</v>
      </c>
      <c r="D15" s="34">
        <f>SUM(D13:D14)</f>
        <v>266</v>
      </c>
      <c r="E15" s="57"/>
      <c r="F15" s="57"/>
      <c r="G15" s="57"/>
      <c r="H15" s="28">
        <f>SUM(G18:H19)</f>
        <v>4.2300384963768103</v>
      </c>
      <c r="I15" s="57"/>
      <c r="J15" s="10"/>
      <c r="K15" s="33" t="s">
        <v>6</v>
      </c>
      <c r="L15" s="34">
        <f>SUM(L13:L14)</f>
        <v>142</v>
      </c>
      <c r="M15" s="34">
        <f>SUM(M13:M14)</f>
        <v>132</v>
      </c>
      <c r="N15" s="34">
        <f>SUM(N13:N14)</f>
        <v>274</v>
      </c>
      <c r="O15" s="57"/>
      <c r="P15" s="54"/>
      <c r="Q15" s="54"/>
      <c r="R15" s="63">
        <f>SUM(Q18:R19)</f>
        <v>5.3406576273561814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8.3684210526315752</v>
      </c>
      <c r="C18" s="27">
        <f>C13-G13</f>
        <v>-8.3684210526315752</v>
      </c>
      <c r="D18" s="54"/>
      <c r="E18" s="27">
        <f>B18*B18</f>
        <v>70.030470914127363</v>
      </c>
      <c r="F18" s="27">
        <f>C18*C18</f>
        <v>70.030470914127363</v>
      </c>
      <c r="G18" s="30">
        <f>E18/F13</f>
        <v>0.96418764302059412</v>
      </c>
      <c r="H18" s="30">
        <f>F18/G13</f>
        <v>1.0713196033562158</v>
      </c>
      <c r="I18" s="57"/>
      <c r="J18" s="10"/>
      <c r="K18" s="29" t="s">
        <v>33</v>
      </c>
      <c r="L18" s="27">
        <f>L13-P13</f>
        <v>9.5547445255474486</v>
      </c>
      <c r="M18" s="27">
        <f>M13-Q13</f>
        <v>-9.5547445255474486</v>
      </c>
      <c r="N18" s="57"/>
      <c r="O18" s="27">
        <f>L18*L18</f>
        <v>91.293142948478945</v>
      </c>
      <c r="P18" s="27">
        <f>M18*M18</f>
        <v>91.293142948478945</v>
      </c>
      <c r="Q18" s="30">
        <f>O18/P13</f>
        <v>1.3146059053964281</v>
      </c>
      <c r="R18" s="30">
        <f>P18/Q13</f>
        <v>1.4141972618658543</v>
      </c>
    </row>
    <row r="19" spans="1:18" ht="15.75">
      <c r="A19" s="29"/>
      <c r="B19" s="27">
        <f>B14-F14</f>
        <v>-8.3684210526315752</v>
      </c>
      <c r="C19" s="27">
        <f>C14-G14</f>
        <v>8.3684210526315823</v>
      </c>
      <c r="D19" s="54"/>
      <c r="E19" s="27">
        <f>B19*B19</f>
        <v>70.030470914127363</v>
      </c>
      <c r="F19" s="27">
        <f>C19*C19</f>
        <v>70.030470914127477</v>
      </c>
      <c r="G19" s="30">
        <f>E19/F14</f>
        <v>1.0395148026315781</v>
      </c>
      <c r="H19" s="30">
        <f>F19/G14</f>
        <v>1.1550164473684219</v>
      </c>
      <c r="I19" s="57"/>
      <c r="J19" s="10"/>
      <c r="K19" s="29"/>
      <c r="L19" s="27">
        <f>L14-P14</f>
        <v>-9.5547445255474486</v>
      </c>
      <c r="M19" s="27">
        <f>M14-Q14</f>
        <v>9.5547445255474486</v>
      </c>
      <c r="N19" s="57"/>
      <c r="O19" s="27">
        <f>L19*L19</f>
        <v>91.293142948478945</v>
      </c>
      <c r="P19" s="27">
        <f>M19*M19</f>
        <v>91.293142948478945</v>
      </c>
      <c r="Q19" s="30">
        <f>O19/P14</f>
        <v>1.2582656523080096</v>
      </c>
      <c r="R19" s="30">
        <f>P19/Q14</f>
        <v>1.3535888077858891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34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38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8.3506202363284679E-4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1.6702792206638298E-2</v>
      </c>
    </row>
    <row r="23" spans="1:18" ht="15.75">
      <c r="A23" s="56" t="s">
        <v>9</v>
      </c>
      <c r="B23" s="56">
        <f>B6</f>
        <v>102</v>
      </c>
      <c r="C23" s="56">
        <f>I6</f>
        <v>76</v>
      </c>
      <c r="D23" s="56">
        <f>SUM(B23:C23)</f>
        <v>178</v>
      </c>
      <c r="E23" s="57"/>
      <c r="F23" s="27">
        <f>B25*D23/D25</f>
        <v>87.071207430340564</v>
      </c>
      <c r="G23" s="27">
        <f>C25*D23/D25</f>
        <v>90.928792569659436</v>
      </c>
      <c r="H23" s="54"/>
      <c r="I23" s="57"/>
      <c r="J23" s="10"/>
      <c r="K23" s="56" t="s">
        <v>9</v>
      </c>
      <c r="L23" s="56">
        <f>B8</f>
        <v>57</v>
      </c>
      <c r="M23" s="56">
        <f>I8</f>
        <v>36</v>
      </c>
      <c r="N23" s="56">
        <f>SUM(L23:M23)</f>
        <v>93</v>
      </c>
      <c r="O23" s="57"/>
      <c r="P23" s="27">
        <f>L25*N23/N25</f>
        <v>48.6243654822335</v>
      </c>
      <c r="Q23" s="27">
        <f>M25*N23/N25</f>
        <v>44.3756345177665</v>
      </c>
      <c r="R23" s="54"/>
    </row>
    <row r="24" spans="1:18" ht="18.75" customHeight="1">
      <c r="A24" s="56" t="s">
        <v>10</v>
      </c>
      <c r="B24" s="56">
        <f>C6</f>
        <v>56</v>
      </c>
      <c r="C24" s="56">
        <f>J6</f>
        <v>89</v>
      </c>
      <c r="D24" s="56">
        <f>SUM(B24:C24)</f>
        <v>145</v>
      </c>
      <c r="E24" s="57"/>
      <c r="F24" s="27">
        <f>B25*D24/D25</f>
        <v>70.928792569659436</v>
      </c>
      <c r="G24" s="27">
        <f>C25*D24/D25</f>
        <v>74.071207430340564</v>
      </c>
      <c r="H24" s="54" t="s">
        <v>32</v>
      </c>
      <c r="I24" s="57"/>
      <c r="J24" s="10"/>
      <c r="K24" s="56" t="s">
        <v>10</v>
      </c>
      <c r="L24" s="56">
        <f>C8</f>
        <v>46</v>
      </c>
      <c r="M24" s="56">
        <f>J8</f>
        <v>58</v>
      </c>
      <c r="N24" s="56">
        <f>SUM(L24:M24)</f>
        <v>104</v>
      </c>
      <c r="O24" s="57"/>
      <c r="P24" s="27">
        <f>L25*N24/N25</f>
        <v>54.3756345177665</v>
      </c>
      <c r="Q24" s="27">
        <f>M25*N24/N25</f>
        <v>49.6243654822335</v>
      </c>
      <c r="R24" s="54" t="s">
        <v>32</v>
      </c>
    </row>
    <row r="25" spans="1:18" ht="15.75">
      <c r="A25" s="32" t="s">
        <v>6</v>
      </c>
      <c r="B25" s="32">
        <f>SUM(B23:B24)</f>
        <v>158</v>
      </c>
      <c r="C25" s="32">
        <f>SUM(C23:C24)</f>
        <v>165</v>
      </c>
      <c r="D25" s="32">
        <f>SUM(D23:D24)</f>
        <v>323</v>
      </c>
      <c r="E25" s="57"/>
      <c r="F25" s="54"/>
      <c r="G25" s="54"/>
      <c r="H25" s="28">
        <f>SUM(G28:H29)</f>
        <v>11.161637114750949</v>
      </c>
      <c r="I25" s="57"/>
      <c r="J25" s="10"/>
      <c r="K25" s="32" t="s">
        <v>6</v>
      </c>
      <c r="L25" s="32">
        <f>SUM(L23:L24)</f>
        <v>103</v>
      </c>
      <c r="M25" s="32">
        <f>SUM(M23:M24)</f>
        <v>94</v>
      </c>
      <c r="N25" s="32">
        <f>SUM(N23:N24)</f>
        <v>197</v>
      </c>
      <c r="O25" s="57"/>
      <c r="P25" s="54"/>
      <c r="Q25" s="54"/>
      <c r="R25" s="63">
        <f>SUM(Q28:R29)</f>
        <v>5.7273371373447368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35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65</v>
      </c>
      <c r="R27" s="93"/>
    </row>
    <row r="28" spans="1:18" ht="15.75">
      <c r="A28" s="29" t="s">
        <v>33</v>
      </c>
      <c r="B28" s="27">
        <f>B23-F23</f>
        <v>14.928792569659436</v>
      </c>
      <c r="C28" s="27">
        <f>C23-G23</f>
        <v>-14.928792569659436</v>
      </c>
      <c r="D28" s="54"/>
      <c r="E28" s="27">
        <f>B28*B28</f>
        <v>222.86884758791876</v>
      </c>
      <c r="F28" s="27">
        <f>C28*C28</f>
        <v>222.86884758791876</v>
      </c>
      <c r="G28" s="30">
        <f>E28/F23</f>
        <v>2.5596159070863944</v>
      </c>
      <c r="H28" s="30">
        <f>F28/G23</f>
        <v>2.4510261413312144</v>
      </c>
      <c r="I28" s="57"/>
      <c r="J28" s="10"/>
      <c r="K28" s="29" t="s">
        <v>33</v>
      </c>
      <c r="L28" s="27">
        <f>L23-P23</f>
        <v>8.3756345177664997</v>
      </c>
      <c r="M28" s="27">
        <f>M23-Q23</f>
        <v>-8.3756345177664997</v>
      </c>
      <c r="N28" s="57"/>
      <c r="O28" s="27">
        <f>L28*L28</f>
        <v>70.151253575201665</v>
      </c>
      <c r="P28" s="27">
        <f>M28*M28</f>
        <v>70.151253575201665</v>
      </c>
      <c r="Q28" s="30">
        <f>O28/P23</f>
        <v>1.4427181286475341</v>
      </c>
      <c r="R28" s="30">
        <f>P28/Q23</f>
        <v>1.5808507154329361</v>
      </c>
    </row>
    <row r="29" spans="1:18" ht="15.75">
      <c r="A29" s="29"/>
      <c r="B29" s="27">
        <f>B24-F24</f>
        <v>-14.928792569659436</v>
      </c>
      <c r="C29" s="27">
        <f>C24-G24</f>
        <v>14.928792569659436</v>
      </c>
      <c r="D29" s="54"/>
      <c r="E29" s="27">
        <f>B29*B29</f>
        <v>222.86884758791876</v>
      </c>
      <c r="F29" s="27">
        <f>C29*C29</f>
        <v>222.86884758791876</v>
      </c>
      <c r="G29" s="30">
        <f>E29/F24</f>
        <v>3.1421491824922638</v>
      </c>
      <c r="H29" s="30">
        <f>F29/G24</f>
        <v>3.0088458838410763</v>
      </c>
      <c r="I29" s="57"/>
      <c r="J29" s="10"/>
      <c r="K29" s="29"/>
      <c r="L29" s="27">
        <f>L24-P24</f>
        <v>-8.3756345177664997</v>
      </c>
      <c r="M29" s="27">
        <f>M24-Q24</f>
        <v>8.3756345177664997</v>
      </c>
      <c r="N29" s="57"/>
      <c r="O29" s="27">
        <f>L29*L29</f>
        <v>70.151253575201665</v>
      </c>
      <c r="P29" s="27">
        <f>M29*M29</f>
        <v>70.151253575201665</v>
      </c>
      <c r="Q29" s="30">
        <f>O29/P24</f>
        <v>1.2901229419636602</v>
      </c>
      <c r="R29" s="30">
        <f>P29/Q24</f>
        <v>1.4136453513006064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92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81</v>
      </c>
      <c r="C33" s="58">
        <f>C13</f>
        <v>57</v>
      </c>
      <c r="D33" s="58">
        <f>SUM(B33:C33)</f>
        <v>138</v>
      </c>
      <c r="E33" s="49">
        <f>B33*100/D35</f>
        <v>30.451127819548873</v>
      </c>
      <c r="F33" s="49">
        <f>C33*100/D35</f>
        <v>21.428571428571427</v>
      </c>
      <c r="H33" s="93" t="s">
        <v>30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59</v>
      </c>
      <c r="C34" s="58">
        <f>C14</f>
        <v>69</v>
      </c>
      <c r="D34" s="58">
        <f>SUM(B34:C34)</f>
        <v>128</v>
      </c>
      <c r="E34" s="50">
        <f>B34*100/D33</f>
        <v>42.753623188405797</v>
      </c>
      <c r="F34" s="49">
        <f>C34*100/D35</f>
        <v>25.939849624060152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5.1496202629615728E-7</v>
      </c>
      <c r="P34" s="15"/>
      <c r="Q34" s="57"/>
      <c r="R34" s="22"/>
    </row>
    <row r="35" spans="1:18" ht="15.75">
      <c r="A35" s="58" t="s">
        <v>6</v>
      </c>
      <c r="B35" s="58">
        <f>SUM(B33:B34)</f>
        <v>140</v>
      </c>
      <c r="C35" s="58">
        <f>SUM(C33:C34)</f>
        <v>126</v>
      </c>
      <c r="D35" s="58">
        <f>SUM(D33:D34)</f>
        <v>266</v>
      </c>
      <c r="E35" s="51"/>
      <c r="F35" s="51"/>
      <c r="H35" s="56" t="s">
        <v>9</v>
      </c>
      <c r="I35" s="54">
        <f>B9</f>
        <v>319</v>
      </c>
      <c r="J35" s="54">
        <f>I9</f>
        <v>224</v>
      </c>
      <c r="K35" s="54">
        <f>SUM(I35:J35)</f>
        <v>543</v>
      </c>
      <c r="L35" s="57"/>
      <c r="M35" s="27">
        <f>I37*K35/K37</f>
        <v>278.15943396226413</v>
      </c>
      <c r="N35" s="27">
        <f>J37*K35/K37</f>
        <v>264.84056603773587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224</v>
      </c>
      <c r="J36" s="54">
        <f>J9</f>
        <v>293</v>
      </c>
      <c r="K36" s="54">
        <f>SUM(I36:J36)</f>
        <v>517</v>
      </c>
      <c r="L36" s="57"/>
      <c r="M36" s="27">
        <f>I37*K36/K37</f>
        <v>264.84056603773587</v>
      </c>
      <c r="N36" s="27">
        <f>J37*K36/K37</f>
        <v>252.15943396226416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2015</v>
      </c>
      <c r="B37" s="95"/>
      <c r="C37" s="95"/>
      <c r="D37" s="95"/>
      <c r="E37" s="95"/>
      <c r="F37" s="95"/>
      <c r="H37" s="33" t="s">
        <v>6</v>
      </c>
      <c r="I37" s="34">
        <f>SUM(I35:I36)</f>
        <v>543</v>
      </c>
      <c r="J37" s="34">
        <f>SUM(J35:J36)</f>
        <v>517</v>
      </c>
      <c r="K37" s="34">
        <f>SUM(K35:K36)</f>
        <v>1060</v>
      </c>
      <c r="L37" s="57"/>
      <c r="M37" s="57"/>
      <c r="N37" s="57"/>
      <c r="O37" s="63">
        <f>SUM(N40:O41)</f>
        <v>25.20695323813392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102</v>
      </c>
      <c r="C39" s="58">
        <f>C23</f>
        <v>76</v>
      </c>
      <c r="D39" s="58">
        <f>SUM(B39:C39)</f>
        <v>178</v>
      </c>
      <c r="E39" s="49">
        <f>B39*100/D41</f>
        <v>31.578947368421051</v>
      </c>
      <c r="F39" s="49">
        <f>C39*100/D41</f>
        <v>23.529411764705884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56</v>
      </c>
      <c r="C40" s="58">
        <f>C24</f>
        <v>89</v>
      </c>
      <c r="D40" s="58">
        <f>SUM(B40:C40)</f>
        <v>145</v>
      </c>
      <c r="E40" s="50">
        <f>B40*100/D39</f>
        <v>31.460674157303369</v>
      </c>
      <c r="F40" s="49">
        <f>C40*100/D41</f>
        <v>27.554179566563466</v>
      </c>
      <c r="H40" s="29" t="s">
        <v>33</v>
      </c>
      <c r="I40" s="27">
        <f>I35-M35</f>
        <v>40.840566037735869</v>
      </c>
      <c r="J40" s="27">
        <f>J35-N35</f>
        <v>-40.840566037735869</v>
      </c>
      <c r="K40" s="54"/>
      <c r="L40" s="27">
        <f>I40*I40</f>
        <v>1667.9518342826645</v>
      </c>
      <c r="M40" s="27">
        <f>J40*J40</f>
        <v>1667.9518342826645</v>
      </c>
      <c r="N40" s="30">
        <f>L40/M35</f>
        <v>5.9963877928689753</v>
      </c>
      <c r="O40" s="30">
        <f>M40/N35</f>
        <v>6.2979469468623854</v>
      </c>
      <c r="P40" s="14"/>
      <c r="Q40" s="14"/>
      <c r="R40" s="22"/>
    </row>
    <row r="41" spans="1:18" ht="15.75">
      <c r="A41" s="58" t="s">
        <v>6</v>
      </c>
      <c r="B41" s="58">
        <f>SUM(B39:B40)</f>
        <v>158</v>
      </c>
      <c r="C41" s="58">
        <f>SUM(C39:C40)</f>
        <v>165</v>
      </c>
      <c r="D41" s="58">
        <f>SUM(D39:D40)</f>
        <v>323</v>
      </c>
      <c r="E41" s="51"/>
      <c r="F41" s="51"/>
      <c r="H41" s="29"/>
      <c r="I41" s="27">
        <f>I36-M36</f>
        <v>-40.840566037735869</v>
      </c>
      <c r="J41" s="27">
        <f>J36-N36</f>
        <v>40.84056603773584</v>
      </c>
      <c r="K41" s="54"/>
      <c r="L41" s="27">
        <f>I41*I41</f>
        <v>1667.9518342826645</v>
      </c>
      <c r="M41" s="27">
        <f>J41*J41</f>
        <v>1667.951834282662</v>
      </c>
      <c r="N41" s="30">
        <f>L41/M36</f>
        <v>6.2979469468623854</v>
      </c>
      <c r="O41" s="30">
        <f>M41/N36</f>
        <v>6.6146715515401748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145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79</v>
      </c>
      <c r="C45" s="58">
        <f t="shared" si="9"/>
        <v>55</v>
      </c>
      <c r="D45" s="58">
        <f>SUM(B45:C45)</f>
        <v>134</v>
      </c>
      <c r="E45" s="49">
        <f>B45*100/D47</f>
        <v>28.832116788321169</v>
      </c>
      <c r="F45" s="49">
        <f>C45*100/D47</f>
        <v>20.072992700729927</v>
      </c>
    </row>
    <row r="46" spans="1:18">
      <c r="A46" s="58" t="s">
        <v>10</v>
      </c>
      <c r="B46" s="58">
        <f t="shared" si="9"/>
        <v>63</v>
      </c>
      <c r="C46" s="58">
        <f t="shared" si="9"/>
        <v>77</v>
      </c>
      <c r="D46" s="58">
        <f>SUM(B46:C46)</f>
        <v>140</v>
      </c>
      <c r="E46" s="50">
        <f>B46*100/D45</f>
        <v>47.014925373134325</v>
      </c>
      <c r="F46" s="49">
        <f>C46*100/D47</f>
        <v>28.102189781021899</v>
      </c>
    </row>
    <row r="47" spans="1:18">
      <c r="A47" s="58" t="s">
        <v>6</v>
      </c>
      <c r="B47" s="58">
        <f>SUM(B45:B46)</f>
        <v>142</v>
      </c>
      <c r="C47" s="58">
        <f>SUM(C45:C46)</f>
        <v>132</v>
      </c>
      <c r="D47" s="58">
        <f>SUM(D45:D46)</f>
        <v>274</v>
      </c>
      <c r="E47" s="51"/>
      <c r="F47" s="51"/>
    </row>
    <row r="48" spans="1:18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57</v>
      </c>
      <c r="C50" s="58">
        <f>M23</f>
        <v>36</v>
      </c>
      <c r="D50" s="58">
        <f>SUM(B50:C50)</f>
        <v>93</v>
      </c>
      <c r="E50" s="49">
        <f>B50*100/D52</f>
        <v>28.934010152284262</v>
      </c>
      <c r="F50" s="49">
        <f>C50*100/D52</f>
        <v>18.274111675126903</v>
      </c>
    </row>
    <row r="51" spans="1:6">
      <c r="A51" s="58" t="s">
        <v>10</v>
      </c>
      <c r="B51" s="58">
        <f>L24</f>
        <v>46</v>
      </c>
      <c r="C51" s="58">
        <f>M24</f>
        <v>58</v>
      </c>
      <c r="D51" s="58">
        <f>SUM(B51:C51)</f>
        <v>104</v>
      </c>
      <c r="E51" s="49">
        <f>B51*100/D50</f>
        <v>49.462365591397848</v>
      </c>
      <c r="F51" s="49">
        <f>C51*100/D52</f>
        <v>29.441624365482234</v>
      </c>
    </row>
    <row r="52" spans="1:6">
      <c r="A52" s="58" t="s">
        <v>6</v>
      </c>
      <c r="B52" s="58">
        <f>SUM(B50:B51)</f>
        <v>103</v>
      </c>
      <c r="C52" s="58">
        <f>SUM(C50:C51)</f>
        <v>94</v>
      </c>
      <c r="D52" s="58">
        <f>SUM(D50:D51)</f>
        <v>197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R52"/>
  <sheetViews>
    <sheetView topLeftCell="C34" workbookViewId="0">
      <selection activeCell="Q27" sqref="Q27:R2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122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84</v>
      </c>
      <c r="C5" s="4">
        <v>67</v>
      </c>
      <c r="D5" s="4">
        <f>SUM(B5:C5)</f>
        <v>151</v>
      </c>
      <c r="E5" s="4">
        <v>21</v>
      </c>
      <c r="F5" s="4">
        <v>13</v>
      </c>
      <c r="G5" s="4">
        <v>52</v>
      </c>
      <c r="H5" s="4">
        <v>79</v>
      </c>
      <c r="I5" s="4">
        <f>E5+G5</f>
        <v>73</v>
      </c>
      <c r="J5" s="6">
        <f>F5+H5</f>
        <v>92</v>
      </c>
      <c r="K5" s="7">
        <f>I5+J5</f>
        <v>165</v>
      </c>
      <c r="L5" s="3">
        <f>D5+K5</f>
        <v>316</v>
      </c>
      <c r="M5" s="21">
        <f>B5*100/L5</f>
        <v>26.582278481012658</v>
      </c>
      <c r="N5" s="21">
        <f>C5*100/L5</f>
        <v>21.202531645569621</v>
      </c>
      <c r="O5" s="21">
        <f>E5+G5*100/L5</f>
        <v>37.455696202531641</v>
      </c>
      <c r="P5" s="21">
        <f>F5+H5*100/L5</f>
        <v>38</v>
      </c>
    </row>
    <row r="6" spans="1:18" ht="16.5" thickBot="1">
      <c r="A6" s="2" t="s">
        <v>12</v>
      </c>
      <c r="B6" s="4">
        <v>92</v>
      </c>
      <c r="C6" s="4">
        <v>54</v>
      </c>
      <c r="D6" s="4">
        <f t="shared" ref="D6:D8" si="0">SUM(B6:C6)</f>
        <v>146</v>
      </c>
      <c r="E6" s="4">
        <v>15</v>
      </c>
      <c r="F6" s="4">
        <v>7</v>
      </c>
      <c r="G6" s="4">
        <v>69</v>
      </c>
      <c r="H6" s="4">
        <v>78</v>
      </c>
      <c r="I6" s="4">
        <f t="shared" ref="I6:J8" si="1">E6+G6</f>
        <v>84</v>
      </c>
      <c r="J6" s="6">
        <f t="shared" si="1"/>
        <v>85</v>
      </c>
      <c r="K6" s="7">
        <f t="shared" ref="K6:K8" si="2">I6+J6</f>
        <v>169</v>
      </c>
      <c r="L6" s="3">
        <f t="shared" ref="L6:L8" si="3">D6+K6</f>
        <v>315</v>
      </c>
      <c r="M6" s="21">
        <f t="shared" ref="M6:M9" si="4">B6*100/L6</f>
        <v>29.206349206349206</v>
      </c>
      <c r="N6" s="21">
        <f t="shared" ref="N6:N9" si="5">C6*100/L6</f>
        <v>17.142857142857142</v>
      </c>
      <c r="O6" s="21">
        <f t="shared" ref="O6:O9" si="6">E6+G6*100/L6</f>
        <v>36.904761904761905</v>
      </c>
      <c r="P6" s="21">
        <f t="shared" ref="P6:P9" si="7">F6+H6*100/L6</f>
        <v>31.761904761904763</v>
      </c>
    </row>
    <row r="7" spans="1:18" ht="16.5" thickBot="1">
      <c r="A7" s="2" t="s">
        <v>13</v>
      </c>
      <c r="B7" s="4">
        <v>87</v>
      </c>
      <c r="C7" s="4">
        <v>52</v>
      </c>
      <c r="D7" s="4">
        <f t="shared" si="0"/>
        <v>139</v>
      </c>
      <c r="E7" s="4">
        <v>15</v>
      </c>
      <c r="F7" s="4">
        <v>6</v>
      </c>
      <c r="G7" s="4">
        <v>34</v>
      </c>
      <c r="H7" s="4">
        <v>59</v>
      </c>
      <c r="I7" s="4">
        <f t="shared" si="1"/>
        <v>49</v>
      </c>
      <c r="J7" s="6">
        <f t="shared" si="1"/>
        <v>65</v>
      </c>
      <c r="K7" s="7">
        <f t="shared" si="2"/>
        <v>114</v>
      </c>
      <c r="L7" s="3">
        <f t="shared" si="3"/>
        <v>253</v>
      </c>
      <c r="M7" s="21">
        <f t="shared" si="4"/>
        <v>34.387351778656125</v>
      </c>
      <c r="N7" s="21">
        <f t="shared" si="5"/>
        <v>20.553359683794465</v>
      </c>
      <c r="O7" s="21">
        <f t="shared" si="6"/>
        <v>28.438735177865613</v>
      </c>
      <c r="P7" s="21">
        <f t="shared" si="7"/>
        <v>29.320158102766797</v>
      </c>
    </row>
    <row r="8" spans="1:18" ht="16.5" thickBot="1">
      <c r="A8" s="2" t="s">
        <v>14</v>
      </c>
      <c r="B8" s="4">
        <v>59</v>
      </c>
      <c r="C8" s="4">
        <v>44</v>
      </c>
      <c r="D8" s="4">
        <f t="shared" si="0"/>
        <v>103</v>
      </c>
      <c r="E8" s="4">
        <v>8</v>
      </c>
      <c r="F8" s="4">
        <v>12</v>
      </c>
      <c r="G8" s="4">
        <v>33</v>
      </c>
      <c r="H8" s="4">
        <v>53</v>
      </c>
      <c r="I8" s="4">
        <f t="shared" si="1"/>
        <v>41</v>
      </c>
      <c r="J8" s="6">
        <f t="shared" si="1"/>
        <v>65</v>
      </c>
      <c r="K8" s="7">
        <f t="shared" si="2"/>
        <v>106</v>
      </c>
      <c r="L8" s="3">
        <f t="shared" si="3"/>
        <v>209</v>
      </c>
      <c r="M8" s="21">
        <f t="shared" si="4"/>
        <v>28.229665071770334</v>
      </c>
      <c r="N8" s="21">
        <f t="shared" si="5"/>
        <v>21.05263157894737</v>
      </c>
      <c r="O8" s="21">
        <f t="shared" si="6"/>
        <v>23.789473684210527</v>
      </c>
      <c r="P8" s="21">
        <f t="shared" si="7"/>
        <v>37.358851674641144</v>
      </c>
    </row>
    <row r="9" spans="1:18" ht="16.5" thickBot="1">
      <c r="A9" s="2" t="s">
        <v>15</v>
      </c>
      <c r="B9" s="4">
        <f t="shared" ref="B9:L9" si="8">SUM(B5:B8)</f>
        <v>322</v>
      </c>
      <c r="C9" s="4">
        <f t="shared" si="8"/>
        <v>217</v>
      </c>
      <c r="D9" s="4">
        <f t="shared" si="8"/>
        <v>539</v>
      </c>
      <c r="E9" s="4">
        <f t="shared" si="8"/>
        <v>59</v>
      </c>
      <c r="F9" s="4">
        <f t="shared" si="8"/>
        <v>38</v>
      </c>
      <c r="G9" s="4">
        <f t="shared" si="8"/>
        <v>188</v>
      </c>
      <c r="H9" s="4">
        <f t="shared" si="8"/>
        <v>269</v>
      </c>
      <c r="I9" s="4">
        <f t="shared" si="8"/>
        <v>247</v>
      </c>
      <c r="J9" s="6">
        <f t="shared" si="8"/>
        <v>307</v>
      </c>
      <c r="K9" s="7">
        <f t="shared" si="8"/>
        <v>554</v>
      </c>
      <c r="L9" s="3">
        <f t="shared" si="8"/>
        <v>1093</v>
      </c>
      <c r="M9" s="21">
        <f t="shared" si="4"/>
        <v>29.460201280878316</v>
      </c>
      <c r="N9" s="21">
        <f t="shared" si="5"/>
        <v>19.853613906678866</v>
      </c>
      <c r="O9" s="21">
        <f t="shared" si="6"/>
        <v>76.200365965233303</v>
      </c>
      <c r="P9" s="21">
        <f t="shared" si="7"/>
        <v>62.611161939615741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49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50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4.3155729909714613E-2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1.8564544965402427E-3</v>
      </c>
    </row>
    <row r="13" spans="1:18" ht="15.75">
      <c r="A13" s="56" t="s">
        <v>9</v>
      </c>
      <c r="B13" s="54">
        <f>B5</f>
        <v>84</v>
      </c>
      <c r="C13" s="54">
        <f>I5</f>
        <v>73</v>
      </c>
      <c r="D13" s="54">
        <f>SUM(B13:C13)</f>
        <v>157</v>
      </c>
      <c r="E13" s="57"/>
      <c r="F13" s="27">
        <f>B15*D13/D15</f>
        <v>75.02215189873418</v>
      </c>
      <c r="G13" s="27">
        <f>C15*D13/D15</f>
        <v>81.97784810126582</v>
      </c>
      <c r="H13" s="54"/>
      <c r="I13" s="57"/>
      <c r="J13" s="10"/>
      <c r="K13" s="56" t="s">
        <v>9</v>
      </c>
      <c r="L13" s="54">
        <f>B7</f>
        <v>87</v>
      </c>
      <c r="M13" s="54">
        <f>I7</f>
        <v>49</v>
      </c>
      <c r="N13" s="54">
        <f>SUM(L13:M13)</f>
        <v>136</v>
      </c>
      <c r="O13" s="57"/>
      <c r="P13" s="27">
        <f>L15*N13/N15</f>
        <v>74.719367588932812</v>
      </c>
      <c r="Q13" s="27">
        <f>M15*N13/N15</f>
        <v>61.280632411067195</v>
      </c>
      <c r="R13" s="54"/>
    </row>
    <row r="14" spans="1:18" ht="18" customHeight="1">
      <c r="A14" s="56" t="s">
        <v>10</v>
      </c>
      <c r="B14" s="54">
        <f>C5</f>
        <v>67</v>
      </c>
      <c r="C14" s="54">
        <f>J5</f>
        <v>92</v>
      </c>
      <c r="D14" s="54">
        <f>SUM(B14:C14)</f>
        <v>159</v>
      </c>
      <c r="E14" s="57"/>
      <c r="F14" s="27">
        <f>B15*D14/D15</f>
        <v>75.97784810126582</v>
      </c>
      <c r="G14" s="27">
        <f>C15*D14/D15</f>
        <v>83.02215189873418</v>
      </c>
      <c r="H14" s="54" t="s">
        <v>32</v>
      </c>
      <c r="I14" s="57"/>
      <c r="J14" s="10"/>
      <c r="K14" s="56" t="s">
        <v>10</v>
      </c>
      <c r="L14" s="54">
        <f>C7</f>
        <v>52</v>
      </c>
      <c r="M14" s="54">
        <f>J7</f>
        <v>65</v>
      </c>
      <c r="N14" s="54">
        <f>SUM(L14:M14)</f>
        <v>117</v>
      </c>
      <c r="O14" s="57"/>
      <c r="P14" s="27">
        <f>L15*N14/N15</f>
        <v>64.280632411067188</v>
      </c>
      <c r="Q14" s="27">
        <f>M15*N14/N15</f>
        <v>52.719367588932805</v>
      </c>
      <c r="R14" s="54" t="s">
        <v>32</v>
      </c>
    </row>
    <row r="15" spans="1:18" ht="15.75">
      <c r="A15" s="33" t="s">
        <v>6</v>
      </c>
      <c r="B15" s="34">
        <f>SUM(B13:B14)</f>
        <v>151</v>
      </c>
      <c r="C15" s="34">
        <f>SUM(C13:C14)</f>
        <v>165</v>
      </c>
      <c r="D15" s="34">
        <f>SUM(D13:D14)</f>
        <v>316</v>
      </c>
      <c r="E15" s="57"/>
      <c r="F15" s="57"/>
      <c r="G15" s="57"/>
      <c r="H15" s="28">
        <f>SUM(G18:H19)</f>
        <v>4.0892916523478604</v>
      </c>
      <c r="I15" s="57"/>
      <c r="J15" s="10"/>
      <c r="K15" s="33" t="s">
        <v>6</v>
      </c>
      <c r="L15" s="34">
        <f>SUM(L13:L14)</f>
        <v>139</v>
      </c>
      <c r="M15" s="34">
        <f>SUM(M13:M14)</f>
        <v>114</v>
      </c>
      <c r="N15" s="34">
        <f>SUM(N13:N14)</f>
        <v>253</v>
      </c>
      <c r="O15" s="57"/>
      <c r="P15" s="54"/>
      <c r="Q15" s="54"/>
      <c r="R15" s="63">
        <f>SUM(Q18:R19)</f>
        <v>9.6863153955679611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8.9778481012658204</v>
      </c>
      <c r="C18" s="27">
        <f>C13-G13</f>
        <v>-8.9778481012658204</v>
      </c>
      <c r="D18" s="54"/>
      <c r="E18" s="27">
        <f>B18*B18</f>
        <v>80.601756529402294</v>
      </c>
      <c r="F18" s="27">
        <f>C18*C18</f>
        <v>80.601756529402294</v>
      </c>
      <c r="G18" s="30">
        <f>E18/F13</f>
        <v>1.0743727617704106</v>
      </c>
      <c r="H18" s="30">
        <f>F18/G13</f>
        <v>0.98321386077170914</v>
      </c>
      <c r="I18" s="57"/>
      <c r="J18" s="10"/>
      <c r="K18" s="29" t="s">
        <v>33</v>
      </c>
      <c r="L18" s="27">
        <f>L13-P13</f>
        <v>12.280632411067188</v>
      </c>
      <c r="M18" s="27">
        <f>M13-Q13</f>
        <v>-12.280632411067195</v>
      </c>
      <c r="N18" s="57"/>
      <c r="O18" s="27">
        <f>L18*L18</f>
        <v>150.8139324157539</v>
      </c>
      <c r="P18" s="27">
        <f>M18*M18</f>
        <v>150.81393241575407</v>
      </c>
      <c r="Q18" s="30">
        <f>O18/P13</f>
        <v>2.0184048297284032</v>
      </c>
      <c r="R18" s="30">
        <f>P18/Q13</f>
        <v>2.4610374678267402</v>
      </c>
    </row>
    <row r="19" spans="1:18" ht="15.75">
      <c r="A19" s="29"/>
      <c r="B19" s="27">
        <f>B14-F14</f>
        <v>-8.9778481012658204</v>
      </c>
      <c r="C19" s="27">
        <f>C14-G14</f>
        <v>8.9778481012658204</v>
      </c>
      <c r="D19" s="54"/>
      <c r="E19" s="27">
        <f>B19*B19</f>
        <v>80.601756529402294</v>
      </c>
      <c r="F19" s="27">
        <f>C19*C19</f>
        <v>80.601756529402294</v>
      </c>
      <c r="G19" s="30">
        <f>E19/F14</f>
        <v>1.0608586389808459</v>
      </c>
      <c r="H19" s="30">
        <f>F19/G14</f>
        <v>0.9708463908248951</v>
      </c>
      <c r="I19" s="57"/>
      <c r="J19" s="10"/>
      <c r="K19" s="29"/>
      <c r="L19" s="27">
        <f>L14-P14</f>
        <v>-12.280632411067188</v>
      </c>
      <c r="M19" s="27">
        <f>M14-Q14</f>
        <v>12.280632411067195</v>
      </c>
      <c r="N19" s="57"/>
      <c r="O19" s="27">
        <f>L19*L19</f>
        <v>150.8139324157539</v>
      </c>
      <c r="P19" s="27">
        <f>M19*M19</f>
        <v>150.81393241575407</v>
      </c>
      <c r="Q19" s="30">
        <f>O19/P14</f>
        <v>2.3461799730176316</v>
      </c>
      <c r="R19" s="30">
        <f>P19/Q14</f>
        <v>2.8606931249951852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51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52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1.7676346162775657E-2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7.1126361895046787E-3</v>
      </c>
    </row>
    <row r="23" spans="1:18" ht="15.75">
      <c r="A23" s="56" t="s">
        <v>9</v>
      </c>
      <c r="B23" s="56">
        <f>B6</f>
        <v>92</v>
      </c>
      <c r="C23" s="56">
        <f>I6</f>
        <v>84</v>
      </c>
      <c r="D23" s="56">
        <f>SUM(B23:C23)</f>
        <v>176</v>
      </c>
      <c r="E23" s="57"/>
      <c r="F23" s="27">
        <f>B25*D23/D25</f>
        <v>81.574603174603169</v>
      </c>
      <c r="G23" s="27">
        <f>C25*D23/D25</f>
        <v>94.425396825396831</v>
      </c>
      <c r="H23" s="54"/>
      <c r="I23" s="57"/>
      <c r="J23" s="10"/>
      <c r="K23" s="56" t="s">
        <v>9</v>
      </c>
      <c r="L23" s="56">
        <f>B8</f>
        <v>59</v>
      </c>
      <c r="M23" s="56">
        <f>I8</f>
        <v>41</v>
      </c>
      <c r="N23" s="56">
        <f>SUM(L23:M23)</f>
        <v>100</v>
      </c>
      <c r="O23" s="57"/>
      <c r="P23" s="27">
        <f>L25*N23/N25</f>
        <v>49.282296650717704</v>
      </c>
      <c r="Q23" s="27">
        <f>M25*N23/N25</f>
        <v>50.717703349282296</v>
      </c>
      <c r="R23" s="54"/>
    </row>
    <row r="24" spans="1:18" ht="18.75" customHeight="1">
      <c r="A24" s="56" t="s">
        <v>10</v>
      </c>
      <c r="B24" s="56">
        <f>C6</f>
        <v>54</v>
      </c>
      <c r="C24" s="56">
        <f>J6</f>
        <v>85</v>
      </c>
      <c r="D24" s="56">
        <f>SUM(B24:C24)</f>
        <v>139</v>
      </c>
      <c r="E24" s="57"/>
      <c r="F24" s="27">
        <f>B25*D24/D25</f>
        <v>64.425396825396831</v>
      </c>
      <c r="G24" s="27">
        <f>C25*D24/D25</f>
        <v>74.574603174603169</v>
      </c>
      <c r="H24" s="54" t="s">
        <v>32</v>
      </c>
      <c r="I24" s="57"/>
      <c r="J24" s="10"/>
      <c r="K24" s="56" t="s">
        <v>10</v>
      </c>
      <c r="L24" s="56">
        <f>C8</f>
        <v>44</v>
      </c>
      <c r="M24" s="56">
        <f>J8</f>
        <v>65</v>
      </c>
      <c r="N24" s="56">
        <f>SUM(L24:M24)</f>
        <v>109</v>
      </c>
      <c r="O24" s="57"/>
      <c r="P24" s="27">
        <f>L25*N24/N25</f>
        <v>53.717703349282296</v>
      </c>
      <c r="Q24" s="27">
        <f>M25*N24/N25</f>
        <v>55.282296650717704</v>
      </c>
      <c r="R24" s="54" t="s">
        <v>32</v>
      </c>
    </row>
    <row r="25" spans="1:18" ht="15.75">
      <c r="A25" s="32" t="s">
        <v>6</v>
      </c>
      <c r="B25" s="32">
        <f>SUM(B23:B24)</f>
        <v>146</v>
      </c>
      <c r="C25" s="32">
        <f>SUM(C23:C24)</f>
        <v>169</v>
      </c>
      <c r="D25" s="32">
        <f>SUM(D23:D24)</f>
        <v>315</v>
      </c>
      <c r="E25" s="57"/>
      <c r="F25" s="54"/>
      <c r="G25" s="54"/>
      <c r="H25" s="28">
        <f>SUM(G28:H29)</f>
        <v>5.6279447103373901</v>
      </c>
      <c r="I25" s="57"/>
      <c r="J25" s="10"/>
      <c r="K25" s="32" t="s">
        <v>6</v>
      </c>
      <c r="L25" s="32">
        <f>SUM(L23:L24)</f>
        <v>103</v>
      </c>
      <c r="M25" s="32">
        <f>SUM(M23:M24)</f>
        <v>106</v>
      </c>
      <c r="N25" s="32">
        <f>SUM(N23:N24)</f>
        <v>209</v>
      </c>
      <c r="O25" s="57"/>
      <c r="P25" s="54"/>
      <c r="Q25" s="54"/>
      <c r="R25" s="63">
        <f>SUM(Q28:R29)</f>
        <v>7.2443019691411026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65</v>
      </c>
      <c r="R27" s="93"/>
    </row>
    <row r="28" spans="1:18" ht="15.75">
      <c r="A28" s="29" t="s">
        <v>33</v>
      </c>
      <c r="B28" s="27">
        <f>B23-F23</f>
        <v>10.425396825396831</v>
      </c>
      <c r="C28" s="27">
        <f>C23-G23</f>
        <v>-10.425396825396831</v>
      </c>
      <c r="D28" s="54"/>
      <c r="E28" s="27">
        <f>B28*B28</f>
        <v>108.68889896699432</v>
      </c>
      <c r="F28" s="27">
        <f>C28*C28</f>
        <v>108.68889896699432</v>
      </c>
      <c r="G28" s="30">
        <f>E28/F23</f>
        <v>1.3323864871810092</v>
      </c>
      <c r="H28" s="30">
        <f>F28/G23</f>
        <v>1.1510557818250138</v>
      </c>
      <c r="I28" s="57"/>
      <c r="J28" s="10"/>
      <c r="K28" s="29" t="s">
        <v>33</v>
      </c>
      <c r="L28" s="27">
        <f>L23-P23</f>
        <v>9.7177033492822957</v>
      </c>
      <c r="M28" s="27">
        <f>M23-Q23</f>
        <v>-9.7177033492822957</v>
      </c>
      <c r="N28" s="57"/>
      <c r="O28" s="27">
        <f>L28*L28</f>
        <v>94.43375838465235</v>
      </c>
      <c r="P28" s="27">
        <f>M28*M28</f>
        <v>94.43375838465235</v>
      </c>
      <c r="Q28" s="30">
        <f>O28/P23</f>
        <v>1.9161801458633341</v>
      </c>
      <c r="R28" s="30">
        <f>P28/Q23</f>
        <v>1.8619486323011643</v>
      </c>
    </row>
    <row r="29" spans="1:18" ht="15.75">
      <c r="A29" s="29"/>
      <c r="B29" s="27">
        <f>B24-F24</f>
        <v>-10.425396825396831</v>
      </c>
      <c r="C29" s="27">
        <f>C24-G24</f>
        <v>10.425396825396831</v>
      </c>
      <c r="D29" s="54"/>
      <c r="E29" s="27">
        <f>B29*B29</f>
        <v>108.68889896699432</v>
      </c>
      <c r="F29" s="27">
        <f>C29*C29</f>
        <v>108.68889896699432</v>
      </c>
      <c r="G29" s="30">
        <f>E29/F24</f>
        <v>1.6870505161428602</v>
      </c>
      <c r="H29" s="30">
        <f>F29/G24</f>
        <v>1.4574519251885067</v>
      </c>
      <c r="I29" s="57"/>
      <c r="J29" s="10"/>
      <c r="K29" s="29"/>
      <c r="L29" s="27">
        <f>L24-P24</f>
        <v>-9.7177033492822957</v>
      </c>
      <c r="M29" s="27">
        <f>M24-Q24</f>
        <v>9.7177033492822957</v>
      </c>
      <c r="N29" s="57"/>
      <c r="O29" s="27">
        <f>L29*L29</f>
        <v>94.43375838465235</v>
      </c>
      <c r="P29" s="27">
        <f>M29*M29</f>
        <v>94.43375838465235</v>
      </c>
      <c r="Q29" s="30">
        <f>O29/P24</f>
        <v>1.7579634365718662</v>
      </c>
      <c r="R29" s="30">
        <f>P29/Q24</f>
        <v>1.7082097544047379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2016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78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84</v>
      </c>
      <c r="C33" s="58">
        <f>C13</f>
        <v>73</v>
      </c>
      <c r="D33" s="58">
        <f>SUM(B33:C33)</f>
        <v>157</v>
      </c>
      <c r="E33" s="49">
        <f>B33*100/D35</f>
        <v>26.582278481012658</v>
      </c>
      <c r="F33" s="49">
        <f>C33*100/D35</f>
        <v>23.101265822784811</v>
      </c>
      <c r="H33" s="93" t="s">
        <v>49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67</v>
      </c>
      <c r="C34" s="58">
        <f>C14</f>
        <v>92</v>
      </c>
      <c r="D34" s="58">
        <f>SUM(B34:C34)</f>
        <v>159</v>
      </c>
      <c r="E34" s="50">
        <f>B34*100/D33</f>
        <v>42.675159235668787</v>
      </c>
      <c r="F34" s="49">
        <f>C34*100/D35</f>
        <v>29.11392405063291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5.324192397667465E-7</v>
      </c>
      <c r="P34" s="15"/>
      <c r="Q34" s="57"/>
      <c r="R34" s="22"/>
    </row>
    <row r="35" spans="1:18" ht="15.75">
      <c r="A35" s="58" t="s">
        <v>6</v>
      </c>
      <c r="B35" s="58">
        <f>SUM(B33:B34)</f>
        <v>151</v>
      </c>
      <c r="C35" s="58">
        <f>SUM(C33:C34)</f>
        <v>165</v>
      </c>
      <c r="D35" s="58">
        <f>SUM(D33:D34)</f>
        <v>316</v>
      </c>
      <c r="E35" s="51"/>
      <c r="F35" s="51"/>
      <c r="H35" s="56" t="s">
        <v>9</v>
      </c>
      <c r="I35" s="54">
        <f>B9</f>
        <v>322</v>
      </c>
      <c r="J35" s="54">
        <f>I9</f>
        <v>247</v>
      </c>
      <c r="K35" s="54">
        <f>SUM(I35:J35)</f>
        <v>569</v>
      </c>
      <c r="L35" s="57"/>
      <c r="M35" s="27">
        <f>I37*K35/K37</f>
        <v>280.59560841720037</v>
      </c>
      <c r="N35" s="27">
        <f>J37*K35/K37</f>
        <v>288.40439158279963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217</v>
      </c>
      <c r="J36" s="54">
        <f>J9</f>
        <v>307</v>
      </c>
      <c r="K36" s="54">
        <f>SUM(I36:J36)</f>
        <v>524</v>
      </c>
      <c r="L36" s="57"/>
      <c r="M36" s="27">
        <f>I37*K36/K37</f>
        <v>258.40439158279963</v>
      </c>
      <c r="N36" s="27">
        <f>J37*K36/K37</f>
        <v>265.59560841720037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2016</v>
      </c>
      <c r="B37" s="95"/>
      <c r="C37" s="95"/>
      <c r="D37" s="95"/>
      <c r="E37" s="95"/>
      <c r="F37" s="95"/>
      <c r="H37" s="33" t="s">
        <v>6</v>
      </c>
      <c r="I37" s="34">
        <f>SUM(I35:I36)</f>
        <v>539</v>
      </c>
      <c r="J37" s="34">
        <f>SUM(J35:J36)</f>
        <v>554</v>
      </c>
      <c r="K37" s="34">
        <f>SUM(K35:K36)</f>
        <v>1093</v>
      </c>
      <c r="L37" s="57"/>
      <c r="M37" s="57"/>
      <c r="N37" s="57"/>
      <c r="O37" s="63">
        <f>SUM(N40:O41)</f>
        <v>25.142659687034715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92</v>
      </c>
      <c r="C39" s="58">
        <f>C23</f>
        <v>84</v>
      </c>
      <c r="D39" s="58">
        <f>SUM(B39:C39)</f>
        <v>176</v>
      </c>
      <c r="E39" s="49">
        <f>B39*100/D41</f>
        <v>29.206349206349206</v>
      </c>
      <c r="F39" s="49">
        <f>C39*100/D41</f>
        <v>26.666666666666668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54</v>
      </c>
      <c r="C40" s="58">
        <f>C24</f>
        <v>85</v>
      </c>
      <c r="D40" s="58">
        <f>SUM(B40:C40)</f>
        <v>139</v>
      </c>
      <c r="E40" s="50">
        <f>B40*100/D39</f>
        <v>30.681818181818183</v>
      </c>
      <c r="F40" s="49">
        <f>C40*100/D41</f>
        <v>26.984126984126984</v>
      </c>
      <c r="H40" s="29" t="s">
        <v>33</v>
      </c>
      <c r="I40" s="27">
        <f>I35-M35</f>
        <v>41.404391582799633</v>
      </c>
      <c r="J40" s="27">
        <f>J35-N35</f>
        <v>-41.404391582799633</v>
      </c>
      <c r="K40" s="54"/>
      <c r="L40" s="27">
        <f>I40*I40</f>
        <v>1714.3236423418091</v>
      </c>
      <c r="M40" s="27">
        <f>J40*J40</f>
        <v>1714.3236423418091</v>
      </c>
      <c r="N40" s="30">
        <f>L40/M35</f>
        <v>6.1095882861890223</v>
      </c>
      <c r="O40" s="30">
        <f>M40/N35</f>
        <v>5.9441662206784889</v>
      </c>
      <c r="P40" s="14"/>
      <c r="Q40" s="14"/>
      <c r="R40" s="22"/>
    </row>
    <row r="41" spans="1:18" ht="15.75">
      <c r="A41" s="58" t="s">
        <v>6</v>
      </c>
      <c r="B41" s="58">
        <f>SUM(B39:B40)</f>
        <v>146</v>
      </c>
      <c r="C41" s="58">
        <f>SUM(C39:C40)</f>
        <v>169</v>
      </c>
      <c r="D41" s="58">
        <f>SUM(D39:D40)</f>
        <v>315</v>
      </c>
      <c r="E41" s="51"/>
      <c r="F41" s="51"/>
      <c r="H41" s="29"/>
      <c r="I41" s="27">
        <f>I36-M36</f>
        <v>-41.404391582799633</v>
      </c>
      <c r="J41" s="27">
        <f>J36-N36</f>
        <v>41.404391582799633</v>
      </c>
      <c r="K41" s="54"/>
      <c r="L41" s="27">
        <f>I41*I41</f>
        <v>1714.3236423418091</v>
      </c>
      <c r="M41" s="27">
        <f>J41*J41</f>
        <v>1714.3236423418091</v>
      </c>
      <c r="N41" s="30">
        <f>L41/M36</f>
        <v>6.6342666695449495</v>
      </c>
      <c r="O41" s="30">
        <f>M41/N36</f>
        <v>6.4546385106222521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2016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139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87</v>
      </c>
      <c r="C45" s="58">
        <f t="shared" si="9"/>
        <v>49</v>
      </c>
      <c r="D45" s="58">
        <f>SUM(B45:C45)</f>
        <v>136</v>
      </c>
      <c r="E45" s="49">
        <f>B45*100/D47</f>
        <v>34.387351778656125</v>
      </c>
      <c r="F45" s="49">
        <f>C45*100/D47</f>
        <v>19.367588932806324</v>
      </c>
    </row>
    <row r="46" spans="1:18">
      <c r="A46" s="58" t="s">
        <v>10</v>
      </c>
      <c r="B46" s="58">
        <f t="shared" si="9"/>
        <v>52</v>
      </c>
      <c r="C46" s="58">
        <f t="shared" si="9"/>
        <v>65</v>
      </c>
      <c r="D46" s="58">
        <f>SUM(B46:C46)</f>
        <v>117</v>
      </c>
      <c r="E46" s="50">
        <f>B46*100/D45</f>
        <v>38.235294117647058</v>
      </c>
      <c r="F46" s="49">
        <f>C46*100/D47</f>
        <v>25.691699604743082</v>
      </c>
    </row>
    <row r="47" spans="1:18">
      <c r="A47" s="58" t="s">
        <v>6</v>
      </c>
      <c r="B47" s="58">
        <f>SUM(B45:B46)</f>
        <v>139</v>
      </c>
      <c r="C47" s="58">
        <f>SUM(C45:C46)</f>
        <v>114</v>
      </c>
      <c r="D47" s="58">
        <f>SUM(D45:D46)</f>
        <v>253</v>
      </c>
      <c r="E47" s="51"/>
      <c r="F47" s="51"/>
    </row>
    <row r="48" spans="1:18">
      <c r="A48" s="95" t="str">
        <f>K21</f>
        <v>Observed Value Quatarly Oct-Dec 2016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59</v>
      </c>
      <c r="C50" s="58">
        <f>M23</f>
        <v>41</v>
      </c>
      <c r="D50" s="58">
        <f>SUM(B50:C50)</f>
        <v>100</v>
      </c>
      <c r="E50" s="49">
        <f>B50*100/D52</f>
        <v>28.229665071770334</v>
      </c>
      <c r="F50" s="49">
        <f>C50*100/D52</f>
        <v>19.617224880382775</v>
      </c>
    </row>
    <row r="51" spans="1:6">
      <c r="A51" s="58" t="s">
        <v>10</v>
      </c>
      <c r="B51" s="58">
        <f>L24</f>
        <v>44</v>
      </c>
      <c r="C51" s="58">
        <f>M24</f>
        <v>65</v>
      </c>
      <c r="D51" s="58">
        <f>SUM(B51:C51)</f>
        <v>109</v>
      </c>
      <c r="E51" s="49">
        <f>B51*100/D50</f>
        <v>44</v>
      </c>
      <c r="F51" s="49">
        <f>C51*100/D52</f>
        <v>31.100478468899521</v>
      </c>
    </row>
    <row r="52" spans="1:6">
      <c r="A52" s="58" t="s">
        <v>6</v>
      </c>
      <c r="B52" s="58">
        <f>SUM(B50:B51)</f>
        <v>103</v>
      </c>
      <c r="C52" s="58">
        <f>SUM(C50:C51)</f>
        <v>106</v>
      </c>
      <c r="D52" s="58">
        <f>SUM(D50:D51)</f>
        <v>209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R52"/>
  <sheetViews>
    <sheetView topLeftCell="A37" workbookViewId="0">
      <selection activeCell="G27" sqref="G27:H27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123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107</v>
      </c>
      <c r="C5" s="4">
        <v>75</v>
      </c>
      <c r="D5" s="4">
        <f>SUM(B5:C5)</f>
        <v>182</v>
      </c>
      <c r="E5" s="4">
        <v>19</v>
      </c>
      <c r="F5" s="4">
        <v>16</v>
      </c>
      <c r="G5" s="4">
        <v>38</v>
      </c>
      <c r="H5" s="4">
        <v>59</v>
      </c>
      <c r="I5" s="4">
        <f>E5+G5</f>
        <v>57</v>
      </c>
      <c r="J5" s="6">
        <f>F5+H5</f>
        <v>75</v>
      </c>
      <c r="K5" s="7">
        <f>I5+J5</f>
        <v>132</v>
      </c>
      <c r="L5" s="3">
        <f>D5+K5</f>
        <v>314</v>
      </c>
      <c r="M5" s="21">
        <f>B5*100/L5</f>
        <v>34.076433121019107</v>
      </c>
      <c r="N5" s="21">
        <f>C5*100/L5</f>
        <v>23.885350318471339</v>
      </c>
      <c r="O5" s="21">
        <f>E5+G5*100/L5</f>
        <v>31.101910828025478</v>
      </c>
      <c r="P5" s="21">
        <f>F5+H5*100/L5</f>
        <v>34.789808917197448</v>
      </c>
    </row>
    <row r="6" spans="1:18" ht="16.5" thickBot="1">
      <c r="A6" s="2" t="s">
        <v>12</v>
      </c>
      <c r="B6" s="4">
        <v>102</v>
      </c>
      <c r="C6" s="4">
        <v>69</v>
      </c>
      <c r="D6" s="4">
        <f t="shared" ref="D6:D8" si="0">SUM(B6:C6)</f>
        <v>171</v>
      </c>
      <c r="E6" s="4">
        <v>21</v>
      </c>
      <c r="F6" s="4">
        <v>21</v>
      </c>
      <c r="G6" s="4">
        <v>52</v>
      </c>
      <c r="H6" s="4">
        <v>82</v>
      </c>
      <c r="I6" s="4">
        <f t="shared" ref="I6:J8" si="1">E6+G6</f>
        <v>73</v>
      </c>
      <c r="J6" s="6">
        <f t="shared" si="1"/>
        <v>103</v>
      </c>
      <c r="K6" s="7">
        <f t="shared" ref="K6:K8" si="2">I6+J6</f>
        <v>176</v>
      </c>
      <c r="L6" s="3">
        <f t="shared" ref="L6:L8" si="3">D6+K6</f>
        <v>347</v>
      </c>
      <c r="M6" s="21">
        <f t="shared" ref="M6:M9" si="4">B6*100/L6</f>
        <v>29.394812680115272</v>
      </c>
      <c r="N6" s="21">
        <f t="shared" ref="N6:N9" si="5">C6*100/L6</f>
        <v>19.884726224783861</v>
      </c>
      <c r="O6" s="21">
        <f t="shared" ref="O6:O9" si="6">E6+G6*100/L6</f>
        <v>35.985590778097986</v>
      </c>
      <c r="P6" s="21">
        <f t="shared" ref="P6:P9" si="7">F6+H6*100/L6</f>
        <v>44.631123919308358</v>
      </c>
    </row>
    <row r="7" spans="1:18" ht="16.5" thickBot="1">
      <c r="A7" s="2" t="s">
        <v>13</v>
      </c>
      <c r="B7" s="4">
        <v>105</v>
      </c>
      <c r="C7" s="4">
        <v>71</v>
      </c>
      <c r="D7" s="4">
        <f t="shared" si="0"/>
        <v>176</v>
      </c>
      <c r="E7" s="4">
        <v>14</v>
      </c>
      <c r="F7" s="4">
        <v>19</v>
      </c>
      <c r="G7" s="4">
        <v>49</v>
      </c>
      <c r="H7" s="4">
        <v>81</v>
      </c>
      <c r="I7" s="4">
        <f t="shared" si="1"/>
        <v>63</v>
      </c>
      <c r="J7" s="6">
        <f t="shared" si="1"/>
        <v>100</v>
      </c>
      <c r="K7" s="7">
        <f t="shared" si="2"/>
        <v>163</v>
      </c>
      <c r="L7" s="3">
        <f t="shared" si="3"/>
        <v>339</v>
      </c>
      <c r="M7" s="21">
        <f t="shared" si="4"/>
        <v>30.973451327433629</v>
      </c>
      <c r="N7" s="21">
        <f t="shared" si="5"/>
        <v>20.943952802359881</v>
      </c>
      <c r="O7" s="21">
        <f t="shared" si="6"/>
        <v>28.454277286135692</v>
      </c>
      <c r="P7" s="21">
        <f t="shared" si="7"/>
        <v>42.893805309734518</v>
      </c>
    </row>
    <row r="8" spans="1:18" ht="16.5" thickBot="1">
      <c r="A8" s="2" t="s">
        <v>14</v>
      </c>
      <c r="B8" s="4">
        <v>71</v>
      </c>
      <c r="C8" s="4">
        <v>51</v>
      </c>
      <c r="D8" s="4">
        <f t="shared" si="0"/>
        <v>122</v>
      </c>
      <c r="E8" s="4">
        <v>26</v>
      </c>
      <c r="F8" s="4">
        <v>15</v>
      </c>
      <c r="G8" s="4">
        <v>36</v>
      </c>
      <c r="H8" s="4">
        <v>60</v>
      </c>
      <c r="I8" s="4">
        <f t="shared" si="1"/>
        <v>62</v>
      </c>
      <c r="J8" s="6">
        <f t="shared" si="1"/>
        <v>75</v>
      </c>
      <c r="K8" s="7">
        <f t="shared" si="2"/>
        <v>137</v>
      </c>
      <c r="L8" s="3">
        <f t="shared" si="3"/>
        <v>259</v>
      </c>
      <c r="M8" s="21">
        <f t="shared" si="4"/>
        <v>27.413127413127413</v>
      </c>
      <c r="N8" s="21">
        <f t="shared" si="5"/>
        <v>19.691119691119692</v>
      </c>
      <c r="O8" s="21">
        <f t="shared" si="6"/>
        <v>39.899613899613897</v>
      </c>
      <c r="P8" s="21">
        <f t="shared" si="7"/>
        <v>38.166023166023166</v>
      </c>
    </row>
    <row r="9" spans="1:18" ht="16.5" thickBot="1">
      <c r="A9" s="2" t="s">
        <v>15</v>
      </c>
      <c r="B9" s="4">
        <f t="shared" ref="B9:L9" si="8">SUM(B5:B8)</f>
        <v>385</v>
      </c>
      <c r="C9" s="4">
        <f t="shared" si="8"/>
        <v>266</v>
      </c>
      <c r="D9" s="4">
        <f t="shared" si="8"/>
        <v>651</v>
      </c>
      <c r="E9" s="4">
        <f t="shared" si="8"/>
        <v>80</v>
      </c>
      <c r="F9" s="4">
        <f t="shared" si="8"/>
        <v>71</v>
      </c>
      <c r="G9" s="4">
        <f t="shared" si="8"/>
        <v>175</v>
      </c>
      <c r="H9" s="4">
        <f t="shared" si="8"/>
        <v>282</v>
      </c>
      <c r="I9" s="4">
        <f t="shared" si="8"/>
        <v>255</v>
      </c>
      <c r="J9" s="6">
        <f t="shared" si="8"/>
        <v>353</v>
      </c>
      <c r="K9" s="7">
        <f t="shared" si="8"/>
        <v>608</v>
      </c>
      <c r="L9" s="3">
        <f t="shared" si="8"/>
        <v>1259</v>
      </c>
      <c r="M9" s="21">
        <f t="shared" si="4"/>
        <v>30.579825258141383</v>
      </c>
      <c r="N9" s="21">
        <f t="shared" si="5"/>
        <v>21.127879269261317</v>
      </c>
      <c r="O9" s="21">
        <f t="shared" si="6"/>
        <v>93.899920571882447</v>
      </c>
      <c r="P9" s="21">
        <f t="shared" si="7"/>
        <v>93.398729150119138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53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54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6.2680939841047757E-3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1.1089205439807588E-4</v>
      </c>
    </row>
    <row r="13" spans="1:18" ht="15.75">
      <c r="A13" s="56" t="s">
        <v>9</v>
      </c>
      <c r="B13" s="54">
        <f>B5</f>
        <v>107</v>
      </c>
      <c r="C13" s="54">
        <f>I5</f>
        <v>57</v>
      </c>
      <c r="D13" s="54">
        <f>SUM(B13:C13)</f>
        <v>164</v>
      </c>
      <c r="E13" s="57"/>
      <c r="F13" s="27">
        <f>B15*D13/D15</f>
        <v>95.057324840764338</v>
      </c>
      <c r="G13" s="27">
        <f>C15*D13/D15</f>
        <v>68.942675159235662</v>
      </c>
      <c r="H13" s="54"/>
      <c r="I13" s="57"/>
      <c r="J13" s="10"/>
      <c r="K13" s="56" t="s">
        <v>9</v>
      </c>
      <c r="L13" s="54">
        <f>B7</f>
        <v>105</v>
      </c>
      <c r="M13" s="54">
        <f>I7</f>
        <v>63</v>
      </c>
      <c r="N13" s="54">
        <f>SUM(L13:M13)</f>
        <v>168</v>
      </c>
      <c r="O13" s="57"/>
      <c r="P13" s="27">
        <f>L15*N13/N15</f>
        <v>87.221238938053091</v>
      </c>
      <c r="Q13" s="27">
        <f>M15*N13/N15</f>
        <v>80.778761061946909</v>
      </c>
      <c r="R13" s="54"/>
    </row>
    <row r="14" spans="1:18" ht="18" customHeight="1">
      <c r="A14" s="56" t="s">
        <v>10</v>
      </c>
      <c r="B14" s="54">
        <f>C5</f>
        <v>75</v>
      </c>
      <c r="C14" s="54">
        <f>J5</f>
        <v>75</v>
      </c>
      <c r="D14" s="54">
        <f>SUM(B14:C14)</f>
        <v>150</v>
      </c>
      <c r="E14" s="57"/>
      <c r="F14" s="27">
        <f>B15*D14/D15</f>
        <v>86.942675159235662</v>
      </c>
      <c r="G14" s="27">
        <f>C15*D14/D15</f>
        <v>63.057324840764331</v>
      </c>
      <c r="H14" s="54" t="s">
        <v>32</v>
      </c>
      <c r="I14" s="57"/>
      <c r="J14" s="10"/>
      <c r="K14" s="56" t="s">
        <v>10</v>
      </c>
      <c r="L14" s="54">
        <f>C7</f>
        <v>71</v>
      </c>
      <c r="M14" s="54">
        <f>J7</f>
        <v>100</v>
      </c>
      <c r="N14" s="54">
        <f>SUM(L14:M14)</f>
        <v>171</v>
      </c>
      <c r="O14" s="57"/>
      <c r="P14" s="27">
        <f>L15*N14/N15</f>
        <v>88.778761061946909</v>
      </c>
      <c r="Q14" s="27">
        <f>M15*N14/N15</f>
        <v>82.221238938053091</v>
      </c>
      <c r="R14" s="54" t="s">
        <v>32</v>
      </c>
    </row>
    <row r="15" spans="1:18" ht="15.75">
      <c r="A15" s="33" t="s">
        <v>6</v>
      </c>
      <c r="B15" s="34">
        <f>SUM(B13:B14)</f>
        <v>182</v>
      </c>
      <c r="C15" s="34">
        <f>SUM(C13:C14)</f>
        <v>132</v>
      </c>
      <c r="D15" s="34">
        <f>SUM(D13:D14)</f>
        <v>314</v>
      </c>
      <c r="E15" s="57"/>
      <c r="F15" s="57"/>
      <c r="G15" s="57"/>
      <c r="H15" s="28">
        <f>SUM(G18:H19)</f>
        <v>7.4715680660802555</v>
      </c>
      <c r="I15" s="57"/>
      <c r="J15" s="10"/>
      <c r="K15" s="33" t="s">
        <v>6</v>
      </c>
      <c r="L15" s="34">
        <f>SUM(L13:L14)</f>
        <v>176</v>
      </c>
      <c r="M15" s="34">
        <f>SUM(M13:M14)</f>
        <v>163</v>
      </c>
      <c r="N15" s="34">
        <f>SUM(N13:N14)</f>
        <v>339</v>
      </c>
      <c r="O15" s="57"/>
      <c r="P15" s="54"/>
      <c r="Q15" s="54"/>
      <c r="R15" s="63">
        <f>SUM(Q18:R19)</f>
        <v>14.941576296342513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11.942675159235662</v>
      </c>
      <c r="C18" s="27">
        <f>C13-G13</f>
        <v>-11.942675159235662</v>
      </c>
      <c r="D18" s="54"/>
      <c r="E18" s="27">
        <f>B18*B18</f>
        <v>142.62748995902456</v>
      </c>
      <c r="F18" s="27">
        <f>C18*C18</f>
        <v>142.62748995902456</v>
      </c>
      <c r="G18" s="30">
        <f>E18/F13</f>
        <v>1.5004366070468276</v>
      </c>
      <c r="H18" s="30">
        <f>F18/G13</f>
        <v>2.0687838066857775</v>
      </c>
      <c r="I18" s="57"/>
      <c r="J18" s="10"/>
      <c r="K18" s="29" t="s">
        <v>33</v>
      </c>
      <c r="L18" s="27">
        <f>L13-P13</f>
        <v>17.778761061946909</v>
      </c>
      <c r="M18" s="27">
        <f>M13-Q13</f>
        <v>-17.778761061946909</v>
      </c>
      <c r="N18" s="57"/>
      <c r="O18" s="27">
        <f>L18*L18</f>
        <v>316.08434489779961</v>
      </c>
      <c r="P18" s="27">
        <f>M18*M18</f>
        <v>316.08434489779961</v>
      </c>
      <c r="Q18" s="30">
        <f>O18/P13</f>
        <v>3.6239378016894643</v>
      </c>
      <c r="R18" s="30">
        <f>P18/Q13</f>
        <v>3.9129635159346354</v>
      </c>
    </row>
    <row r="19" spans="1:18" ht="15.75">
      <c r="A19" s="29"/>
      <c r="B19" s="27">
        <f>B14-F14</f>
        <v>-11.942675159235662</v>
      </c>
      <c r="C19" s="27">
        <f>C14-G14</f>
        <v>11.942675159235669</v>
      </c>
      <c r="D19" s="54"/>
      <c r="E19" s="27">
        <f>B19*B19</f>
        <v>142.62748995902456</v>
      </c>
      <c r="F19" s="27">
        <f>C19*C19</f>
        <v>142.62748995902473</v>
      </c>
      <c r="G19" s="30">
        <f>E19/F14</f>
        <v>1.640477357037865</v>
      </c>
      <c r="H19" s="30">
        <f>F19/G14</f>
        <v>2.261870295309786</v>
      </c>
      <c r="I19" s="57"/>
      <c r="J19" s="10"/>
      <c r="K19" s="29"/>
      <c r="L19" s="27">
        <f>L14-P14</f>
        <v>-17.778761061946909</v>
      </c>
      <c r="M19" s="27">
        <f>M14-Q14</f>
        <v>17.778761061946909</v>
      </c>
      <c r="N19" s="57"/>
      <c r="O19" s="27">
        <f>L19*L19</f>
        <v>316.08434489779961</v>
      </c>
      <c r="P19" s="27">
        <f>M19*M19</f>
        <v>316.08434489779961</v>
      </c>
      <c r="Q19" s="30">
        <f>O19/P14</f>
        <v>3.560359945519473</v>
      </c>
      <c r="R19" s="30">
        <f>P19/Q14</f>
        <v>3.8443150331989409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55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56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7.1226067274311787E-4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3.7529153484098098E-2</v>
      </c>
    </row>
    <row r="23" spans="1:18" ht="15.75">
      <c r="A23" s="56" t="s">
        <v>9</v>
      </c>
      <c r="B23" s="56">
        <f>B6</f>
        <v>102</v>
      </c>
      <c r="C23" s="56">
        <f>I6</f>
        <v>73</v>
      </c>
      <c r="D23" s="56">
        <f>SUM(B23:C23)</f>
        <v>175</v>
      </c>
      <c r="E23" s="57"/>
      <c r="F23" s="27">
        <f>B25*D23/D25</f>
        <v>86.239193083573483</v>
      </c>
      <c r="G23" s="27">
        <f>C25*D23/D25</f>
        <v>88.760806916426517</v>
      </c>
      <c r="H23" s="54"/>
      <c r="I23" s="57"/>
      <c r="J23" s="10"/>
      <c r="K23" s="56" t="s">
        <v>9</v>
      </c>
      <c r="L23" s="56">
        <f>B8</f>
        <v>71</v>
      </c>
      <c r="M23" s="56">
        <f>I8</f>
        <v>62</v>
      </c>
      <c r="N23" s="56">
        <f>SUM(L23:M23)</f>
        <v>133</v>
      </c>
      <c r="O23" s="57"/>
      <c r="P23" s="27">
        <f>L25*N23/N25</f>
        <v>62.648648648648646</v>
      </c>
      <c r="Q23" s="27">
        <f>M25*N23/N25</f>
        <v>70.351351351351354</v>
      </c>
      <c r="R23" s="54"/>
    </row>
    <row r="24" spans="1:18" ht="18.75" customHeight="1">
      <c r="A24" s="56" t="s">
        <v>10</v>
      </c>
      <c r="B24" s="56">
        <f>C6</f>
        <v>69</v>
      </c>
      <c r="C24" s="56">
        <f>J6</f>
        <v>103</v>
      </c>
      <c r="D24" s="56">
        <f>SUM(B24:C24)</f>
        <v>172</v>
      </c>
      <c r="E24" s="57"/>
      <c r="F24" s="27">
        <f>B25*D24/D25</f>
        <v>84.760806916426517</v>
      </c>
      <c r="G24" s="27">
        <f>C25*D24/D25</f>
        <v>87.239193083573483</v>
      </c>
      <c r="H24" s="54" t="s">
        <v>32</v>
      </c>
      <c r="I24" s="57"/>
      <c r="J24" s="10"/>
      <c r="K24" s="56" t="s">
        <v>10</v>
      </c>
      <c r="L24" s="56">
        <f>C8</f>
        <v>51</v>
      </c>
      <c r="M24" s="56">
        <f>J8</f>
        <v>75</v>
      </c>
      <c r="N24" s="56">
        <f>SUM(L24:M24)</f>
        <v>126</v>
      </c>
      <c r="O24" s="57"/>
      <c r="P24" s="27">
        <f>L25*N24/N25</f>
        <v>59.351351351351354</v>
      </c>
      <c r="Q24" s="27">
        <f>M25*N24/N25</f>
        <v>66.648648648648646</v>
      </c>
      <c r="R24" s="54" t="s">
        <v>32</v>
      </c>
    </row>
    <row r="25" spans="1:18" ht="15.75">
      <c r="A25" s="32" t="s">
        <v>6</v>
      </c>
      <c r="B25" s="32">
        <f>SUM(B23:B24)</f>
        <v>171</v>
      </c>
      <c r="C25" s="32">
        <f>SUM(C23:C24)</f>
        <v>176</v>
      </c>
      <c r="D25" s="32">
        <f>SUM(D23:D24)</f>
        <v>347</v>
      </c>
      <c r="E25" s="57"/>
      <c r="F25" s="54"/>
      <c r="G25" s="54"/>
      <c r="H25" s="28">
        <f>SUM(G28:H29)</f>
        <v>11.456977171390427</v>
      </c>
      <c r="I25" s="57"/>
      <c r="J25" s="10"/>
      <c r="K25" s="32" t="s">
        <v>6</v>
      </c>
      <c r="L25" s="32">
        <f>SUM(L23:L24)</f>
        <v>122</v>
      </c>
      <c r="M25" s="32">
        <f>SUM(M23:M24)</f>
        <v>137</v>
      </c>
      <c r="N25" s="32">
        <f>SUM(N23:N24)</f>
        <v>259</v>
      </c>
      <c r="O25" s="57"/>
      <c r="P25" s="54"/>
      <c r="Q25" s="54"/>
      <c r="R25" s="63">
        <f>SUM(Q28:R29)</f>
        <v>4.3262361209953237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36</v>
      </c>
      <c r="R27" s="93"/>
    </row>
    <row r="28" spans="1:18" ht="15.75">
      <c r="A28" s="29" t="s">
        <v>33</v>
      </c>
      <c r="B28" s="27">
        <f>B23-F23</f>
        <v>15.760806916426517</v>
      </c>
      <c r="C28" s="27">
        <f>C23-G23</f>
        <v>-15.760806916426517</v>
      </c>
      <c r="D28" s="54"/>
      <c r="E28" s="27">
        <f>B28*B28</f>
        <v>248.40303465687794</v>
      </c>
      <c r="F28" s="27">
        <f>C28*C28</f>
        <v>248.40303465687794</v>
      </c>
      <c r="G28" s="30">
        <f>E28/F23</f>
        <v>2.8803960910922854</v>
      </c>
      <c r="H28" s="30">
        <f>F28/G23</f>
        <v>2.7985666566862544</v>
      </c>
      <c r="I28" s="57"/>
      <c r="J28" s="10"/>
      <c r="K28" s="29" t="s">
        <v>33</v>
      </c>
      <c r="L28" s="27">
        <f>L23-P23</f>
        <v>8.3513513513513544</v>
      </c>
      <c r="M28" s="27">
        <f>M23-Q23</f>
        <v>-8.3513513513513544</v>
      </c>
      <c r="N28" s="57"/>
      <c r="O28" s="27">
        <f>L28*L28</f>
        <v>69.745069393718097</v>
      </c>
      <c r="P28" s="27">
        <f>M28*M28</f>
        <v>69.745069393718097</v>
      </c>
      <c r="Q28" s="30">
        <f>O28/P23</f>
        <v>1.1132733250938609</v>
      </c>
      <c r="R28" s="30">
        <f>P28/Q23</f>
        <v>0.99138208512008053</v>
      </c>
    </row>
    <row r="29" spans="1:18" ht="15.75">
      <c r="A29" s="29"/>
      <c r="B29" s="27">
        <f>B24-F24</f>
        <v>-15.760806916426517</v>
      </c>
      <c r="C29" s="27">
        <f>C24-G24</f>
        <v>15.760806916426517</v>
      </c>
      <c r="D29" s="54"/>
      <c r="E29" s="27">
        <f>B29*B29</f>
        <v>248.40303465687794</v>
      </c>
      <c r="F29" s="27">
        <f>C29*C29</f>
        <v>248.40303465687794</v>
      </c>
      <c r="G29" s="30">
        <f>E29/F24</f>
        <v>2.9306355577973835</v>
      </c>
      <c r="H29" s="30">
        <f>F29/G24</f>
        <v>2.8473788658145036</v>
      </c>
      <c r="I29" s="57"/>
      <c r="J29" s="10"/>
      <c r="K29" s="29"/>
      <c r="L29" s="27">
        <f>L24-P24</f>
        <v>-8.3513513513513544</v>
      </c>
      <c r="M29" s="27">
        <f>M24-Q24</f>
        <v>8.3513513513513544</v>
      </c>
      <c r="N29" s="57"/>
      <c r="O29" s="27">
        <f>L29*L29</f>
        <v>69.745069393718097</v>
      </c>
      <c r="P29" s="27">
        <f>M29*M29</f>
        <v>69.745069393718097</v>
      </c>
      <c r="Q29" s="30">
        <f>O29/P24</f>
        <v>1.1751218431546309</v>
      </c>
      <c r="R29" s="30">
        <f>P29/Q24</f>
        <v>1.0464588676267517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2017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104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107</v>
      </c>
      <c r="C33" s="58">
        <f>C13</f>
        <v>57</v>
      </c>
      <c r="D33" s="58">
        <f>SUM(B33:C33)</f>
        <v>164</v>
      </c>
      <c r="E33" s="49">
        <f>B33*100/D35</f>
        <v>34.076433121019107</v>
      </c>
      <c r="F33" s="49">
        <f>C33*100/D35</f>
        <v>18.152866242038218</v>
      </c>
      <c r="H33" s="93" t="s">
        <v>53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75</v>
      </c>
      <c r="C34" s="58">
        <f>C14</f>
        <v>75</v>
      </c>
      <c r="D34" s="58">
        <f>SUM(B34:C34)</f>
        <v>150</v>
      </c>
      <c r="E34" s="50">
        <f>B34*100/D33</f>
        <v>45.731707317073173</v>
      </c>
      <c r="F34" s="49">
        <f>C34*100/D35</f>
        <v>23.885350318471339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1.0613293819220162E-9</v>
      </c>
      <c r="P34" s="15"/>
      <c r="Q34" s="57"/>
      <c r="R34" s="22"/>
    </row>
    <row r="35" spans="1:18" ht="15.75">
      <c r="A35" s="58" t="s">
        <v>6</v>
      </c>
      <c r="B35" s="58">
        <f>SUM(B33:B34)</f>
        <v>182</v>
      </c>
      <c r="C35" s="58">
        <f>SUM(C33:C34)</f>
        <v>132</v>
      </c>
      <c r="D35" s="58">
        <f>SUM(D33:D34)</f>
        <v>314</v>
      </c>
      <c r="E35" s="51"/>
      <c r="F35" s="51"/>
      <c r="H35" s="56" t="s">
        <v>9</v>
      </c>
      <c r="I35" s="54">
        <f>B9</f>
        <v>385</v>
      </c>
      <c r="J35" s="54">
        <f>I9</f>
        <v>255</v>
      </c>
      <c r="K35" s="54">
        <f>SUM(I35:J35)</f>
        <v>640</v>
      </c>
      <c r="L35" s="57"/>
      <c r="M35" s="27">
        <f>I37*K35/K37</f>
        <v>330.9293089753773</v>
      </c>
      <c r="N35" s="27">
        <f>J37*K35/K37</f>
        <v>309.0706910246227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266</v>
      </c>
      <c r="J36" s="54">
        <f>J9</f>
        <v>353</v>
      </c>
      <c r="K36" s="54">
        <f>SUM(I36:J36)</f>
        <v>619</v>
      </c>
      <c r="L36" s="57"/>
      <c r="M36" s="27">
        <f>I37*K36/K37</f>
        <v>320.0706910246227</v>
      </c>
      <c r="N36" s="27">
        <f>J37*K36/K37</f>
        <v>298.9293089753773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2017</v>
      </c>
      <c r="B37" s="95"/>
      <c r="C37" s="95"/>
      <c r="D37" s="95"/>
      <c r="E37" s="95"/>
      <c r="F37" s="95"/>
      <c r="H37" s="33" t="s">
        <v>6</v>
      </c>
      <c r="I37" s="34">
        <f>SUM(I35:I36)</f>
        <v>651</v>
      </c>
      <c r="J37" s="34">
        <f>SUM(J35:J36)</f>
        <v>608</v>
      </c>
      <c r="K37" s="34">
        <f>SUM(K35:K36)</f>
        <v>1259</v>
      </c>
      <c r="L37" s="57"/>
      <c r="M37" s="57"/>
      <c r="N37" s="57"/>
      <c r="O37" s="63">
        <f>SUM(N40:O41)</f>
        <v>37.208815012713217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102</v>
      </c>
      <c r="C39" s="58">
        <f>C23</f>
        <v>73</v>
      </c>
      <c r="D39" s="58">
        <f>SUM(B39:C39)</f>
        <v>175</v>
      </c>
      <c r="E39" s="49">
        <f>B39*100/D41</f>
        <v>29.394812680115272</v>
      </c>
      <c r="F39" s="49">
        <f>C39*100/D41</f>
        <v>21.037463976945244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69</v>
      </c>
      <c r="C40" s="58">
        <f>C24</f>
        <v>103</v>
      </c>
      <c r="D40" s="58">
        <f>SUM(B40:C40)</f>
        <v>172</v>
      </c>
      <c r="E40" s="50">
        <f>B40*100/D39</f>
        <v>39.428571428571431</v>
      </c>
      <c r="F40" s="49">
        <f>C40*100/D41</f>
        <v>29.682997118155619</v>
      </c>
      <c r="H40" s="29" t="s">
        <v>33</v>
      </c>
      <c r="I40" s="27">
        <f>I35-M35</f>
        <v>54.070691024622704</v>
      </c>
      <c r="J40" s="27">
        <f>J35-N35</f>
        <v>-54.070691024622704</v>
      </c>
      <c r="K40" s="54"/>
      <c r="L40" s="27">
        <f>I40*I40</f>
        <v>2923.6396278802144</v>
      </c>
      <c r="M40" s="27">
        <f>J40*J40</f>
        <v>2923.6396278802144</v>
      </c>
      <c r="N40" s="30">
        <f>L40/M35</f>
        <v>8.8346349162374942</v>
      </c>
      <c r="O40" s="30">
        <f>M40/N35</f>
        <v>9.4594528461687659</v>
      </c>
      <c r="P40" s="14"/>
      <c r="Q40" s="14"/>
      <c r="R40" s="22"/>
    </row>
    <row r="41" spans="1:18" ht="15.75">
      <c r="A41" s="58" t="s">
        <v>6</v>
      </c>
      <c r="B41" s="58">
        <f>SUM(B39:B40)</f>
        <v>171</v>
      </c>
      <c r="C41" s="58">
        <f>SUM(C39:C40)</f>
        <v>176</v>
      </c>
      <c r="D41" s="58">
        <f>SUM(D39:D40)</f>
        <v>347</v>
      </c>
      <c r="E41" s="51"/>
      <c r="F41" s="51"/>
      <c r="H41" s="29"/>
      <c r="I41" s="27">
        <f>I36-M36</f>
        <v>-54.070691024622704</v>
      </c>
      <c r="J41" s="27">
        <f>J36-N36</f>
        <v>54.070691024622704</v>
      </c>
      <c r="K41" s="54"/>
      <c r="L41" s="27">
        <f>I41*I41</f>
        <v>2923.6396278802144</v>
      </c>
      <c r="M41" s="27">
        <f>J41*J41</f>
        <v>2923.6396278802144</v>
      </c>
      <c r="N41" s="30">
        <f>L41/M36</f>
        <v>9.1343559715541147</v>
      </c>
      <c r="O41" s="30">
        <f>M41/N36</f>
        <v>9.7803712787528418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2017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172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105</v>
      </c>
      <c r="C45" s="58">
        <f t="shared" si="9"/>
        <v>63</v>
      </c>
      <c r="D45" s="58">
        <f>SUM(B45:C45)</f>
        <v>168</v>
      </c>
      <c r="E45" s="49">
        <f>B45*100/D47</f>
        <v>30.973451327433629</v>
      </c>
      <c r="F45" s="49">
        <f>C45*100/D47</f>
        <v>18.584070796460178</v>
      </c>
    </row>
    <row r="46" spans="1:18">
      <c r="A46" s="58" t="s">
        <v>10</v>
      </c>
      <c r="B46" s="58">
        <f t="shared" si="9"/>
        <v>71</v>
      </c>
      <c r="C46" s="58">
        <f t="shared" si="9"/>
        <v>100</v>
      </c>
      <c r="D46" s="58">
        <f>SUM(B46:C46)</f>
        <v>171</v>
      </c>
      <c r="E46" s="50">
        <f>B46*100/D45</f>
        <v>42.261904761904759</v>
      </c>
      <c r="F46" s="49">
        <f>C46*100/D47</f>
        <v>29.498525073746311</v>
      </c>
    </row>
    <row r="47" spans="1:18">
      <c r="A47" s="58" t="s">
        <v>6</v>
      </c>
      <c r="B47" s="58">
        <f>SUM(B45:B46)</f>
        <v>176</v>
      </c>
      <c r="C47" s="58">
        <f>SUM(C45:C46)</f>
        <v>163</v>
      </c>
      <c r="D47" s="58">
        <f>SUM(D45:D46)</f>
        <v>339</v>
      </c>
      <c r="E47" s="51"/>
      <c r="F47" s="51"/>
    </row>
    <row r="48" spans="1:18">
      <c r="A48" s="95" t="str">
        <f>K21</f>
        <v>Observed Value Quatarly Oct-Dec 2017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71</v>
      </c>
      <c r="C50" s="58">
        <f>M23</f>
        <v>62</v>
      </c>
      <c r="D50" s="58">
        <f>SUM(B50:C50)</f>
        <v>133</v>
      </c>
      <c r="E50" s="49">
        <f>B50*100/D52</f>
        <v>27.413127413127413</v>
      </c>
      <c r="F50" s="49">
        <f>C50*100/D52</f>
        <v>23.938223938223938</v>
      </c>
    </row>
    <row r="51" spans="1:6">
      <c r="A51" s="58" t="s">
        <v>10</v>
      </c>
      <c r="B51" s="58">
        <f>L24</f>
        <v>51</v>
      </c>
      <c r="C51" s="58">
        <f>M24</f>
        <v>75</v>
      </c>
      <c r="D51" s="58">
        <f>SUM(B51:C51)</f>
        <v>126</v>
      </c>
      <c r="E51" s="49">
        <f>B51*100/D50</f>
        <v>38.345864661654133</v>
      </c>
      <c r="F51" s="49">
        <f>C51*100/D52</f>
        <v>28.957528957528957</v>
      </c>
    </row>
    <row r="52" spans="1:6">
      <c r="A52" s="58" t="s">
        <v>6</v>
      </c>
      <c r="B52" s="58">
        <f>SUM(B50:B51)</f>
        <v>122</v>
      </c>
      <c r="C52" s="58">
        <f>SUM(C50:C51)</f>
        <v>137</v>
      </c>
      <c r="D52" s="58">
        <f>SUM(D50:D51)</f>
        <v>259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R52"/>
  <sheetViews>
    <sheetView topLeftCell="A10" workbookViewId="0">
      <selection activeCell="J23" sqref="J23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124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97</v>
      </c>
      <c r="C5" s="4">
        <v>88</v>
      </c>
      <c r="D5" s="4">
        <f>SUM(B5:C5)</f>
        <v>185</v>
      </c>
      <c r="E5" s="4">
        <v>20</v>
      </c>
      <c r="F5" s="4">
        <v>18</v>
      </c>
      <c r="G5" s="4">
        <v>53</v>
      </c>
      <c r="H5" s="4">
        <v>86</v>
      </c>
      <c r="I5" s="4">
        <f>E5+G5</f>
        <v>73</v>
      </c>
      <c r="J5" s="6">
        <f>F5+H5</f>
        <v>104</v>
      </c>
      <c r="K5" s="7">
        <f>I5+J5</f>
        <v>177</v>
      </c>
      <c r="L5" s="3">
        <f>D5+K5</f>
        <v>362</v>
      </c>
      <c r="M5" s="21">
        <f>B5*100/L5</f>
        <v>26.795580110497237</v>
      </c>
      <c r="N5" s="21">
        <f>C5*100/L5</f>
        <v>24.30939226519337</v>
      </c>
      <c r="O5" s="21">
        <f>E5+G5*100/L5</f>
        <v>34.64088397790055</v>
      </c>
      <c r="P5" s="21">
        <f>F5+H5*100/L5</f>
        <v>41.756906077348063</v>
      </c>
    </row>
    <row r="6" spans="1:18" ht="16.5" thickBot="1">
      <c r="A6" s="2" t="s">
        <v>12</v>
      </c>
      <c r="B6" s="4">
        <v>127</v>
      </c>
      <c r="C6" s="4">
        <v>76</v>
      </c>
      <c r="D6" s="4">
        <f t="shared" ref="D6:D8" si="0">SUM(B6:C6)</f>
        <v>203</v>
      </c>
      <c r="E6" s="4">
        <v>65</v>
      </c>
      <c r="F6" s="4">
        <v>65</v>
      </c>
      <c r="G6" s="4">
        <v>52</v>
      </c>
      <c r="H6" s="4">
        <v>83</v>
      </c>
      <c r="I6" s="4">
        <f t="shared" ref="I6:J8" si="1">E6+G6</f>
        <v>117</v>
      </c>
      <c r="J6" s="6">
        <f t="shared" si="1"/>
        <v>148</v>
      </c>
      <c r="K6" s="7">
        <f t="shared" ref="K6:K8" si="2">I6+J6</f>
        <v>265</v>
      </c>
      <c r="L6" s="3">
        <f t="shared" ref="L6:L8" si="3">D6+K6</f>
        <v>468</v>
      </c>
      <c r="M6" s="21">
        <f t="shared" ref="M6:M9" si="4">B6*100/L6</f>
        <v>27.136752136752136</v>
      </c>
      <c r="N6" s="21">
        <f t="shared" ref="N6:N9" si="5">C6*100/L6</f>
        <v>16.239316239316238</v>
      </c>
      <c r="O6" s="21">
        <f t="shared" ref="O6:O9" si="6">E6+G6*100/L6</f>
        <v>76.111111111111114</v>
      </c>
      <c r="P6" s="21">
        <f t="shared" ref="P6:P9" si="7">F6+H6*100/L6</f>
        <v>82.73504273504274</v>
      </c>
    </row>
    <row r="7" spans="1:18" ht="16.5" thickBot="1">
      <c r="A7" s="2" t="s">
        <v>13</v>
      </c>
      <c r="B7" s="4">
        <v>102</v>
      </c>
      <c r="C7" s="4">
        <v>81</v>
      </c>
      <c r="D7" s="4">
        <f t="shared" si="0"/>
        <v>183</v>
      </c>
      <c r="E7" s="4">
        <v>68</v>
      </c>
      <c r="F7" s="4">
        <v>55</v>
      </c>
      <c r="G7" s="4">
        <v>51</v>
      </c>
      <c r="H7" s="4">
        <v>93</v>
      </c>
      <c r="I7" s="4">
        <f t="shared" si="1"/>
        <v>119</v>
      </c>
      <c r="J7" s="6">
        <f t="shared" si="1"/>
        <v>148</v>
      </c>
      <c r="K7" s="7">
        <f t="shared" si="2"/>
        <v>267</v>
      </c>
      <c r="L7" s="3">
        <f t="shared" si="3"/>
        <v>450</v>
      </c>
      <c r="M7" s="21">
        <f t="shared" si="4"/>
        <v>22.666666666666668</v>
      </c>
      <c r="N7" s="21">
        <f t="shared" si="5"/>
        <v>18</v>
      </c>
      <c r="O7" s="21">
        <f t="shared" si="6"/>
        <v>79.333333333333329</v>
      </c>
      <c r="P7" s="21">
        <f t="shared" si="7"/>
        <v>75.666666666666671</v>
      </c>
    </row>
    <row r="8" spans="1:18" ht="16.5" thickBot="1">
      <c r="A8" s="2" t="s">
        <v>14</v>
      </c>
      <c r="B8" s="4">
        <v>82</v>
      </c>
      <c r="C8" s="4">
        <v>72</v>
      </c>
      <c r="D8" s="4">
        <f t="shared" si="0"/>
        <v>154</v>
      </c>
      <c r="E8" s="4">
        <v>41</v>
      </c>
      <c r="F8" s="4">
        <v>44</v>
      </c>
      <c r="G8" s="4">
        <v>50</v>
      </c>
      <c r="H8" s="4">
        <v>70</v>
      </c>
      <c r="I8" s="4">
        <f t="shared" si="1"/>
        <v>91</v>
      </c>
      <c r="J8" s="6">
        <f t="shared" si="1"/>
        <v>114</v>
      </c>
      <c r="K8" s="7">
        <f t="shared" si="2"/>
        <v>205</v>
      </c>
      <c r="L8" s="3">
        <f t="shared" si="3"/>
        <v>359</v>
      </c>
      <c r="M8" s="21">
        <f t="shared" si="4"/>
        <v>22.841225626740947</v>
      </c>
      <c r="N8" s="21">
        <f t="shared" si="5"/>
        <v>20.055710306406684</v>
      </c>
      <c r="O8" s="21">
        <f t="shared" si="6"/>
        <v>54.927576601671305</v>
      </c>
      <c r="P8" s="21">
        <f t="shared" si="7"/>
        <v>63.49860724233983</v>
      </c>
    </row>
    <row r="9" spans="1:18" ht="16.5" thickBot="1">
      <c r="A9" s="2" t="s">
        <v>15</v>
      </c>
      <c r="B9" s="4">
        <f t="shared" ref="B9:L9" si="8">SUM(B5:B8)</f>
        <v>408</v>
      </c>
      <c r="C9" s="4">
        <f t="shared" si="8"/>
        <v>317</v>
      </c>
      <c r="D9" s="4">
        <f t="shared" si="8"/>
        <v>725</v>
      </c>
      <c r="E9" s="4">
        <f t="shared" si="8"/>
        <v>194</v>
      </c>
      <c r="F9" s="4">
        <f t="shared" si="8"/>
        <v>182</v>
      </c>
      <c r="G9" s="4">
        <f t="shared" si="8"/>
        <v>206</v>
      </c>
      <c r="H9" s="4">
        <f t="shared" si="8"/>
        <v>332</v>
      </c>
      <c r="I9" s="4">
        <f t="shared" si="8"/>
        <v>400</v>
      </c>
      <c r="J9" s="6">
        <f t="shared" si="8"/>
        <v>514</v>
      </c>
      <c r="K9" s="7">
        <f t="shared" si="8"/>
        <v>914</v>
      </c>
      <c r="L9" s="3">
        <f t="shared" si="8"/>
        <v>1639</v>
      </c>
      <c r="M9" s="21">
        <f t="shared" si="4"/>
        <v>24.893227577791336</v>
      </c>
      <c r="N9" s="21">
        <f t="shared" si="5"/>
        <v>19.341061622940817</v>
      </c>
      <c r="O9" s="21">
        <f t="shared" si="6"/>
        <v>206.56863941427699</v>
      </c>
      <c r="P9" s="21">
        <f t="shared" si="7"/>
        <v>202.25625381330079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57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58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3.2976601638884016E-2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1.9917177886486438E-2</v>
      </c>
    </row>
    <row r="13" spans="1:18" ht="15.75">
      <c r="A13" s="56" t="s">
        <v>9</v>
      </c>
      <c r="B13" s="54">
        <f>B5</f>
        <v>97</v>
      </c>
      <c r="C13" s="54">
        <f>I5</f>
        <v>73</v>
      </c>
      <c r="D13" s="54">
        <f>SUM(B13:C13)</f>
        <v>170</v>
      </c>
      <c r="E13" s="57"/>
      <c r="F13" s="27">
        <f>B15*D13/D15</f>
        <v>86.878453038674039</v>
      </c>
      <c r="G13" s="27">
        <f>C15*D13/D15</f>
        <v>83.121546961325961</v>
      </c>
      <c r="H13" s="54"/>
      <c r="I13" s="57"/>
      <c r="J13" s="10"/>
      <c r="K13" s="56" t="s">
        <v>9</v>
      </c>
      <c r="L13" s="54">
        <f>B7</f>
        <v>102</v>
      </c>
      <c r="M13" s="54">
        <f>I7</f>
        <v>119</v>
      </c>
      <c r="N13" s="54">
        <f>SUM(L13:M13)</f>
        <v>221</v>
      </c>
      <c r="O13" s="57"/>
      <c r="P13" s="27">
        <f>L15*N13/N15</f>
        <v>89.873333333333335</v>
      </c>
      <c r="Q13" s="27">
        <f>M15*N13/N15</f>
        <v>131.12666666666667</v>
      </c>
      <c r="R13" s="54"/>
    </row>
    <row r="14" spans="1:18" ht="18" customHeight="1">
      <c r="A14" s="56" t="s">
        <v>10</v>
      </c>
      <c r="B14" s="54">
        <f>C5</f>
        <v>88</v>
      </c>
      <c r="C14" s="54">
        <f>J5</f>
        <v>104</v>
      </c>
      <c r="D14" s="54">
        <f>SUM(B14:C14)</f>
        <v>192</v>
      </c>
      <c r="E14" s="57"/>
      <c r="F14" s="27">
        <f>B15*D14/D15</f>
        <v>98.121546961325961</v>
      </c>
      <c r="G14" s="27">
        <f>C15*D14/D15</f>
        <v>93.878453038674039</v>
      </c>
      <c r="H14" s="54" t="s">
        <v>32</v>
      </c>
      <c r="I14" s="57"/>
      <c r="J14" s="10"/>
      <c r="K14" s="56" t="s">
        <v>10</v>
      </c>
      <c r="L14" s="54">
        <f>C7</f>
        <v>81</v>
      </c>
      <c r="M14" s="54">
        <f>J7</f>
        <v>148</v>
      </c>
      <c r="N14" s="54">
        <f>SUM(L14:M14)</f>
        <v>229</v>
      </c>
      <c r="O14" s="57"/>
      <c r="P14" s="27">
        <f>L15*N14/N15</f>
        <v>93.126666666666665</v>
      </c>
      <c r="Q14" s="27">
        <f>M15*N14/N15</f>
        <v>135.87333333333333</v>
      </c>
      <c r="R14" s="54" t="s">
        <v>32</v>
      </c>
    </row>
    <row r="15" spans="1:18" ht="15.75">
      <c r="A15" s="33" t="s">
        <v>6</v>
      </c>
      <c r="B15" s="34">
        <f>SUM(B13:B14)</f>
        <v>185</v>
      </c>
      <c r="C15" s="34">
        <f>SUM(C13:C14)</f>
        <v>177</v>
      </c>
      <c r="D15" s="34">
        <f>SUM(D13:D14)</f>
        <v>362</v>
      </c>
      <c r="E15" s="57"/>
      <c r="F15" s="57"/>
      <c r="G15" s="57"/>
      <c r="H15" s="28">
        <f>SUM(G18:H19)</f>
        <v>4.5469937335141672</v>
      </c>
      <c r="I15" s="57"/>
      <c r="J15" s="10"/>
      <c r="K15" s="33" t="s">
        <v>6</v>
      </c>
      <c r="L15" s="34">
        <f>SUM(L13:L14)</f>
        <v>183</v>
      </c>
      <c r="M15" s="34">
        <f>SUM(M13:M14)</f>
        <v>267</v>
      </c>
      <c r="N15" s="34">
        <f>SUM(N13:N14)</f>
        <v>450</v>
      </c>
      <c r="O15" s="57"/>
      <c r="P15" s="54"/>
      <c r="Q15" s="54"/>
      <c r="R15" s="63">
        <f>SUM(Q18:R19)</f>
        <v>5.4191392930623685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10.121546961325961</v>
      </c>
      <c r="C18" s="27">
        <f>C13-G13</f>
        <v>-10.121546961325961</v>
      </c>
      <c r="D18" s="54"/>
      <c r="E18" s="27">
        <f>B18*B18</f>
        <v>102.4457128903268</v>
      </c>
      <c r="F18" s="27">
        <f>C18*C18</f>
        <v>102.4457128903268</v>
      </c>
      <c r="G18" s="30">
        <f>E18/F13</f>
        <v>1.1791843582288808</v>
      </c>
      <c r="H18" s="30">
        <f>F18/G13</f>
        <v>1.2324808263974179</v>
      </c>
      <c r="I18" s="57"/>
      <c r="J18" s="10"/>
      <c r="K18" s="29" t="s">
        <v>33</v>
      </c>
      <c r="L18" s="27">
        <f>L13-P13</f>
        <v>12.126666666666665</v>
      </c>
      <c r="M18" s="27">
        <f>M13-Q13</f>
        <v>-12.126666666666665</v>
      </c>
      <c r="N18" s="57"/>
      <c r="O18" s="27">
        <f>L18*L18</f>
        <v>147.05604444444441</v>
      </c>
      <c r="P18" s="27">
        <f>M18*M18</f>
        <v>147.05604444444441</v>
      </c>
      <c r="Q18" s="30">
        <f>O18/P13</f>
        <v>1.6362589323245056</v>
      </c>
      <c r="R18" s="30">
        <f>P18/Q13</f>
        <v>1.1214808412561219</v>
      </c>
    </row>
    <row r="19" spans="1:18" ht="15.75">
      <c r="A19" s="29"/>
      <c r="B19" s="27">
        <f>B14-F14</f>
        <v>-10.121546961325961</v>
      </c>
      <c r="C19" s="27">
        <f>C14-G14</f>
        <v>10.121546961325961</v>
      </c>
      <c r="D19" s="54"/>
      <c r="E19" s="27">
        <f>B19*B19</f>
        <v>102.4457128903268</v>
      </c>
      <c r="F19" s="27">
        <f>C19*C19</f>
        <v>102.4457128903268</v>
      </c>
      <c r="G19" s="30">
        <f>E19/F14</f>
        <v>1.0440694838484883</v>
      </c>
      <c r="H19" s="30">
        <f>F19/G14</f>
        <v>1.0912590650393803</v>
      </c>
      <c r="I19" s="57"/>
      <c r="J19" s="10"/>
      <c r="K19" s="29"/>
      <c r="L19" s="27">
        <f>L14-P14</f>
        <v>-12.126666666666665</v>
      </c>
      <c r="M19" s="27">
        <f>M14-Q14</f>
        <v>12.126666666666665</v>
      </c>
      <c r="N19" s="57"/>
      <c r="O19" s="27">
        <f>L19*L19</f>
        <v>147.05604444444441</v>
      </c>
      <c r="P19" s="27">
        <f>M19*M19</f>
        <v>147.05604444444441</v>
      </c>
      <c r="Q19" s="30">
        <f>O19/P14</f>
        <v>1.5790970482258331</v>
      </c>
      <c r="R19" s="30">
        <f>P19/Q14</f>
        <v>1.0823024712559079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59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60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7.771695360383633E-5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9.6484752462267689E-2</v>
      </c>
    </row>
    <row r="23" spans="1:18" ht="15.75">
      <c r="A23" s="56" t="s">
        <v>9</v>
      </c>
      <c r="B23" s="56">
        <f>B6</f>
        <v>127</v>
      </c>
      <c r="C23" s="56">
        <f>I6</f>
        <v>117</v>
      </c>
      <c r="D23" s="56">
        <f>SUM(B23:C23)</f>
        <v>244</v>
      </c>
      <c r="E23" s="57"/>
      <c r="F23" s="27">
        <f>B25*D23/D25</f>
        <v>105.83760683760684</v>
      </c>
      <c r="G23" s="27">
        <f>C25*D23/D25</f>
        <v>138.16239316239316</v>
      </c>
      <c r="H23" s="54"/>
      <c r="I23" s="57"/>
      <c r="J23" s="10"/>
      <c r="K23" s="56" t="s">
        <v>9</v>
      </c>
      <c r="L23" s="56">
        <f>B8</f>
        <v>82</v>
      </c>
      <c r="M23" s="56">
        <f>I8</f>
        <v>91</v>
      </c>
      <c r="N23" s="56">
        <f>SUM(L23:M23)</f>
        <v>173</v>
      </c>
      <c r="O23" s="57"/>
      <c r="P23" s="27">
        <f>L25*N23/N25</f>
        <v>74.211699164345404</v>
      </c>
      <c r="Q23" s="27">
        <f>M25*N23/N25</f>
        <v>98.788300835654596</v>
      </c>
      <c r="R23" s="54"/>
    </row>
    <row r="24" spans="1:18" ht="18.75" customHeight="1">
      <c r="A24" s="56" t="s">
        <v>10</v>
      </c>
      <c r="B24" s="56">
        <f>C6</f>
        <v>76</v>
      </c>
      <c r="C24" s="56">
        <f>J6</f>
        <v>148</v>
      </c>
      <c r="D24" s="56">
        <f>SUM(B24:C24)</f>
        <v>224</v>
      </c>
      <c r="E24" s="57"/>
      <c r="F24" s="27">
        <f>B25*D24/D25</f>
        <v>97.162393162393158</v>
      </c>
      <c r="G24" s="27">
        <f>C25*D24/D25</f>
        <v>126.83760683760684</v>
      </c>
      <c r="H24" s="54" t="s">
        <v>32</v>
      </c>
      <c r="I24" s="57"/>
      <c r="J24" s="10"/>
      <c r="K24" s="56" t="s">
        <v>10</v>
      </c>
      <c r="L24" s="56">
        <f>C8</f>
        <v>72</v>
      </c>
      <c r="M24" s="56">
        <f>J8</f>
        <v>114</v>
      </c>
      <c r="N24" s="56">
        <f>SUM(L24:M24)</f>
        <v>186</v>
      </c>
      <c r="O24" s="57"/>
      <c r="P24" s="27">
        <f>L25*N24/N25</f>
        <v>79.788300835654596</v>
      </c>
      <c r="Q24" s="27">
        <f>M25*N24/N25</f>
        <v>106.2116991643454</v>
      </c>
      <c r="R24" s="54" t="s">
        <v>32</v>
      </c>
    </row>
    <row r="25" spans="1:18" ht="15.75">
      <c r="A25" s="32" t="s">
        <v>6</v>
      </c>
      <c r="B25" s="32">
        <f>SUM(B23:B24)</f>
        <v>203</v>
      </c>
      <c r="C25" s="32">
        <f>SUM(C23:C24)</f>
        <v>265</v>
      </c>
      <c r="D25" s="32">
        <f>SUM(D23:D24)</f>
        <v>468</v>
      </c>
      <c r="E25" s="57"/>
      <c r="F25" s="54"/>
      <c r="G25" s="54"/>
      <c r="H25" s="28">
        <f>SUM(G28:H29)</f>
        <v>15.613035957260763</v>
      </c>
      <c r="I25" s="57"/>
      <c r="J25" s="10"/>
      <c r="K25" s="32" t="s">
        <v>6</v>
      </c>
      <c r="L25" s="32">
        <f>SUM(L23:L24)</f>
        <v>154</v>
      </c>
      <c r="M25" s="32">
        <f>SUM(M23:M24)</f>
        <v>205</v>
      </c>
      <c r="N25" s="32">
        <f>SUM(N23:N24)</f>
        <v>359</v>
      </c>
      <c r="O25" s="57"/>
      <c r="P25" s="54"/>
      <c r="Q25" s="54"/>
      <c r="R25" s="63">
        <f>SUM(Q28:R29)</f>
        <v>2.762709070012499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65</v>
      </c>
      <c r="R27" s="93"/>
    </row>
    <row r="28" spans="1:18" ht="15.75">
      <c r="A28" s="29" t="s">
        <v>33</v>
      </c>
      <c r="B28" s="27">
        <f>B23-F23</f>
        <v>21.162393162393158</v>
      </c>
      <c r="C28" s="27">
        <f>C23-G23</f>
        <v>-21.162393162393158</v>
      </c>
      <c r="D28" s="54"/>
      <c r="E28" s="27">
        <f>B28*B28</f>
        <v>447.84688435970469</v>
      </c>
      <c r="F28" s="27">
        <f>C28*C28</f>
        <v>447.84688435970469</v>
      </c>
      <c r="G28" s="30">
        <f>E28/F23</f>
        <v>4.2314532399326046</v>
      </c>
      <c r="H28" s="30">
        <f>F28/G23</f>
        <v>3.2414528592691276</v>
      </c>
      <c r="I28" s="57"/>
      <c r="J28" s="10"/>
      <c r="K28" s="29" t="s">
        <v>33</v>
      </c>
      <c r="L28" s="27">
        <f>L23-P23</f>
        <v>7.7883008356545957</v>
      </c>
      <c r="M28" s="27">
        <f>M23-Q23</f>
        <v>-7.7883008356545957</v>
      </c>
      <c r="N28" s="57"/>
      <c r="O28" s="27">
        <f>L28*L28</f>
        <v>60.657629906658073</v>
      </c>
      <c r="P28" s="27">
        <f>M28*M28</f>
        <v>60.657629906658073</v>
      </c>
      <c r="Q28" s="30">
        <f>O28/P23</f>
        <v>0.81735940006344299</v>
      </c>
      <c r="R28" s="30">
        <f>P28/Q23</f>
        <v>0.6140163298037572</v>
      </c>
    </row>
    <row r="29" spans="1:18" ht="15.75">
      <c r="A29" s="29"/>
      <c r="B29" s="27">
        <f>B24-F24</f>
        <v>-21.162393162393158</v>
      </c>
      <c r="C29" s="27">
        <f>C24-G24</f>
        <v>21.162393162393158</v>
      </c>
      <c r="D29" s="54"/>
      <c r="E29" s="27">
        <f>B29*B29</f>
        <v>447.84688435970469</v>
      </c>
      <c r="F29" s="27">
        <f>C29*C29</f>
        <v>447.84688435970469</v>
      </c>
      <c r="G29" s="30">
        <f>E29/F24</f>
        <v>4.6092615649265882</v>
      </c>
      <c r="H29" s="30">
        <f>F29/G24</f>
        <v>3.5308682931324427</v>
      </c>
      <c r="I29" s="57"/>
      <c r="J29" s="10"/>
      <c r="K29" s="29"/>
      <c r="L29" s="27">
        <f>L24-P24</f>
        <v>-7.7883008356545957</v>
      </c>
      <c r="M29" s="27">
        <f>M24-Q24</f>
        <v>7.7883008356545957</v>
      </c>
      <c r="N29" s="57"/>
      <c r="O29" s="27">
        <f>L29*L29</f>
        <v>60.657629906658073</v>
      </c>
      <c r="P29" s="27">
        <f>M29*M29</f>
        <v>60.657629906658073</v>
      </c>
      <c r="Q29" s="30">
        <f>O29/P24</f>
        <v>0.76023213016653568</v>
      </c>
      <c r="R29" s="30">
        <f>P29/Q24</f>
        <v>0.57110120997876335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96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97</v>
      </c>
      <c r="C33" s="58">
        <f>C13</f>
        <v>73</v>
      </c>
      <c r="D33" s="58">
        <f>SUM(B33:C33)</f>
        <v>170</v>
      </c>
      <c r="E33" s="49">
        <f>B33*100/D35</f>
        <v>26.795580110497237</v>
      </c>
      <c r="F33" s="49">
        <f>C33*100/D35</f>
        <v>20.165745856353592</v>
      </c>
      <c r="H33" s="93" t="s">
        <v>57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88</v>
      </c>
      <c r="C34" s="58">
        <f>C14</f>
        <v>104</v>
      </c>
      <c r="D34" s="58">
        <f>SUM(B34:C34)</f>
        <v>192</v>
      </c>
      <c r="E34" s="50">
        <f>B34*100/D33</f>
        <v>51.764705882352942</v>
      </c>
      <c r="F34" s="49">
        <f>C34*100/D35</f>
        <v>28.729281767955801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4.8486305240064248E-7</v>
      </c>
      <c r="P34" s="15"/>
      <c r="Q34" s="57"/>
      <c r="R34" s="22"/>
    </row>
    <row r="35" spans="1:18" ht="15.75">
      <c r="A35" s="58" t="s">
        <v>6</v>
      </c>
      <c r="B35" s="58">
        <f>SUM(B33:B34)</f>
        <v>185</v>
      </c>
      <c r="C35" s="58">
        <f>SUM(C33:C34)</f>
        <v>177</v>
      </c>
      <c r="D35" s="58">
        <f>SUM(D33:D34)</f>
        <v>362</v>
      </c>
      <c r="E35" s="51"/>
      <c r="F35" s="51"/>
      <c r="H35" s="56" t="s">
        <v>9</v>
      </c>
      <c r="I35" s="54">
        <f>B9</f>
        <v>408</v>
      </c>
      <c r="J35" s="54">
        <f>I9</f>
        <v>400</v>
      </c>
      <c r="K35" s="54">
        <f>SUM(I35:J35)</f>
        <v>808</v>
      </c>
      <c r="L35" s="57"/>
      <c r="M35" s="27">
        <f>I37*K35/K37</f>
        <v>357.4130567419158</v>
      </c>
      <c r="N35" s="27">
        <f>J37*K35/K37</f>
        <v>450.5869432580842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317</v>
      </c>
      <c r="J36" s="54">
        <f>J9</f>
        <v>514</v>
      </c>
      <c r="K36" s="54">
        <f>SUM(I36:J36)</f>
        <v>831</v>
      </c>
      <c r="L36" s="57"/>
      <c r="M36" s="27">
        <f>I37*K36/K37</f>
        <v>367.5869432580842</v>
      </c>
      <c r="N36" s="27">
        <f>J37*K36/K37</f>
        <v>463.4130567419158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2018</v>
      </c>
      <c r="B37" s="95"/>
      <c r="C37" s="95"/>
      <c r="D37" s="95"/>
      <c r="E37" s="95"/>
      <c r="F37" s="95"/>
      <c r="H37" s="33" t="s">
        <v>6</v>
      </c>
      <c r="I37" s="34">
        <f>SUM(I35:I36)</f>
        <v>725</v>
      </c>
      <c r="J37" s="34">
        <f>SUM(J35:J36)</f>
        <v>914</v>
      </c>
      <c r="K37" s="34">
        <f>SUM(K35:K36)</f>
        <v>1639</v>
      </c>
      <c r="L37" s="57"/>
      <c r="M37" s="57"/>
      <c r="N37" s="57"/>
      <c r="O37" s="63">
        <f>SUM(N40:O41)</f>
        <v>25.323116286330372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127</v>
      </c>
      <c r="C39" s="58">
        <f>C23</f>
        <v>117</v>
      </c>
      <c r="D39" s="58">
        <f>SUM(B39:C39)</f>
        <v>244</v>
      </c>
      <c r="E39" s="49">
        <f>B39*100/D41</f>
        <v>27.136752136752136</v>
      </c>
      <c r="F39" s="49">
        <f>C39*100/D41</f>
        <v>25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76</v>
      </c>
      <c r="C40" s="58">
        <f>C24</f>
        <v>148</v>
      </c>
      <c r="D40" s="58">
        <f>SUM(B40:C40)</f>
        <v>224</v>
      </c>
      <c r="E40" s="50">
        <f>B40*100/D39</f>
        <v>31.147540983606557</v>
      </c>
      <c r="F40" s="49">
        <f>C40*100/D41</f>
        <v>31.623931623931625</v>
      </c>
      <c r="H40" s="29" t="s">
        <v>33</v>
      </c>
      <c r="I40" s="27">
        <f>I35-M35</f>
        <v>50.586943258084204</v>
      </c>
      <c r="J40" s="27">
        <f>J35-N35</f>
        <v>-50.586943258084204</v>
      </c>
      <c r="K40" s="54"/>
      <c r="L40" s="27">
        <f>I40*I40</f>
        <v>2559.0388281966311</v>
      </c>
      <c r="M40" s="27">
        <f>J40*J40</f>
        <v>2559.0388281966311</v>
      </c>
      <c r="N40" s="30">
        <f>L40/M35</f>
        <v>7.1598918392186386</v>
      </c>
      <c r="O40" s="30">
        <f>M40/N35</f>
        <v>5.6793452772795545</v>
      </c>
      <c r="P40" s="14"/>
      <c r="Q40" s="14"/>
      <c r="R40" s="22"/>
    </row>
    <row r="41" spans="1:18" ht="15.75">
      <c r="A41" s="58" t="s">
        <v>6</v>
      </c>
      <c r="B41" s="58">
        <f>SUM(B39:B40)</f>
        <v>203</v>
      </c>
      <c r="C41" s="58">
        <f>SUM(C39:C40)</f>
        <v>265</v>
      </c>
      <c r="D41" s="58">
        <f>SUM(D39:D40)</f>
        <v>468</v>
      </c>
      <c r="E41" s="51"/>
      <c r="F41" s="51"/>
      <c r="H41" s="29"/>
      <c r="I41" s="27">
        <f>I36-M36</f>
        <v>-50.586943258084204</v>
      </c>
      <c r="J41" s="27">
        <f>J36-N36</f>
        <v>50.586943258084204</v>
      </c>
      <c r="K41" s="54"/>
      <c r="L41" s="27">
        <f>I41*I41</f>
        <v>2559.0388281966311</v>
      </c>
      <c r="M41" s="27">
        <f>J41*J41</f>
        <v>2559.0388281966311</v>
      </c>
      <c r="N41" s="30">
        <f>L41/M36</f>
        <v>6.9617239543786518</v>
      </c>
      <c r="O41" s="30">
        <f>M41/N36</f>
        <v>5.5221552154535258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224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102</v>
      </c>
      <c r="C45" s="58">
        <f t="shared" si="9"/>
        <v>119</v>
      </c>
      <c r="D45" s="58">
        <f>SUM(B45:C45)</f>
        <v>221</v>
      </c>
      <c r="E45" s="49">
        <f>B45*100/D47</f>
        <v>22.666666666666668</v>
      </c>
      <c r="F45" s="49">
        <f>C45*100/D47</f>
        <v>26.444444444444443</v>
      </c>
    </row>
    <row r="46" spans="1:18">
      <c r="A46" s="58" t="s">
        <v>10</v>
      </c>
      <c r="B46" s="58">
        <f t="shared" si="9"/>
        <v>81</v>
      </c>
      <c r="C46" s="58">
        <f t="shared" si="9"/>
        <v>148</v>
      </c>
      <c r="D46" s="58">
        <f>SUM(B46:C46)</f>
        <v>229</v>
      </c>
      <c r="E46" s="50">
        <f>B46*100/D45</f>
        <v>36.651583710407238</v>
      </c>
      <c r="F46" s="49">
        <f>C46*100/D47</f>
        <v>32.888888888888886</v>
      </c>
    </row>
    <row r="47" spans="1:18">
      <c r="A47" s="58" t="s">
        <v>6</v>
      </c>
      <c r="B47" s="58">
        <f>SUM(B45:B46)</f>
        <v>183</v>
      </c>
      <c r="C47" s="58">
        <f>SUM(C45:C46)</f>
        <v>267</v>
      </c>
      <c r="D47" s="58">
        <f>SUM(D45:D46)</f>
        <v>450</v>
      </c>
      <c r="E47" s="51"/>
      <c r="F47" s="51"/>
    </row>
    <row r="48" spans="1:18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82</v>
      </c>
      <c r="C50" s="58">
        <f>M23</f>
        <v>91</v>
      </c>
      <c r="D50" s="58">
        <f>SUM(B50:C50)</f>
        <v>173</v>
      </c>
      <c r="E50" s="49">
        <f>B50*100/D52</f>
        <v>22.841225626740947</v>
      </c>
      <c r="F50" s="49">
        <f>C50*100/D52</f>
        <v>25.348189415041784</v>
      </c>
    </row>
    <row r="51" spans="1:6">
      <c r="A51" s="58" t="s">
        <v>10</v>
      </c>
      <c r="B51" s="58">
        <f>L24</f>
        <v>72</v>
      </c>
      <c r="C51" s="58">
        <f>M24</f>
        <v>114</v>
      </c>
      <c r="D51" s="58">
        <f>SUM(B51:C51)</f>
        <v>186</v>
      </c>
      <c r="E51" s="49">
        <f>B51*100/D50</f>
        <v>41.618497109826592</v>
      </c>
      <c r="F51" s="49">
        <f>C51*100/D52</f>
        <v>31.754874651810585</v>
      </c>
    </row>
    <row r="52" spans="1:6">
      <c r="A52" s="58" t="s">
        <v>6</v>
      </c>
      <c r="B52" s="58">
        <f>SUM(B50:B51)</f>
        <v>154</v>
      </c>
      <c r="C52" s="58">
        <f>SUM(C50:C51)</f>
        <v>205</v>
      </c>
      <c r="D52" s="58">
        <f>SUM(D50:D51)</f>
        <v>359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R52"/>
  <sheetViews>
    <sheetView topLeftCell="A43" workbookViewId="0">
      <selection activeCell="A55" sqref="A55"/>
    </sheetView>
  </sheetViews>
  <sheetFormatPr defaultRowHeight="15"/>
  <cols>
    <col min="1" max="1" width="10.7109375" customWidth="1"/>
    <col min="5" max="5" width="12.85546875" customWidth="1"/>
    <col min="6" max="6" width="14" customWidth="1"/>
    <col min="8" max="8" width="11.7109375" customWidth="1"/>
    <col min="9" max="9" width="11.140625" customWidth="1"/>
    <col min="10" max="10" width="11.42578125" customWidth="1"/>
    <col min="11" max="11" width="10.85546875" customWidth="1"/>
    <col min="12" max="12" width="10" customWidth="1"/>
    <col min="13" max="13" width="9.42578125" customWidth="1"/>
    <col min="14" max="14" width="10.5703125" customWidth="1"/>
    <col min="15" max="15" width="10.140625" customWidth="1"/>
    <col min="16" max="17" width="10.42578125" customWidth="1"/>
    <col min="18" max="18" width="10.5703125" customWidth="1"/>
  </cols>
  <sheetData>
    <row r="1" spans="1:18" ht="15.75">
      <c r="A1" s="1" t="s">
        <v>0</v>
      </c>
    </row>
    <row r="2" spans="1:18" ht="16.5" thickBot="1">
      <c r="A2" s="1" t="s">
        <v>125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74</v>
      </c>
      <c r="J3" s="90"/>
      <c r="K3" s="91" t="s">
        <v>73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55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103</v>
      </c>
      <c r="C5" s="4">
        <v>96</v>
      </c>
      <c r="D5" s="4">
        <f>SUM(B5:C5)</f>
        <v>199</v>
      </c>
      <c r="E5" s="4">
        <v>58</v>
      </c>
      <c r="F5" s="4">
        <v>46</v>
      </c>
      <c r="G5" s="4">
        <v>49</v>
      </c>
      <c r="H5" s="4">
        <v>103</v>
      </c>
      <c r="I5" s="4">
        <f>E5+G5</f>
        <v>107</v>
      </c>
      <c r="J5" s="6">
        <f>F5+H5</f>
        <v>149</v>
      </c>
      <c r="K5" s="7">
        <f>I5+J5</f>
        <v>256</v>
      </c>
      <c r="L5" s="3">
        <f>D5+K5</f>
        <v>455</v>
      </c>
      <c r="M5" s="21">
        <f>B5*100/L5</f>
        <v>22.637362637362639</v>
      </c>
      <c r="N5" s="21">
        <f>C5*100/L5</f>
        <v>21.098901098901099</v>
      </c>
      <c r="O5" s="21">
        <f>E5+G5*100/L5</f>
        <v>68.769230769230774</v>
      </c>
      <c r="P5" s="21">
        <f>F5+H5*100/L5</f>
        <v>68.637362637362642</v>
      </c>
    </row>
    <row r="6" spans="1:18" ht="16.5" thickBot="1">
      <c r="A6" s="2" t="s">
        <v>12</v>
      </c>
      <c r="B6" s="4">
        <v>133</v>
      </c>
      <c r="C6" s="4">
        <v>103</v>
      </c>
      <c r="D6" s="4">
        <f t="shared" ref="D6:D8" si="0">SUM(B6:C6)</f>
        <v>236</v>
      </c>
      <c r="E6" s="4">
        <v>54</v>
      </c>
      <c r="F6" s="4">
        <v>72</v>
      </c>
      <c r="G6" s="4">
        <v>79</v>
      </c>
      <c r="H6" s="4">
        <v>138</v>
      </c>
      <c r="I6" s="4">
        <f t="shared" ref="I6:J8" si="1">E6+G6</f>
        <v>133</v>
      </c>
      <c r="J6" s="6">
        <f t="shared" si="1"/>
        <v>210</v>
      </c>
      <c r="K6" s="7">
        <f t="shared" ref="K6:K8" si="2">I6+J6</f>
        <v>343</v>
      </c>
      <c r="L6" s="3">
        <f t="shared" ref="L6:L8" si="3">D6+K6</f>
        <v>579</v>
      </c>
      <c r="M6" s="21">
        <f t="shared" ref="M6:M9" si="4">B6*100/L6</f>
        <v>22.9706390328152</v>
      </c>
      <c r="N6" s="21">
        <f t="shared" ref="N6:N9" si="5">C6*100/L6</f>
        <v>17.789291882556132</v>
      </c>
      <c r="O6" s="21">
        <f t="shared" ref="O6:O9" si="6">E6+G6*100/L6</f>
        <v>67.644214162348874</v>
      </c>
      <c r="P6" s="21">
        <f t="shared" ref="P6:P9" si="7">F6+H6*100/L6</f>
        <v>95.834196891191709</v>
      </c>
    </row>
    <row r="7" spans="1:18" ht="16.5" thickBot="1">
      <c r="A7" s="2" t="s">
        <v>13</v>
      </c>
      <c r="B7" s="4">
        <v>137</v>
      </c>
      <c r="C7" s="4">
        <v>108</v>
      </c>
      <c r="D7" s="4">
        <f t="shared" si="0"/>
        <v>245</v>
      </c>
      <c r="E7" s="4">
        <v>62</v>
      </c>
      <c r="F7" s="4">
        <v>31</v>
      </c>
      <c r="G7" s="4">
        <v>50</v>
      </c>
      <c r="H7" s="4">
        <v>108</v>
      </c>
      <c r="I7" s="4">
        <f t="shared" si="1"/>
        <v>112</v>
      </c>
      <c r="J7" s="6">
        <f t="shared" si="1"/>
        <v>139</v>
      </c>
      <c r="K7" s="7">
        <f t="shared" si="2"/>
        <v>251</v>
      </c>
      <c r="L7" s="3">
        <f t="shared" si="3"/>
        <v>496</v>
      </c>
      <c r="M7" s="21">
        <f t="shared" si="4"/>
        <v>27.620967741935484</v>
      </c>
      <c r="N7" s="21">
        <f t="shared" si="5"/>
        <v>21.774193548387096</v>
      </c>
      <c r="O7" s="21">
        <f t="shared" si="6"/>
        <v>72.08064516129032</v>
      </c>
      <c r="P7" s="21">
        <f t="shared" si="7"/>
        <v>52.774193548387096</v>
      </c>
    </row>
    <row r="8" spans="1:18" ht="16.5" thickBot="1">
      <c r="A8" s="2" t="s">
        <v>14</v>
      </c>
      <c r="B8" s="4">
        <v>122</v>
      </c>
      <c r="C8" s="4">
        <v>96</v>
      </c>
      <c r="D8" s="4">
        <f t="shared" si="0"/>
        <v>218</v>
      </c>
      <c r="E8" s="4">
        <v>32</v>
      </c>
      <c r="F8" s="4">
        <v>39</v>
      </c>
      <c r="G8" s="4">
        <v>33</v>
      </c>
      <c r="H8" s="4">
        <v>90</v>
      </c>
      <c r="I8" s="4">
        <f t="shared" si="1"/>
        <v>65</v>
      </c>
      <c r="J8" s="6">
        <f t="shared" si="1"/>
        <v>129</v>
      </c>
      <c r="K8" s="7">
        <f t="shared" si="2"/>
        <v>194</v>
      </c>
      <c r="L8" s="3">
        <f t="shared" si="3"/>
        <v>412</v>
      </c>
      <c r="M8" s="21">
        <f t="shared" si="4"/>
        <v>29.611650485436893</v>
      </c>
      <c r="N8" s="21">
        <f t="shared" si="5"/>
        <v>23.300970873786408</v>
      </c>
      <c r="O8" s="21">
        <f t="shared" si="6"/>
        <v>40.009708737864074</v>
      </c>
      <c r="P8" s="21">
        <f t="shared" si="7"/>
        <v>60.844660194174757</v>
      </c>
    </row>
    <row r="9" spans="1:18" ht="16.5" thickBot="1">
      <c r="A9" s="2" t="s">
        <v>15</v>
      </c>
      <c r="B9" s="4">
        <f>SUM(B5:B8)</f>
        <v>495</v>
      </c>
      <c r="C9" s="4">
        <f t="shared" ref="C9:L9" si="8">SUM(C5:C8)</f>
        <v>403</v>
      </c>
      <c r="D9" s="4">
        <f t="shared" si="8"/>
        <v>898</v>
      </c>
      <c r="E9" s="4">
        <f t="shared" si="8"/>
        <v>206</v>
      </c>
      <c r="F9" s="4">
        <f t="shared" si="8"/>
        <v>188</v>
      </c>
      <c r="G9" s="4">
        <f t="shared" si="8"/>
        <v>211</v>
      </c>
      <c r="H9" s="4">
        <f t="shared" si="8"/>
        <v>439</v>
      </c>
      <c r="I9" s="4">
        <f t="shared" si="8"/>
        <v>417</v>
      </c>
      <c r="J9" s="6">
        <f t="shared" si="8"/>
        <v>627</v>
      </c>
      <c r="K9" s="7">
        <f t="shared" si="8"/>
        <v>1044</v>
      </c>
      <c r="L9" s="3">
        <f t="shared" si="8"/>
        <v>1942</v>
      </c>
      <c r="M9" s="21">
        <f t="shared" si="4"/>
        <v>25.489186405767249</v>
      </c>
      <c r="N9" s="21">
        <f t="shared" si="5"/>
        <v>20.751802265705457</v>
      </c>
      <c r="O9" s="21">
        <f t="shared" si="6"/>
        <v>216.86508753861997</v>
      </c>
      <c r="P9" s="21">
        <f t="shared" si="7"/>
        <v>210.60556127703398</v>
      </c>
    </row>
    <row r="10" spans="1:18" ht="15.75">
      <c r="A10" s="8"/>
      <c r="B10" s="57"/>
      <c r="C10" s="57"/>
      <c r="D10" s="57"/>
      <c r="E10" s="57"/>
      <c r="F10" s="57"/>
      <c r="G10" s="57"/>
      <c r="H10" s="57"/>
      <c r="I10" s="57"/>
      <c r="J10" s="10"/>
      <c r="K10" s="10"/>
      <c r="L10" s="10"/>
      <c r="M10" s="57"/>
      <c r="N10" s="57"/>
      <c r="O10" s="57"/>
      <c r="P10" s="57"/>
    </row>
    <row r="11" spans="1:18" ht="15.75" customHeight="1">
      <c r="A11" s="93" t="s">
        <v>61</v>
      </c>
      <c r="B11" s="93"/>
      <c r="C11" s="93"/>
      <c r="D11" s="93"/>
      <c r="E11" s="57"/>
      <c r="F11" s="93" t="s">
        <v>26</v>
      </c>
      <c r="G11" s="93"/>
      <c r="H11" s="54" t="s">
        <v>31</v>
      </c>
      <c r="I11" s="57"/>
      <c r="J11" s="10"/>
      <c r="K11" s="93" t="s">
        <v>62</v>
      </c>
      <c r="L11" s="93"/>
      <c r="M11" s="93"/>
      <c r="N11" s="93"/>
      <c r="O11" s="57"/>
      <c r="P11" s="93" t="s">
        <v>26</v>
      </c>
      <c r="Q11" s="93"/>
      <c r="R11" s="54" t="s">
        <v>31</v>
      </c>
    </row>
    <row r="12" spans="1:18" ht="15.75">
      <c r="A12" s="56" t="s">
        <v>29</v>
      </c>
      <c r="B12" s="54" t="s">
        <v>24</v>
      </c>
      <c r="C12" s="54" t="s">
        <v>44</v>
      </c>
      <c r="D12" s="54" t="s">
        <v>28</v>
      </c>
      <c r="E12" s="57"/>
      <c r="F12" s="54" t="s">
        <v>24</v>
      </c>
      <c r="G12" s="54" t="s">
        <v>44</v>
      </c>
      <c r="H12" s="60">
        <f>CHITEST(B13:C14,F13:G14)</f>
        <v>3.447473136126715E-2</v>
      </c>
      <c r="I12" s="57"/>
      <c r="J12" s="10"/>
      <c r="K12" s="56" t="s">
        <v>29</v>
      </c>
      <c r="L12" s="54" t="s">
        <v>24</v>
      </c>
      <c r="M12" s="54" t="s">
        <v>44</v>
      </c>
      <c r="N12" s="54" t="s">
        <v>28</v>
      </c>
      <c r="O12" s="57"/>
      <c r="P12" s="54" t="s">
        <v>24</v>
      </c>
      <c r="Q12" s="54" t="s">
        <v>44</v>
      </c>
      <c r="R12" s="60">
        <f>CHITEST(L13:M14,P13:Q14)</f>
        <v>1.1877433354224583E-2</v>
      </c>
    </row>
    <row r="13" spans="1:18" ht="15.75">
      <c r="A13" s="56" t="s">
        <v>9</v>
      </c>
      <c r="B13" s="54">
        <f>B5</f>
        <v>103</v>
      </c>
      <c r="C13" s="54">
        <f>I5</f>
        <v>107</v>
      </c>
      <c r="D13" s="54">
        <f>SUM(B13:C13)</f>
        <v>210</v>
      </c>
      <c r="E13" s="57"/>
      <c r="F13" s="27">
        <f>B15*D13/D15</f>
        <v>91.84615384615384</v>
      </c>
      <c r="G13" s="27">
        <f>C15*D13/D15</f>
        <v>118.15384615384616</v>
      </c>
      <c r="H13" s="54"/>
      <c r="I13" s="57"/>
      <c r="J13" s="10"/>
      <c r="K13" s="56" t="s">
        <v>9</v>
      </c>
      <c r="L13" s="54">
        <f>B7</f>
        <v>137</v>
      </c>
      <c r="M13" s="54">
        <f>I7</f>
        <v>112</v>
      </c>
      <c r="N13" s="54">
        <f>SUM(L13:M13)</f>
        <v>249</v>
      </c>
      <c r="O13" s="57"/>
      <c r="P13" s="27">
        <f>L15*N13/N15</f>
        <v>122.99395161290323</v>
      </c>
      <c r="Q13" s="27">
        <f>M15*N13/N15</f>
        <v>126.00604838709677</v>
      </c>
      <c r="R13" s="54"/>
    </row>
    <row r="14" spans="1:18" ht="18" customHeight="1">
      <c r="A14" s="56" t="s">
        <v>10</v>
      </c>
      <c r="B14" s="54">
        <f>C5</f>
        <v>96</v>
      </c>
      <c r="C14" s="54">
        <f>J5</f>
        <v>149</v>
      </c>
      <c r="D14" s="54">
        <f>SUM(B14:C14)</f>
        <v>245</v>
      </c>
      <c r="E14" s="57"/>
      <c r="F14" s="27">
        <f>B15*D14/D15</f>
        <v>107.15384615384616</v>
      </c>
      <c r="G14" s="27">
        <f>C15*D14/D15</f>
        <v>137.84615384615384</v>
      </c>
      <c r="H14" s="54" t="s">
        <v>32</v>
      </c>
      <c r="I14" s="57"/>
      <c r="J14" s="10"/>
      <c r="K14" s="56" t="s">
        <v>10</v>
      </c>
      <c r="L14" s="54">
        <f>C7</f>
        <v>108</v>
      </c>
      <c r="M14" s="54">
        <f>J7</f>
        <v>139</v>
      </c>
      <c r="N14" s="54">
        <f>SUM(L14:M14)</f>
        <v>247</v>
      </c>
      <c r="O14" s="57"/>
      <c r="P14" s="27">
        <f>L15*N14/N15</f>
        <v>122.00604838709677</v>
      </c>
      <c r="Q14" s="27">
        <f>M15*N14/N15</f>
        <v>124.99395161290323</v>
      </c>
      <c r="R14" s="54" t="s">
        <v>32</v>
      </c>
    </row>
    <row r="15" spans="1:18" ht="15.75">
      <c r="A15" s="33" t="s">
        <v>6</v>
      </c>
      <c r="B15" s="34">
        <f>SUM(B13:B14)</f>
        <v>199</v>
      </c>
      <c r="C15" s="34">
        <f>SUM(C13:C14)</f>
        <v>256</v>
      </c>
      <c r="D15" s="34">
        <f>SUM(D13:D14)</f>
        <v>455</v>
      </c>
      <c r="E15" s="57"/>
      <c r="F15" s="57"/>
      <c r="G15" s="57"/>
      <c r="H15" s="28">
        <f>SUM(G18:H19)</f>
        <v>4.4710041090871071</v>
      </c>
      <c r="I15" s="57"/>
      <c r="J15" s="10"/>
      <c r="K15" s="33" t="s">
        <v>6</v>
      </c>
      <c r="L15" s="34">
        <f>SUM(L13:L14)</f>
        <v>245</v>
      </c>
      <c r="M15" s="34">
        <f>SUM(M13:M14)</f>
        <v>251</v>
      </c>
      <c r="N15" s="34">
        <f>SUM(N13:N14)</f>
        <v>496</v>
      </c>
      <c r="O15" s="57"/>
      <c r="P15" s="54"/>
      <c r="Q15" s="54"/>
      <c r="R15" s="63">
        <f>SUM(Q18:R19)</f>
        <v>6.3290739202930233</v>
      </c>
    </row>
    <row r="16" spans="1:18" ht="15.75">
      <c r="A16" s="12"/>
      <c r="B16" s="57"/>
      <c r="C16" s="57"/>
      <c r="D16" s="57"/>
      <c r="E16" s="57"/>
      <c r="F16" s="57"/>
      <c r="G16" s="57"/>
      <c r="H16" s="13"/>
      <c r="I16" s="57"/>
      <c r="J16" s="10"/>
      <c r="K16" s="12"/>
      <c r="L16" s="57"/>
      <c r="M16" s="57"/>
      <c r="N16" s="57"/>
      <c r="O16" s="57"/>
      <c r="P16" s="57"/>
      <c r="Q16" s="57"/>
      <c r="R16" s="13"/>
    </row>
    <row r="17" spans="1:18" ht="15.75" customHeight="1">
      <c r="A17" s="29"/>
      <c r="B17" s="54"/>
      <c r="C17" s="54"/>
      <c r="D17" s="54"/>
      <c r="E17" s="54"/>
      <c r="F17" s="54"/>
      <c r="G17" s="93" t="s">
        <v>35</v>
      </c>
      <c r="H17" s="93"/>
      <c r="I17" s="57"/>
      <c r="J17" s="10"/>
      <c r="K17" s="8"/>
      <c r="L17" s="57"/>
      <c r="M17" s="57"/>
      <c r="N17" s="57"/>
      <c r="O17" s="54"/>
      <c r="P17" s="54"/>
      <c r="Q17" s="93" t="s">
        <v>35</v>
      </c>
      <c r="R17" s="93"/>
    </row>
    <row r="18" spans="1:18" ht="15.75">
      <c r="A18" s="29" t="s">
        <v>33</v>
      </c>
      <c r="B18" s="27">
        <f>B13-F13</f>
        <v>11.15384615384616</v>
      </c>
      <c r="C18" s="27">
        <f>C13-G13</f>
        <v>-11.15384615384616</v>
      </c>
      <c r="D18" s="54"/>
      <c r="E18" s="27">
        <f>B18*B18</f>
        <v>124.40828402366878</v>
      </c>
      <c r="F18" s="27">
        <f>C18*C18</f>
        <v>124.40828402366878</v>
      </c>
      <c r="G18" s="30">
        <f>E18/F13</f>
        <v>1.3545290555340823</v>
      </c>
      <c r="H18" s="30">
        <f>F18/G13</f>
        <v>1.0529346955128216</v>
      </c>
      <c r="I18" s="57"/>
      <c r="J18" s="10"/>
      <c r="K18" s="29" t="s">
        <v>33</v>
      </c>
      <c r="L18" s="27">
        <f>L13-P13</f>
        <v>14.006048387096769</v>
      </c>
      <c r="M18" s="27">
        <f>M13-Q13</f>
        <v>-14.006048387096769</v>
      </c>
      <c r="N18" s="57"/>
      <c r="O18" s="27">
        <f>L18*L18</f>
        <v>196.16939142169599</v>
      </c>
      <c r="P18" s="27">
        <f>M18*M18</f>
        <v>196.16939142169599</v>
      </c>
      <c r="Q18" s="30">
        <f>O18/P13</f>
        <v>1.5949515309427293</v>
      </c>
      <c r="R18" s="30">
        <f>P18/Q13</f>
        <v>1.5568251995257718</v>
      </c>
    </row>
    <row r="19" spans="1:18" ht="15.75">
      <c r="A19" s="29"/>
      <c r="B19" s="27">
        <f>B14-F14</f>
        <v>-11.15384615384616</v>
      </c>
      <c r="C19" s="27">
        <f>C14-G14</f>
        <v>11.15384615384616</v>
      </c>
      <c r="D19" s="54"/>
      <c r="E19" s="27">
        <f>B19*B19</f>
        <v>124.40828402366878</v>
      </c>
      <c r="F19" s="27">
        <f>C19*C19</f>
        <v>124.40828402366878</v>
      </c>
      <c r="G19" s="30">
        <f>E19/F14</f>
        <v>1.1610249047434991</v>
      </c>
      <c r="H19" s="30">
        <f>F19/G14</f>
        <v>0.90251545329670435</v>
      </c>
      <c r="I19" s="57"/>
      <c r="J19" s="10"/>
      <c r="K19" s="29"/>
      <c r="L19" s="27">
        <f>L14-P14</f>
        <v>-14.006048387096769</v>
      </c>
      <c r="M19" s="27">
        <f>M14-Q14</f>
        <v>14.006048387096769</v>
      </c>
      <c r="N19" s="57"/>
      <c r="O19" s="27">
        <f>L19*L19</f>
        <v>196.16939142169599</v>
      </c>
      <c r="P19" s="27">
        <f>M19*M19</f>
        <v>196.16939142169599</v>
      </c>
      <c r="Q19" s="30">
        <f>O19/P14</f>
        <v>1.6078661182378124</v>
      </c>
      <c r="R19" s="30">
        <f>P19/Q14</f>
        <v>1.5694310715867092</v>
      </c>
    </row>
    <row r="20" spans="1:18" ht="15.75">
      <c r="A20" s="8"/>
      <c r="B20" s="15"/>
      <c r="C20" s="15"/>
      <c r="D20" s="57"/>
      <c r="E20" s="15"/>
      <c r="F20" s="15"/>
      <c r="G20" s="14"/>
      <c r="H20" s="14"/>
      <c r="I20" s="57"/>
      <c r="J20" s="10"/>
      <c r="K20" s="10"/>
      <c r="L20" s="10"/>
      <c r="M20" s="57"/>
      <c r="N20" s="57"/>
      <c r="O20" s="57"/>
      <c r="P20" s="57"/>
    </row>
    <row r="21" spans="1:18" ht="15.75" customHeight="1">
      <c r="A21" s="94" t="s">
        <v>63</v>
      </c>
      <c r="B21" s="94"/>
      <c r="C21" s="94"/>
      <c r="D21" s="94"/>
      <c r="E21" s="57"/>
      <c r="F21" s="93" t="s">
        <v>26</v>
      </c>
      <c r="G21" s="93"/>
      <c r="H21" s="54" t="s">
        <v>31</v>
      </c>
      <c r="I21" s="57"/>
      <c r="J21" s="10"/>
      <c r="K21" s="94" t="s">
        <v>64</v>
      </c>
      <c r="L21" s="94"/>
      <c r="M21" s="94"/>
      <c r="N21" s="94"/>
      <c r="O21" s="57"/>
      <c r="P21" s="93" t="s">
        <v>26</v>
      </c>
      <c r="Q21" s="93"/>
      <c r="R21" s="54" t="s">
        <v>31</v>
      </c>
    </row>
    <row r="22" spans="1:18" ht="15.75">
      <c r="A22" s="56" t="s">
        <v>29</v>
      </c>
      <c r="B22" s="56" t="s">
        <v>24</v>
      </c>
      <c r="C22" s="56" t="s">
        <v>44</v>
      </c>
      <c r="D22" s="56" t="s">
        <v>28</v>
      </c>
      <c r="E22" s="57"/>
      <c r="F22" s="54" t="s">
        <v>24</v>
      </c>
      <c r="G22" s="54" t="s">
        <v>25</v>
      </c>
      <c r="H22" s="61">
        <f>CHITEST(B23:C24,F23:G24)</f>
        <v>3.0302994546393061E-5</v>
      </c>
      <c r="I22" s="57"/>
      <c r="J22" s="10"/>
      <c r="K22" s="56" t="s">
        <v>29</v>
      </c>
      <c r="L22" s="56" t="s">
        <v>24</v>
      </c>
      <c r="M22" s="56" t="s">
        <v>44</v>
      </c>
      <c r="N22" s="56" t="s">
        <v>28</v>
      </c>
      <c r="O22" s="57"/>
      <c r="P22" s="54" t="s">
        <v>24</v>
      </c>
      <c r="Q22" s="54" t="s">
        <v>44</v>
      </c>
      <c r="R22" s="65">
        <f>CHITEST(L23:M24,P23:Q24)</f>
        <v>4.8715149846431953E-6</v>
      </c>
    </row>
    <row r="23" spans="1:18" ht="15.75">
      <c r="A23" s="56" t="s">
        <v>9</v>
      </c>
      <c r="B23" s="56">
        <f>B6</f>
        <v>133</v>
      </c>
      <c r="C23" s="56">
        <f>I6</f>
        <v>133</v>
      </c>
      <c r="D23" s="56">
        <f>SUM(B23:C23)</f>
        <v>266</v>
      </c>
      <c r="E23" s="57"/>
      <c r="F23" s="27">
        <f>B25*D23/D25</f>
        <v>108.42141623488774</v>
      </c>
      <c r="G23" s="27">
        <f>C25*D23/D25</f>
        <v>157.57858376511226</v>
      </c>
      <c r="H23" s="54"/>
      <c r="I23" s="57"/>
      <c r="J23" s="10"/>
      <c r="K23" s="56" t="s">
        <v>9</v>
      </c>
      <c r="L23" s="56">
        <f>B8</f>
        <v>122</v>
      </c>
      <c r="M23" s="56">
        <f>I8</f>
        <v>65</v>
      </c>
      <c r="N23" s="56">
        <f>SUM(L23:M23)</f>
        <v>187</v>
      </c>
      <c r="O23" s="57"/>
      <c r="P23" s="27">
        <f>L25*N23/N25</f>
        <v>98.946601941747574</v>
      </c>
      <c r="Q23" s="27">
        <f>M25*N23/N25</f>
        <v>88.053398058252426</v>
      </c>
      <c r="R23" s="54"/>
    </row>
    <row r="24" spans="1:18" ht="18.75" customHeight="1">
      <c r="A24" s="56" t="s">
        <v>10</v>
      </c>
      <c r="B24" s="56">
        <f>C6</f>
        <v>103</v>
      </c>
      <c r="C24" s="56">
        <f>J6</f>
        <v>210</v>
      </c>
      <c r="D24" s="56">
        <f>SUM(B24:C24)</f>
        <v>313</v>
      </c>
      <c r="E24" s="57"/>
      <c r="F24" s="27">
        <f>B25*D24/D25</f>
        <v>127.57858376511226</v>
      </c>
      <c r="G24" s="27">
        <f>C25*D24/D25</f>
        <v>185.42141623488774</v>
      </c>
      <c r="H24" s="54" t="s">
        <v>32</v>
      </c>
      <c r="I24" s="57"/>
      <c r="J24" s="10"/>
      <c r="K24" s="56" t="s">
        <v>10</v>
      </c>
      <c r="L24" s="56">
        <f>C8</f>
        <v>96</v>
      </c>
      <c r="M24" s="56">
        <f>J8</f>
        <v>129</v>
      </c>
      <c r="N24" s="56">
        <f>SUM(L24:M24)</f>
        <v>225</v>
      </c>
      <c r="O24" s="57"/>
      <c r="P24" s="27">
        <f>L25*N24/N25</f>
        <v>119.05339805825243</v>
      </c>
      <c r="Q24" s="27">
        <f>M25*N24/N25</f>
        <v>105.94660194174757</v>
      </c>
      <c r="R24" s="54" t="s">
        <v>32</v>
      </c>
    </row>
    <row r="25" spans="1:18" ht="15.75">
      <c r="A25" s="32" t="s">
        <v>6</v>
      </c>
      <c r="B25" s="32">
        <f>SUM(B23:B24)</f>
        <v>236</v>
      </c>
      <c r="C25" s="32">
        <f>SUM(C23:C24)</f>
        <v>343</v>
      </c>
      <c r="D25" s="32">
        <f>SUM(D23:D24)</f>
        <v>579</v>
      </c>
      <c r="E25" s="57"/>
      <c r="F25" s="54"/>
      <c r="G25" s="54"/>
      <c r="H25" s="28">
        <f>SUM(G28:H29)</f>
        <v>17.398720193660388</v>
      </c>
      <c r="I25" s="57"/>
      <c r="J25" s="10"/>
      <c r="K25" s="32" t="s">
        <v>6</v>
      </c>
      <c r="L25" s="32">
        <f>SUM(L23:L24)</f>
        <v>218</v>
      </c>
      <c r="M25" s="32">
        <f>SUM(M23:M24)</f>
        <v>194</v>
      </c>
      <c r="N25" s="32">
        <f>SUM(N23:N24)</f>
        <v>412</v>
      </c>
      <c r="O25" s="57"/>
      <c r="P25" s="54"/>
      <c r="Q25" s="54"/>
      <c r="R25" s="63">
        <f>SUM(Q28:R29)</f>
        <v>20.887150612168721</v>
      </c>
    </row>
    <row r="26" spans="1:18" ht="15.75">
      <c r="A26" s="12"/>
      <c r="B26" s="57"/>
      <c r="C26" s="57"/>
      <c r="D26" s="57"/>
      <c r="E26" s="57"/>
      <c r="F26" s="57"/>
      <c r="G26" s="57"/>
      <c r="H26" s="13"/>
      <c r="I26" s="57"/>
      <c r="J26" s="10"/>
      <c r="K26" s="12"/>
      <c r="L26" s="57"/>
      <c r="M26" s="57"/>
      <c r="N26" s="57"/>
      <c r="O26" s="57"/>
      <c r="P26" s="57"/>
      <c r="Q26" s="57"/>
      <c r="R26" s="13"/>
    </row>
    <row r="27" spans="1:18" ht="15.75" customHeight="1">
      <c r="A27" s="29"/>
      <c r="B27" s="54"/>
      <c r="C27" s="54"/>
      <c r="D27" s="54"/>
      <c r="E27" s="54"/>
      <c r="F27" s="54"/>
      <c r="G27" s="93" t="s">
        <v>65</v>
      </c>
      <c r="H27" s="93"/>
      <c r="I27" s="57"/>
      <c r="J27" s="10"/>
      <c r="K27" s="8"/>
      <c r="L27" s="57"/>
      <c r="M27" s="57"/>
      <c r="N27" s="57"/>
      <c r="O27" s="54"/>
      <c r="P27" s="54"/>
      <c r="Q27" s="93" t="s">
        <v>35</v>
      </c>
      <c r="R27" s="93"/>
    </row>
    <row r="28" spans="1:18" ht="15.75">
      <c r="A28" s="29" t="s">
        <v>33</v>
      </c>
      <c r="B28" s="27">
        <f>B23-F23</f>
        <v>24.578583765112256</v>
      </c>
      <c r="C28" s="27">
        <f>C23-G23</f>
        <v>-24.578583765112256</v>
      </c>
      <c r="D28" s="54"/>
      <c r="E28" s="27">
        <f>B28*B28</f>
        <v>604.10677989863973</v>
      </c>
      <c r="F28" s="27">
        <f>C28*C28</f>
        <v>604.10677989863973</v>
      </c>
      <c r="G28" s="30">
        <f>E28/F23</f>
        <v>5.5718399637012936</v>
      </c>
      <c r="H28" s="30">
        <f>F28/G23</f>
        <v>3.833685805928587</v>
      </c>
      <c r="I28" s="57"/>
      <c r="J28" s="10"/>
      <c r="K28" s="29" t="s">
        <v>33</v>
      </c>
      <c r="L28" s="27">
        <f>L23-P23</f>
        <v>23.053398058252426</v>
      </c>
      <c r="M28" s="27">
        <f>M23-Q23</f>
        <v>-23.053398058252426</v>
      </c>
      <c r="N28" s="57"/>
      <c r="O28" s="27">
        <f>L28*L28</f>
        <v>531.4591620322368</v>
      </c>
      <c r="P28" s="27">
        <f>M28*M28</f>
        <v>531.4591620322368</v>
      </c>
      <c r="Q28" s="30">
        <f>O28/P23</f>
        <v>5.3711714359339044</v>
      </c>
      <c r="R28" s="30">
        <f>P28/Q23</f>
        <v>6.0356462527504702</v>
      </c>
    </row>
    <row r="29" spans="1:18" ht="15.75">
      <c r="A29" s="29"/>
      <c r="B29" s="27">
        <f>B24-F24</f>
        <v>-24.578583765112256</v>
      </c>
      <c r="C29" s="27">
        <f>C24-G24</f>
        <v>24.578583765112256</v>
      </c>
      <c r="D29" s="54"/>
      <c r="E29" s="27">
        <f>B29*B29</f>
        <v>604.10677989863973</v>
      </c>
      <c r="F29" s="27">
        <f>C29*C29</f>
        <v>604.10677989863973</v>
      </c>
      <c r="G29" s="30">
        <f>E29/F24</f>
        <v>4.7351738988643586</v>
      </c>
      <c r="H29" s="30">
        <f>F29/G24</f>
        <v>3.2580205251661472</v>
      </c>
      <c r="I29" s="57"/>
      <c r="J29" s="10"/>
      <c r="K29" s="29"/>
      <c r="L29" s="27">
        <f>L24-P24</f>
        <v>-23.053398058252426</v>
      </c>
      <c r="M29" s="27">
        <f>M24-Q24</f>
        <v>23.053398058252426</v>
      </c>
      <c r="N29" s="57"/>
      <c r="O29" s="27">
        <f>L29*L29</f>
        <v>531.4591620322368</v>
      </c>
      <c r="P29" s="27">
        <f>M29*M29</f>
        <v>531.4591620322368</v>
      </c>
      <c r="Q29" s="30">
        <f>O29/P24</f>
        <v>4.4640402600872902</v>
      </c>
      <c r="R29" s="30">
        <f>P29/Q24</f>
        <v>5.0162926633970573</v>
      </c>
    </row>
    <row r="30" spans="1:18" ht="15.75">
      <c r="A30" s="8"/>
      <c r="B30" s="15"/>
      <c r="C30" s="15"/>
      <c r="D30" s="57"/>
      <c r="E30" s="15"/>
      <c r="F30" s="15"/>
      <c r="G30" s="14"/>
      <c r="H30" s="14"/>
      <c r="I30" s="57"/>
      <c r="J30" s="10"/>
      <c r="K30" s="10"/>
      <c r="L30" s="10"/>
      <c r="M30" s="57"/>
      <c r="N30" s="57"/>
      <c r="O30" s="57"/>
      <c r="P30" s="57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8" t="s">
        <v>43</v>
      </c>
      <c r="B32" s="58" t="str">
        <f>B12</f>
        <v>Sv+</v>
      </c>
      <c r="C32" s="58" t="str">
        <f>C12</f>
        <v>Sv-</v>
      </c>
      <c r="D32" s="58" t="str">
        <f>D12</f>
        <v>Tatal</v>
      </c>
      <c r="E32" s="58" t="s">
        <v>48</v>
      </c>
      <c r="F32" s="58" t="s">
        <v>47</v>
      </c>
      <c r="I32" s="102" t="s">
        <v>98</v>
      </c>
      <c r="J32" s="102"/>
      <c r="K32" s="102"/>
      <c r="L32" s="102"/>
      <c r="M32" s="102"/>
      <c r="N32" s="57"/>
      <c r="O32" s="83"/>
      <c r="P32" s="83"/>
      <c r="Q32" s="57"/>
      <c r="R32" s="22"/>
    </row>
    <row r="33" spans="1:18" ht="15.75">
      <c r="A33" s="58" t="s">
        <v>9</v>
      </c>
      <c r="B33" s="58">
        <f>B13</f>
        <v>103</v>
      </c>
      <c r="C33" s="58">
        <f>C13</f>
        <v>107</v>
      </c>
      <c r="D33" s="58">
        <f>SUM(B33:C33)</f>
        <v>210</v>
      </c>
      <c r="E33" s="49">
        <f>B33*100/D35</f>
        <v>22.637362637362639</v>
      </c>
      <c r="F33" s="49">
        <f>C33*100/D35</f>
        <v>23.516483516483518</v>
      </c>
      <c r="H33" s="93" t="s">
        <v>61</v>
      </c>
      <c r="I33" s="93"/>
      <c r="J33" s="93"/>
      <c r="K33" s="93"/>
      <c r="L33" s="57"/>
      <c r="M33" s="93" t="s">
        <v>26</v>
      </c>
      <c r="N33" s="93"/>
      <c r="O33" s="54" t="s">
        <v>31</v>
      </c>
      <c r="P33" s="57"/>
      <c r="Q33" s="62"/>
      <c r="R33" s="22"/>
    </row>
    <row r="34" spans="1:18" ht="15.75">
      <c r="A34" s="58" t="s">
        <v>10</v>
      </c>
      <c r="B34" s="58">
        <f>B14</f>
        <v>96</v>
      </c>
      <c r="C34" s="58">
        <f>C14</f>
        <v>149</v>
      </c>
      <c r="D34" s="58">
        <f>SUM(B34:C34)</f>
        <v>245</v>
      </c>
      <c r="E34" s="50">
        <f>B34*100/D33</f>
        <v>45.714285714285715</v>
      </c>
      <c r="F34" s="49">
        <f>C34*100/D35</f>
        <v>32.747252747252745</v>
      </c>
      <c r="H34" s="56" t="s">
        <v>29</v>
      </c>
      <c r="I34" s="54" t="s">
        <v>24</v>
      </c>
      <c r="J34" s="54" t="s">
        <v>44</v>
      </c>
      <c r="K34" s="54" t="s">
        <v>28</v>
      </c>
      <c r="L34" s="57"/>
      <c r="M34" s="54" t="s">
        <v>24</v>
      </c>
      <c r="N34" s="54" t="s">
        <v>44</v>
      </c>
      <c r="O34" s="64">
        <f>CHITEST(I35:J36,M35:N36)</f>
        <v>2.3418989445197623E-11</v>
      </c>
      <c r="P34" s="15"/>
      <c r="Q34" s="57"/>
      <c r="R34" s="22"/>
    </row>
    <row r="35" spans="1:18" ht="15.75">
      <c r="A35" s="58" t="s">
        <v>6</v>
      </c>
      <c r="B35" s="58">
        <f>SUM(B33:B34)</f>
        <v>199</v>
      </c>
      <c r="C35" s="58">
        <f>SUM(C33:C34)</f>
        <v>256</v>
      </c>
      <c r="D35" s="58">
        <f>SUM(D33:D34)</f>
        <v>455</v>
      </c>
      <c r="E35" s="51"/>
      <c r="F35" s="51"/>
      <c r="H35" s="56" t="s">
        <v>9</v>
      </c>
      <c r="I35" s="54">
        <f>B9</f>
        <v>495</v>
      </c>
      <c r="J35" s="54">
        <f>I9</f>
        <v>417</v>
      </c>
      <c r="K35" s="54">
        <f>SUM(I35:J35)</f>
        <v>912</v>
      </c>
      <c r="L35" s="57"/>
      <c r="M35" s="27">
        <f>I37*K35/K37</f>
        <v>421.71781668383107</v>
      </c>
      <c r="N35" s="27">
        <f>J37*K35/K37</f>
        <v>490.28218331616893</v>
      </c>
      <c r="O35" s="54"/>
      <c r="P35" s="15"/>
      <c r="Q35" s="57"/>
      <c r="R35" s="22"/>
    </row>
    <row r="36" spans="1:18" ht="15.75">
      <c r="A36" s="52"/>
      <c r="B36" s="52"/>
      <c r="C36" s="52"/>
      <c r="D36" s="52"/>
      <c r="E36" s="52"/>
      <c r="F36" s="52"/>
      <c r="H36" s="56" t="s">
        <v>10</v>
      </c>
      <c r="I36" s="54">
        <f>C9</f>
        <v>403</v>
      </c>
      <c r="J36" s="54">
        <f>J9</f>
        <v>627</v>
      </c>
      <c r="K36" s="54">
        <f>SUM(I36:J36)</f>
        <v>1030</v>
      </c>
      <c r="L36" s="57"/>
      <c r="M36" s="27">
        <f>I37*K36/K37</f>
        <v>476.28218331616893</v>
      </c>
      <c r="N36" s="27">
        <f>J37*K36/K37</f>
        <v>553.71781668383107</v>
      </c>
      <c r="O36" s="54" t="s">
        <v>32</v>
      </c>
      <c r="P36" s="57"/>
      <c r="Q36" s="13"/>
      <c r="R36" s="22"/>
    </row>
    <row r="37" spans="1:18" ht="15.75">
      <c r="A37" s="95" t="str">
        <f>A21</f>
        <v>Observed Value Quatarly April-Jun 2019</v>
      </c>
      <c r="B37" s="95"/>
      <c r="C37" s="95"/>
      <c r="D37" s="95"/>
      <c r="E37" s="95"/>
      <c r="F37" s="95"/>
      <c r="H37" s="33" t="s">
        <v>6</v>
      </c>
      <c r="I37" s="34">
        <f>SUM(I35:I36)</f>
        <v>898</v>
      </c>
      <c r="J37" s="34">
        <f>SUM(J35:J36)</f>
        <v>1044</v>
      </c>
      <c r="K37" s="34">
        <f>SUM(K35:K36)</f>
        <v>1942</v>
      </c>
      <c r="L37" s="57"/>
      <c r="M37" s="57"/>
      <c r="N37" s="57"/>
      <c r="O37" s="63">
        <f>SUM(N40:O41)</f>
        <v>44.661733746752375</v>
      </c>
      <c r="P37" s="57"/>
      <c r="Q37" s="13"/>
      <c r="R37" s="22"/>
    </row>
    <row r="38" spans="1:18" ht="15.75" customHeight="1">
      <c r="A38" s="58" t="s">
        <v>43</v>
      </c>
      <c r="B38" s="58" t="str">
        <f>B32</f>
        <v>Sv+</v>
      </c>
      <c r="C38" s="58" t="str">
        <f>C22</f>
        <v>Sv-</v>
      </c>
      <c r="D38" s="58" t="str">
        <f>D22</f>
        <v>Tatal</v>
      </c>
      <c r="E38" s="58" t="str">
        <f>E32</f>
        <v>Sputum +Ve%</v>
      </c>
      <c r="F38" s="58" t="str">
        <f>F32</f>
        <v>Sputum-Ve%</v>
      </c>
      <c r="H38" s="12"/>
      <c r="I38" s="57"/>
      <c r="J38" s="57"/>
      <c r="K38" s="57"/>
      <c r="L38" s="57"/>
      <c r="M38" s="57"/>
      <c r="N38" s="57"/>
      <c r="O38" s="13"/>
      <c r="P38" s="83"/>
      <c r="Q38" s="83"/>
      <c r="R38" s="22"/>
    </row>
    <row r="39" spans="1:18" ht="15.75">
      <c r="A39" s="58" t="s">
        <v>9</v>
      </c>
      <c r="B39" s="58">
        <f>B23</f>
        <v>133</v>
      </c>
      <c r="C39" s="58">
        <f>C23</f>
        <v>133</v>
      </c>
      <c r="D39" s="58">
        <f>SUM(B39:C39)</f>
        <v>266</v>
      </c>
      <c r="E39" s="49">
        <f>B39*100/D41</f>
        <v>22.9706390328152</v>
      </c>
      <c r="F39" s="49">
        <f>C39*100/D41</f>
        <v>22.9706390328152</v>
      </c>
      <c r="H39" s="29"/>
      <c r="I39" s="54"/>
      <c r="J39" s="54"/>
      <c r="K39" s="54"/>
      <c r="L39" s="54"/>
      <c r="M39" s="54"/>
      <c r="N39" s="93" t="s">
        <v>35</v>
      </c>
      <c r="O39" s="93"/>
      <c r="P39" s="14"/>
      <c r="Q39" s="14"/>
      <c r="R39" s="22"/>
    </row>
    <row r="40" spans="1:18" ht="15.75">
      <c r="A40" s="58" t="s">
        <v>10</v>
      </c>
      <c r="B40" s="58">
        <f>B24</f>
        <v>103</v>
      </c>
      <c r="C40" s="58">
        <f>C24</f>
        <v>210</v>
      </c>
      <c r="D40" s="58">
        <f>SUM(B40:C40)</f>
        <v>313</v>
      </c>
      <c r="E40" s="50">
        <f>B40*100/D39</f>
        <v>38.721804511278194</v>
      </c>
      <c r="F40" s="49">
        <f>C40*100/D41</f>
        <v>36.269430051813472</v>
      </c>
      <c r="H40" s="29" t="s">
        <v>33</v>
      </c>
      <c r="I40" s="27">
        <f>I35-M35</f>
        <v>73.282183316168926</v>
      </c>
      <c r="J40" s="27">
        <f>J35-N35</f>
        <v>-73.282183316168926</v>
      </c>
      <c r="K40" s="54"/>
      <c r="L40" s="27">
        <f>I40*I40</f>
        <v>5370.2783915845876</v>
      </c>
      <c r="M40" s="27">
        <f>J40*J40</f>
        <v>5370.2783915845876</v>
      </c>
      <c r="N40" s="30">
        <f>L40/M35</f>
        <v>12.734293357140221</v>
      </c>
      <c r="O40" s="30">
        <f>M40/N35</f>
        <v>10.953443902980764</v>
      </c>
      <c r="P40" s="14"/>
      <c r="Q40" s="14"/>
      <c r="R40" s="22"/>
    </row>
    <row r="41" spans="1:18" ht="15.75">
      <c r="A41" s="58" t="s">
        <v>6</v>
      </c>
      <c r="B41" s="58">
        <f>SUM(B39:B40)</f>
        <v>236</v>
      </c>
      <c r="C41" s="58">
        <f>SUM(C39:C40)</f>
        <v>343</v>
      </c>
      <c r="D41" s="58">
        <f>SUM(D39:D40)</f>
        <v>579</v>
      </c>
      <c r="E41" s="51"/>
      <c r="F41" s="51"/>
      <c r="H41" s="29"/>
      <c r="I41" s="27">
        <f>I36-M36</f>
        <v>-73.282183316168926</v>
      </c>
      <c r="J41" s="27">
        <f>J36-N36</f>
        <v>73.282183316168926</v>
      </c>
      <c r="K41" s="54"/>
      <c r="L41" s="27">
        <f>I41*I41</f>
        <v>5370.2783915845876</v>
      </c>
      <c r="M41" s="27">
        <f>J41*J41</f>
        <v>5370.2783915845876</v>
      </c>
      <c r="N41" s="30">
        <f>L41/M36</f>
        <v>11.275413147293088</v>
      </c>
      <c r="O41" s="30">
        <f>M41/N36</f>
        <v>9.6985833393383079</v>
      </c>
      <c r="P41" s="22"/>
      <c r="Q41" s="22"/>
      <c r="R41" s="22"/>
    </row>
    <row r="42" spans="1:18">
      <c r="A42" s="52"/>
      <c r="B42" s="52"/>
      <c r="C42" s="52"/>
      <c r="D42" s="52"/>
      <c r="E42" s="52"/>
      <c r="F42" s="5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8">
      <c r="A44" s="58" t="s">
        <v>43</v>
      </c>
      <c r="B44" s="58" t="str">
        <f t="shared" ref="B44:C46" si="9">L12</f>
        <v>Sv+</v>
      </c>
      <c r="C44" s="58" t="str">
        <f t="shared" si="9"/>
        <v>Sv-</v>
      </c>
      <c r="D44" s="58">
        <f>D24</f>
        <v>313</v>
      </c>
      <c r="E44" s="58" t="str">
        <f>E32</f>
        <v>Sputum +Ve%</v>
      </c>
      <c r="F44" s="58" t="str">
        <f>F38</f>
        <v>Sputum-Ve%</v>
      </c>
    </row>
    <row r="45" spans="1:18">
      <c r="A45" s="58" t="s">
        <v>9</v>
      </c>
      <c r="B45" s="58">
        <f t="shared" si="9"/>
        <v>137</v>
      </c>
      <c r="C45" s="58">
        <f t="shared" si="9"/>
        <v>112</v>
      </c>
      <c r="D45" s="58">
        <f>SUM(B45:C45)</f>
        <v>249</v>
      </c>
      <c r="E45" s="49">
        <f>B45*100/D47</f>
        <v>27.620967741935484</v>
      </c>
      <c r="F45" s="49">
        <f>C45*100/D47</f>
        <v>22.580645161290324</v>
      </c>
    </row>
    <row r="46" spans="1:18">
      <c r="A46" s="58" t="s">
        <v>10</v>
      </c>
      <c r="B46" s="58">
        <f t="shared" si="9"/>
        <v>108</v>
      </c>
      <c r="C46" s="58">
        <f t="shared" si="9"/>
        <v>139</v>
      </c>
      <c r="D46" s="58">
        <f>SUM(B46:C46)</f>
        <v>247</v>
      </c>
      <c r="E46" s="50">
        <f>B46*100/D45</f>
        <v>43.373493975903614</v>
      </c>
      <c r="F46" s="49">
        <f>C46*100/D47</f>
        <v>28.024193548387096</v>
      </c>
    </row>
    <row r="47" spans="1:18">
      <c r="A47" s="58" t="s">
        <v>6</v>
      </c>
      <c r="B47" s="58">
        <f>SUM(B45:B46)</f>
        <v>245</v>
      </c>
      <c r="C47" s="58">
        <f>SUM(C45:C46)</f>
        <v>251</v>
      </c>
      <c r="D47" s="58">
        <f>SUM(D45:D46)</f>
        <v>496</v>
      </c>
      <c r="E47" s="51"/>
      <c r="F47" s="51"/>
    </row>
    <row r="48" spans="1:18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8" t="s">
        <v>43</v>
      </c>
      <c r="B49" s="58" t="str">
        <f>L22</f>
        <v>Sv+</v>
      </c>
      <c r="C49" s="58" t="str">
        <f>M22</f>
        <v>Sv-</v>
      </c>
      <c r="D49" s="58" t="str">
        <f>N22</f>
        <v>Tatal</v>
      </c>
      <c r="E49" s="58" t="str">
        <f>E32</f>
        <v>Sputum +Ve%</v>
      </c>
      <c r="F49" s="58" t="str">
        <f>F32</f>
        <v>Sputum-Ve%</v>
      </c>
    </row>
    <row r="50" spans="1:6">
      <c r="A50" s="58" t="s">
        <v>9</v>
      </c>
      <c r="B50" s="58">
        <f>L23</f>
        <v>122</v>
      </c>
      <c r="C50" s="58">
        <f>M23</f>
        <v>65</v>
      </c>
      <c r="D50" s="58">
        <f>SUM(B50:C50)</f>
        <v>187</v>
      </c>
      <c r="E50" s="49">
        <f>B50*100/D52</f>
        <v>29.611650485436893</v>
      </c>
      <c r="F50" s="49">
        <f>C50*100/D52</f>
        <v>15.776699029126213</v>
      </c>
    </row>
    <row r="51" spans="1:6">
      <c r="A51" s="58" t="s">
        <v>10</v>
      </c>
      <c r="B51" s="58">
        <f>L24</f>
        <v>96</v>
      </c>
      <c r="C51" s="58">
        <f>M24</f>
        <v>129</v>
      </c>
      <c r="D51" s="58">
        <f>SUM(B51:C51)</f>
        <v>225</v>
      </c>
      <c r="E51" s="49">
        <f>B51*100/D50</f>
        <v>51.336898395721924</v>
      </c>
      <c r="F51" s="49">
        <f>C51*100/D52</f>
        <v>31.310679611650485</v>
      </c>
    </row>
    <row r="52" spans="1:6">
      <c r="A52" s="58" t="s">
        <v>6</v>
      </c>
      <c r="B52" s="58">
        <f>SUM(B50:B51)</f>
        <v>218</v>
      </c>
      <c r="C52" s="58">
        <f>SUM(C50:C51)</f>
        <v>194</v>
      </c>
      <c r="D52" s="58">
        <f>SUM(D50:D51)</f>
        <v>412</v>
      </c>
      <c r="E52" s="49"/>
      <c r="F52" s="49"/>
    </row>
  </sheetData>
  <mergeCells count="32">
    <mergeCell ref="P38:Q38"/>
    <mergeCell ref="N39:O39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M32"/>
    <mergeCell ref="O32:P32"/>
    <mergeCell ref="H33:K33"/>
    <mergeCell ref="M33:N33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40"/>
  <sheetViews>
    <sheetView topLeftCell="B32" zoomScaleSheetLayoutView="100" workbookViewId="0">
      <selection sqref="A1:L41"/>
    </sheetView>
  </sheetViews>
  <sheetFormatPr defaultRowHeight="15"/>
  <cols>
    <col min="1" max="1" width="11.28515625" customWidth="1"/>
    <col min="3" max="3" width="10.85546875" customWidth="1"/>
    <col min="4" max="4" width="14.42578125" customWidth="1"/>
    <col min="5" max="6" width="10.85546875" customWidth="1"/>
    <col min="7" max="8" width="13.5703125" customWidth="1"/>
    <col min="9" max="10" width="12" customWidth="1"/>
    <col min="11" max="11" width="13.28515625" customWidth="1"/>
    <col min="12" max="12" width="13" customWidth="1"/>
  </cols>
  <sheetData>
    <row r="1" spans="1:13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3" ht="45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3" ht="24.75" customHeight="1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3" ht="26.25" customHeight="1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3" ht="25.5" customHeight="1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3" ht="25.5" customHeight="1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  <c r="M6" s="22"/>
    </row>
    <row r="7" spans="1:13" ht="25.5" customHeight="1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  <c r="M7" s="22"/>
    </row>
    <row r="8" spans="1:13" ht="25.5" customHeight="1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  <c r="M8" s="22"/>
    </row>
    <row r="9" spans="1:13" ht="25.5" customHeight="1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  <c r="M9" s="22"/>
    </row>
    <row r="10" spans="1:13" ht="25.5" customHeight="1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  <c r="M10" s="22"/>
    </row>
    <row r="11" spans="1:13" ht="25.5" customHeight="1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  <c r="M11" s="22"/>
    </row>
    <row r="12" spans="1:13" ht="25.5" customHeight="1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  <c r="M12" s="22"/>
    </row>
    <row r="13" spans="1:13" ht="25.5" customHeight="1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3" ht="25.5" customHeight="1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3" ht="25.5" customHeight="1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45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 ht="24.95" customHeight="1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 ht="24.95" customHeight="1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 ht="24.95" customHeight="1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 ht="24.95" customHeight="1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 ht="24.95" customHeight="1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 ht="24.95" customHeight="1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 ht="24.95" customHeight="1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 ht="24.95" customHeight="1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 ht="24.95" customHeight="1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 ht="24.95" customHeight="1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 ht="24.95" customHeight="1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 ht="24.95" customHeight="1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 ht="24.95" customHeight="1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 ht="24.95" customHeight="1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 ht="24.95" customHeight="1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 ht="24.95" customHeight="1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 ht="24.95" customHeight="1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 ht="24.95" customHeight="1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 ht="24.95" customHeight="1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 ht="24.95" customHeight="1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 ht="24.95" customHeight="1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A1:L1"/>
    <mergeCell ref="A12:A13"/>
    <mergeCell ref="C12:D12"/>
    <mergeCell ref="C13:D13"/>
    <mergeCell ref="A11:B11"/>
    <mergeCell ref="C11:D11"/>
    <mergeCell ref="C2:D2"/>
    <mergeCell ref="C3:D3"/>
    <mergeCell ref="C4:D4"/>
    <mergeCell ref="C5:D5"/>
    <mergeCell ref="A3:A4"/>
    <mergeCell ref="C6:D6"/>
    <mergeCell ref="A6:A7"/>
    <mergeCell ref="C7:D7"/>
    <mergeCell ref="C8:D8"/>
    <mergeCell ref="A9:A10"/>
    <mergeCell ref="C9:D9"/>
    <mergeCell ref="C10:D10"/>
    <mergeCell ref="A14:B14"/>
    <mergeCell ref="C14:D14"/>
    <mergeCell ref="C15:D15"/>
    <mergeCell ref="A20:A23"/>
    <mergeCell ref="A24:C24"/>
    <mergeCell ref="B22:B23"/>
    <mergeCell ref="A18:L18"/>
    <mergeCell ref="B20:B21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  <pageSetup scale="84" orientation="landscape" verticalDpi="0" r:id="rId1"/>
  <rowBreaks count="1" manualBreakCount="1">
    <brk id="16" max="16383" man="1"/>
  </rowBreaks>
</worksheet>
</file>

<file path=xl/worksheets/sheet57.xml><?xml version="1.0" encoding="utf-8"?>
<worksheet xmlns="http://schemas.openxmlformats.org/spreadsheetml/2006/main" xmlns:r="http://schemas.openxmlformats.org/officeDocument/2006/relationships">
  <dimension ref="A1:L40"/>
  <sheetViews>
    <sheetView topLeftCell="A28"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8:D8"/>
    <mergeCell ref="A9:A10"/>
    <mergeCell ref="C9:D9"/>
    <mergeCell ref="C10:D10"/>
    <mergeCell ref="C7:D7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L59"/>
  <sheetViews>
    <sheetView topLeftCell="A14" workbookViewId="0">
      <selection activeCell="A20" sqref="A20:L60"/>
    </sheetView>
  </sheetViews>
  <sheetFormatPr defaultRowHeight="15"/>
  <sheetData>
    <row r="1" spans="1:12" ht="18.75">
      <c r="A1" s="96" t="s">
        <v>153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11"/>
      <c r="D3" s="112"/>
      <c r="E3" s="73"/>
      <c r="F3" s="73"/>
      <c r="G3" s="73"/>
      <c r="H3" s="73"/>
      <c r="I3" s="73"/>
      <c r="J3" s="73"/>
      <c r="K3" s="73"/>
      <c r="L3" s="73"/>
    </row>
    <row r="4" spans="1:12">
      <c r="A4" s="108"/>
      <c r="B4" s="74" t="s">
        <v>141</v>
      </c>
      <c r="C4" s="103"/>
      <c r="D4" s="105"/>
      <c r="E4" s="45"/>
      <c r="F4" s="45"/>
      <c r="G4" s="45"/>
      <c r="H4" s="45"/>
      <c r="I4" s="45"/>
      <c r="J4" s="45"/>
      <c r="K4" s="45"/>
      <c r="L4" s="45"/>
    </row>
    <row r="5" spans="1:12">
      <c r="A5" s="75" t="s">
        <v>15</v>
      </c>
      <c r="B5" s="76"/>
      <c r="C5" s="103"/>
      <c r="D5" s="105"/>
      <c r="E5" s="45"/>
      <c r="F5" s="45"/>
      <c r="G5" s="45"/>
      <c r="H5" s="45"/>
      <c r="I5" s="45"/>
      <c r="J5" s="45"/>
      <c r="K5" s="45"/>
      <c r="L5" s="45"/>
    </row>
    <row r="6" spans="1:12">
      <c r="A6" s="106" t="s">
        <v>12</v>
      </c>
      <c r="B6" s="74" t="s">
        <v>140</v>
      </c>
      <c r="C6" s="111"/>
      <c r="D6" s="112"/>
      <c r="E6" s="73"/>
      <c r="F6" s="73"/>
      <c r="G6" s="73"/>
      <c r="H6" s="73"/>
      <c r="I6" s="73"/>
      <c r="J6" s="73"/>
      <c r="K6" s="73"/>
      <c r="L6" s="73"/>
    </row>
    <row r="7" spans="1:12">
      <c r="A7" s="108"/>
      <c r="B7" s="74" t="s">
        <v>141</v>
      </c>
      <c r="C7" s="75"/>
      <c r="D7" s="76"/>
      <c r="E7" s="45"/>
      <c r="F7" s="45"/>
      <c r="G7" s="45"/>
      <c r="H7" s="45"/>
      <c r="I7" s="45"/>
      <c r="J7" s="45"/>
      <c r="K7" s="45"/>
      <c r="L7" s="45"/>
    </row>
    <row r="8" spans="1:12">
      <c r="A8" s="75" t="s">
        <v>15</v>
      </c>
      <c r="B8" s="76"/>
      <c r="C8" s="103"/>
      <c r="D8" s="105"/>
      <c r="E8" s="45"/>
      <c r="F8" s="45"/>
      <c r="G8" s="45"/>
      <c r="H8" s="45"/>
      <c r="I8" s="45"/>
      <c r="J8" s="45"/>
      <c r="K8" s="45"/>
      <c r="L8" s="45"/>
    </row>
    <row r="9" spans="1:12">
      <c r="A9" s="106" t="s">
        <v>144</v>
      </c>
      <c r="B9" s="74" t="s">
        <v>140</v>
      </c>
      <c r="C9" s="111"/>
      <c r="D9" s="112"/>
      <c r="E9" s="73"/>
      <c r="F9" s="73"/>
      <c r="G9" s="73"/>
      <c r="H9" s="73"/>
      <c r="I9" s="73"/>
      <c r="J9" s="73"/>
      <c r="K9" s="73"/>
      <c r="L9" s="73"/>
    </row>
    <row r="10" spans="1:12">
      <c r="A10" s="108"/>
      <c r="B10" s="74" t="s">
        <v>141</v>
      </c>
      <c r="C10" s="103"/>
      <c r="D10" s="105"/>
      <c r="E10" s="45"/>
      <c r="F10" s="45"/>
      <c r="G10" s="45"/>
      <c r="H10" s="45"/>
      <c r="I10" s="45"/>
      <c r="J10" s="45"/>
      <c r="K10" s="45"/>
      <c r="L10" s="45"/>
    </row>
    <row r="11" spans="1:12">
      <c r="A11" s="103" t="s">
        <v>15</v>
      </c>
      <c r="B11" s="105"/>
      <c r="C11" s="103"/>
      <c r="D11" s="105"/>
      <c r="E11" s="45"/>
      <c r="F11" s="45"/>
      <c r="G11" s="45"/>
      <c r="H11" s="45"/>
      <c r="I11" s="45"/>
      <c r="J11" s="45"/>
      <c r="K11" s="45"/>
      <c r="L11" s="45"/>
    </row>
    <row r="12" spans="1:12">
      <c r="A12" s="106" t="s">
        <v>14</v>
      </c>
      <c r="B12" s="74" t="s">
        <v>140</v>
      </c>
      <c r="C12" s="111"/>
      <c r="D12" s="112"/>
      <c r="E12" s="73"/>
      <c r="F12" s="73"/>
      <c r="G12" s="73"/>
      <c r="H12" s="73"/>
      <c r="I12" s="73"/>
      <c r="J12" s="73"/>
      <c r="K12" s="73"/>
      <c r="L12" s="73"/>
    </row>
    <row r="13" spans="1:12">
      <c r="A13" s="108"/>
      <c r="B13" s="74" t="s">
        <v>141</v>
      </c>
      <c r="C13" s="103"/>
      <c r="D13" s="105"/>
      <c r="E13" s="45"/>
      <c r="F13" s="45"/>
      <c r="G13" s="45"/>
      <c r="H13" s="45"/>
      <c r="I13" s="45"/>
      <c r="J13" s="45"/>
      <c r="K13" s="45"/>
      <c r="L13" s="45"/>
    </row>
    <row r="14" spans="1:12">
      <c r="A14" s="103" t="s">
        <v>15</v>
      </c>
      <c r="B14" s="105"/>
      <c r="C14" s="103"/>
      <c r="D14" s="105"/>
      <c r="E14" s="45"/>
      <c r="F14" s="45"/>
      <c r="G14" s="45"/>
      <c r="H14" s="45"/>
      <c r="I14" s="45"/>
      <c r="J14" s="45"/>
      <c r="K14" s="45"/>
      <c r="L14" s="45"/>
    </row>
    <row r="15" spans="1:12">
      <c r="A15" s="74" t="s">
        <v>152</v>
      </c>
      <c r="B15" s="74"/>
      <c r="C15" s="103"/>
      <c r="D15" s="105"/>
      <c r="E15" s="45"/>
      <c r="F15" s="45"/>
      <c r="G15" s="45"/>
      <c r="H15" s="45"/>
      <c r="I15" s="45"/>
      <c r="J15" s="45"/>
      <c r="K15" s="45"/>
      <c r="L15" s="45"/>
    </row>
    <row r="18" spans="1:12" ht="18.75">
      <c r="A18" s="96" t="s">
        <v>154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 ht="18.75">
      <c r="A20" s="96" t="s">
        <v>150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</row>
    <row r="21" spans="1:12" ht="60">
      <c r="A21" s="73" t="s">
        <v>128</v>
      </c>
      <c r="B21" s="73" t="s">
        <v>142</v>
      </c>
      <c r="C21" s="111" t="s">
        <v>143</v>
      </c>
      <c r="D21" s="112"/>
      <c r="E21" s="73" t="s">
        <v>145</v>
      </c>
      <c r="F21" s="73" t="s">
        <v>146</v>
      </c>
      <c r="G21" s="73" t="s">
        <v>147</v>
      </c>
      <c r="H21" s="73" t="s">
        <v>148</v>
      </c>
      <c r="I21" s="73" t="s">
        <v>135</v>
      </c>
      <c r="J21" s="73" t="s">
        <v>149</v>
      </c>
      <c r="K21" s="73" t="s">
        <v>137</v>
      </c>
      <c r="L21" s="73" t="s">
        <v>138</v>
      </c>
    </row>
    <row r="22" spans="1:12">
      <c r="A22" s="106" t="s">
        <v>11</v>
      </c>
      <c r="B22" s="74" t="s">
        <v>140</v>
      </c>
      <c r="C22" s="109">
        <v>4600</v>
      </c>
      <c r="D22" s="110"/>
      <c r="E22" s="77">
        <v>46</v>
      </c>
      <c r="F22" s="78">
        <f>E22/C22*100</f>
        <v>1</v>
      </c>
      <c r="G22" s="77">
        <v>8</v>
      </c>
      <c r="H22" s="78">
        <f>G22/C22*100</f>
        <v>0.17391304347826086</v>
      </c>
      <c r="I22" s="77">
        <f>E22+G22</f>
        <v>54</v>
      </c>
      <c r="J22" s="78">
        <f>I22/C22*100</f>
        <v>1.1739130434782608</v>
      </c>
      <c r="K22" s="77">
        <v>12</v>
      </c>
      <c r="L22" s="78">
        <f>K22/C22*100</f>
        <v>0.26086956521739135</v>
      </c>
    </row>
    <row r="23" spans="1:12">
      <c r="A23" s="108"/>
      <c r="B23" s="74" t="s">
        <v>141</v>
      </c>
      <c r="C23" s="103">
        <v>1500</v>
      </c>
      <c r="D23" s="105"/>
      <c r="E23" s="70">
        <v>12</v>
      </c>
      <c r="F23" s="78">
        <f t="shared" ref="F23:F34" si="0">E23/C23*100</f>
        <v>0.8</v>
      </c>
      <c r="G23" s="70">
        <v>2</v>
      </c>
      <c r="H23" s="78">
        <f t="shared" ref="H23:H34" si="1">G23/C23*100</f>
        <v>0.13333333333333333</v>
      </c>
      <c r="I23" s="77">
        <f t="shared" ref="I23:I33" si="2">E23+G23</f>
        <v>14</v>
      </c>
      <c r="J23" s="78">
        <f t="shared" ref="J23:J34" si="3">I23/C23*100</f>
        <v>0.93333333333333346</v>
      </c>
      <c r="K23" s="70">
        <v>10</v>
      </c>
      <c r="L23" s="78">
        <f t="shared" ref="L23:L34" si="4">K23/C23*100</f>
        <v>0.66666666666666674</v>
      </c>
    </row>
    <row r="24" spans="1:12">
      <c r="A24" s="75" t="s">
        <v>15</v>
      </c>
      <c r="B24" s="76"/>
      <c r="C24" s="103">
        <f>C22+C23</f>
        <v>6100</v>
      </c>
      <c r="D24" s="105"/>
      <c r="E24" s="70">
        <f>E22+E23</f>
        <v>58</v>
      </c>
      <c r="F24" s="78">
        <f>E24/C24*100</f>
        <v>0.9508196721311476</v>
      </c>
      <c r="G24" s="70">
        <f>G22+G23</f>
        <v>10</v>
      </c>
      <c r="H24" s="78">
        <f t="shared" si="1"/>
        <v>0.16393442622950818</v>
      </c>
      <c r="I24" s="77">
        <f t="shared" si="2"/>
        <v>68</v>
      </c>
      <c r="J24" s="78">
        <f t="shared" si="3"/>
        <v>1.1147540983606559</v>
      </c>
      <c r="K24" s="70">
        <f>K22+K23</f>
        <v>22</v>
      </c>
      <c r="L24" s="78">
        <f t="shared" si="4"/>
        <v>0.36065573770491804</v>
      </c>
    </row>
    <row r="25" spans="1:12">
      <c r="A25" s="106" t="s">
        <v>12</v>
      </c>
      <c r="B25" s="74" t="s">
        <v>140</v>
      </c>
      <c r="C25" s="109">
        <v>1230</v>
      </c>
      <c r="D25" s="110"/>
      <c r="E25" s="70">
        <v>46</v>
      </c>
      <c r="F25" s="78">
        <f t="shared" si="0"/>
        <v>3.7398373983739837</v>
      </c>
      <c r="G25" s="77">
        <v>51</v>
      </c>
      <c r="H25" s="78">
        <f t="shared" si="1"/>
        <v>4.1463414634146343</v>
      </c>
      <c r="I25" s="77">
        <f t="shared" si="2"/>
        <v>97</v>
      </c>
      <c r="J25" s="78">
        <f t="shared" si="3"/>
        <v>7.8861788617886175</v>
      </c>
      <c r="K25" s="77">
        <v>16</v>
      </c>
      <c r="L25" s="78">
        <f t="shared" si="4"/>
        <v>1.3008130081300813</v>
      </c>
    </row>
    <row r="26" spans="1:12">
      <c r="A26" s="108"/>
      <c r="B26" s="74" t="s">
        <v>141</v>
      </c>
      <c r="C26" s="103">
        <v>150</v>
      </c>
      <c r="D26" s="105"/>
      <c r="E26" s="70">
        <v>14</v>
      </c>
      <c r="F26" s="78">
        <f t="shared" si="0"/>
        <v>9.3333333333333339</v>
      </c>
      <c r="G26" s="70">
        <v>9</v>
      </c>
      <c r="H26" s="78">
        <f t="shared" si="1"/>
        <v>6</v>
      </c>
      <c r="I26" s="77">
        <f t="shared" si="2"/>
        <v>23</v>
      </c>
      <c r="J26" s="78">
        <f t="shared" si="3"/>
        <v>15.333333333333332</v>
      </c>
      <c r="K26" s="70">
        <v>14</v>
      </c>
      <c r="L26" s="78">
        <f t="shared" si="4"/>
        <v>9.3333333333333339</v>
      </c>
    </row>
    <row r="27" spans="1:12">
      <c r="A27" s="75" t="s">
        <v>15</v>
      </c>
      <c r="B27" s="76"/>
      <c r="C27" s="103">
        <f>C25+C26</f>
        <v>1380</v>
      </c>
      <c r="D27" s="105"/>
      <c r="E27" s="70">
        <v>12</v>
      </c>
      <c r="F27" s="78">
        <f t="shared" si="0"/>
        <v>0.86956521739130432</v>
      </c>
      <c r="G27" s="70">
        <f>G25+G26</f>
        <v>60</v>
      </c>
      <c r="H27" s="78">
        <f t="shared" si="1"/>
        <v>4.3478260869565215</v>
      </c>
      <c r="I27" s="77">
        <f t="shared" si="2"/>
        <v>72</v>
      </c>
      <c r="J27" s="78">
        <f t="shared" si="3"/>
        <v>5.2173913043478262</v>
      </c>
      <c r="K27" s="70">
        <f>K25+K26</f>
        <v>30</v>
      </c>
      <c r="L27" s="78">
        <f t="shared" si="4"/>
        <v>2.1739130434782608</v>
      </c>
    </row>
    <row r="28" spans="1:12">
      <c r="A28" s="106" t="s">
        <v>144</v>
      </c>
      <c r="B28" s="74" t="s">
        <v>140</v>
      </c>
      <c r="C28" s="109">
        <v>2561</v>
      </c>
      <c r="D28" s="110"/>
      <c r="E28" s="70">
        <v>12</v>
      </c>
      <c r="F28" s="78">
        <f t="shared" si="0"/>
        <v>0.46856696602889492</v>
      </c>
      <c r="G28" s="77">
        <v>63</v>
      </c>
      <c r="H28" s="78">
        <f t="shared" si="1"/>
        <v>2.4599765716516986</v>
      </c>
      <c r="I28" s="77">
        <f t="shared" si="2"/>
        <v>75</v>
      </c>
      <c r="J28" s="78">
        <f t="shared" si="3"/>
        <v>2.9285435376805937</v>
      </c>
      <c r="K28" s="77">
        <v>147</v>
      </c>
      <c r="L28" s="78">
        <f t="shared" si="4"/>
        <v>5.7399453338539628</v>
      </c>
    </row>
    <row r="29" spans="1:12">
      <c r="A29" s="108"/>
      <c r="B29" s="74" t="s">
        <v>141</v>
      </c>
      <c r="C29" s="103">
        <v>120</v>
      </c>
      <c r="D29" s="105"/>
      <c r="E29" s="70">
        <v>12</v>
      </c>
      <c r="F29" s="78">
        <f t="shared" si="0"/>
        <v>10</v>
      </c>
      <c r="G29" s="70">
        <v>12</v>
      </c>
      <c r="H29" s="78">
        <f t="shared" si="1"/>
        <v>10</v>
      </c>
      <c r="I29" s="77">
        <f t="shared" si="2"/>
        <v>24</v>
      </c>
      <c r="J29" s="78">
        <f t="shared" si="3"/>
        <v>20</v>
      </c>
      <c r="K29" s="70">
        <v>23</v>
      </c>
      <c r="L29" s="78">
        <f t="shared" si="4"/>
        <v>19.166666666666668</v>
      </c>
    </row>
    <row r="30" spans="1:12">
      <c r="A30" s="103" t="s">
        <v>15</v>
      </c>
      <c r="B30" s="105"/>
      <c r="C30" s="103">
        <f>C28+C29</f>
        <v>2681</v>
      </c>
      <c r="D30" s="105"/>
      <c r="E30" s="70">
        <f>E28+E29</f>
        <v>24</v>
      </c>
      <c r="F30" s="78">
        <f t="shared" si="0"/>
        <v>0.89518836255128675</v>
      </c>
      <c r="G30" s="70">
        <f>G28+G29</f>
        <v>75</v>
      </c>
      <c r="H30" s="78">
        <f t="shared" si="1"/>
        <v>2.7974636329727716</v>
      </c>
      <c r="I30" s="77">
        <f t="shared" si="2"/>
        <v>99</v>
      </c>
      <c r="J30" s="78">
        <f t="shared" si="3"/>
        <v>3.692651995524058</v>
      </c>
      <c r="K30" s="70">
        <f>K28+K29</f>
        <v>170</v>
      </c>
      <c r="L30" s="78">
        <f t="shared" si="4"/>
        <v>6.3409175680716148</v>
      </c>
    </row>
    <row r="31" spans="1:12">
      <c r="A31" s="106" t="s">
        <v>14</v>
      </c>
      <c r="B31" s="74" t="s">
        <v>140</v>
      </c>
      <c r="C31" s="109">
        <v>5426</v>
      </c>
      <c r="D31" s="110"/>
      <c r="E31" s="70">
        <v>35</v>
      </c>
      <c r="F31" s="78">
        <f t="shared" si="0"/>
        <v>0.64504238849981566</v>
      </c>
      <c r="G31" s="77">
        <v>12</v>
      </c>
      <c r="H31" s="78">
        <f t="shared" si="1"/>
        <v>0.22115739034279397</v>
      </c>
      <c r="I31" s="77">
        <f t="shared" si="2"/>
        <v>47</v>
      </c>
      <c r="J31" s="78">
        <f t="shared" si="3"/>
        <v>0.86619977884260968</v>
      </c>
      <c r="K31" s="77">
        <v>14</v>
      </c>
      <c r="L31" s="78">
        <f t="shared" si="4"/>
        <v>0.25801695539992631</v>
      </c>
    </row>
    <row r="32" spans="1:12">
      <c r="A32" s="108"/>
      <c r="B32" s="74" t="s">
        <v>141</v>
      </c>
      <c r="C32" s="103">
        <v>124</v>
      </c>
      <c r="D32" s="105"/>
      <c r="E32" s="70">
        <v>12</v>
      </c>
      <c r="F32" s="78">
        <f t="shared" si="0"/>
        <v>9.67741935483871</v>
      </c>
      <c r="G32" s="70">
        <v>35</v>
      </c>
      <c r="H32" s="78">
        <f t="shared" si="1"/>
        <v>28.225806451612907</v>
      </c>
      <c r="I32" s="77">
        <f t="shared" si="2"/>
        <v>47</v>
      </c>
      <c r="J32" s="78">
        <f t="shared" si="3"/>
        <v>37.903225806451616</v>
      </c>
      <c r="K32" s="70">
        <v>65</v>
      </c>
      <c r="L32" s="78">
        <f t="shared" si="4"/>
        <v>52.419354838709673</v>
      </c>
    </row>
    <row r="33" spans="1:12">
      <c r="A33" s="103" t="s">
        <v>15</v>
      </c>
      <c r="B33" s="105"/>
      <c r="C33" s="103">
        <f>C31+C32</f>
        <v>5550</v>
      </c>
      <c r="D33" s="105"/>
      <c r="E33" s="70">
        <f>E31+E32</f>
        <v>47</v>
      </c>
      <c r="F33" s="78">
        <f t="shared" si="0"/>
        <v>0.84684684684684686</v>
      </c>
      <c r="G33" s="70">
        <f>G31+G32</f>
        <v>47</v>
      </c>
      <c r="H33" s="78">
        <f t="shared" si="1"/>
        <v>0.84684684684684686</v>
      </c>
      <c r="I33" s="77">
        <f t="shared" si="2"/>
        <v>94</v>
      </c>
      <c r="J33" s="78">
        <f t="shared" si="3"/>
        <v>1.6936936936936937</v>
      </c>
      <c r="K33" s="70">
        <f>K31+K32</f>
        <v>79</v>
      </c>
      <c r="L33" s="78">
        <f t="shared" si="4"/>
        <v>1.4234234234234235</v>
      </c>
    </row>
    <row r="34" spans="1:12">
      <c r="A34" s="74" t="s">
        <v>152</v>
      </c>
      <c r="B34" s="74"/>
      <c r="C34" s="103">
        <f>C24+C27+C30+C33</f>
        <v>15711</v>
      </c>
      <c r="D34" s="105"/>
      <c r="E34" s="70">
        <f>E24+E27+E30+E33</f>
        <v>141</v>
      </c>
      <c r="F34" s="78">
        <f t="shared" si="0"/>
        <v>0.89746037807905288</v>
      </c>
      <c r="G34" s="70">
        <f>G24+G27+G30+G33</f>
        <v>192</v>
      </c>
      <c r="H34" s="78">
        <f t="shared" si="1"/>
        <v>1.2220737063204126</v>
      </c>
      <c r="I34" s="77">
        <f>I24+I27+I30-I33</f>
        <v>145</v>
      </c>
      <c r="J34" s="78">
        <f t="shared" si="3"/>
        <v>0.92292024696072805</v>
      </c>
      <c r="K34" s="70">
        <f>K24+K27+K30+K33</f>
        <v>301</v>
      </c>
      <c r="L34" s="78">
        <f t="shared" si="4"/>
        <v>1.9158551333460634</v>
      </c>
    </row>
    <row r="37" spans="1:12" ht="18.75">
      <c r="A37" s="96" t="s">
        <v>151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2" ht="60">
      <c r="A38" s="73" t="s">
        <v>128</v>
      </c>
      <c r="B38" s="73" t="s">
        <v>142</v>
      </c>
      <c r="C38" s="73" t="s">
        <v>43</v>
      </c>
      <c r="D38" s="73" t="s">
        <v>143</v>
      </c>
      <c r="E38" s="73" t="s">
        <v>145</v>
      </c>
      <c r="F38" s="73" t="s">
        <v>146</v>
      </c>
      <c r="G38" s="73" t="s">
        <v>147</v>
      </c>
      <c r="H38" s="73" t="s">
        <v>148</v>
      </c>
      <c r="I38" s="73" t="s">
        <v>135</v>
      </c>
      <c r="J38" s="73" t="s">
        <v>149</v>
      </c>
      <c r="K38" s="73" t="s">
        <v>137</v>
      </c>
      <c r="L38" s="73" t="s">
        <v>138</v>
      </c>
    </row>
    <row r="39" spans="1:12">
      <c r="A39" s="106" t="s">
        <v>11</v>
      </c>
      <c r="B39" s="106" t="s">
        <v>140</v>
      </c>
      <c r="C39" s="73" t="s">
        <v>9</v>
      </c>
      <c r="D39" s="77">
        <v>145</v>
      </c>
      <c r="E39" s="77">
        <v>12</v>
      </c>
      <c r="F39" s="77">
        <f t="shared" ref="F39:F44" si="5">E39/D39*100</f>
        <v>8.2758620689655178</v>
      </c>
      <c r="G39" s="77">
        <v>15</v>
      </c>
      <c r="H39" s="73">
        <f t="shared" ref="H39:H44" si="6">G39/D39*100</f>
        <v>10.344827586206897</v>
      </c>
      <c r="I39" s="73">
        <f>G39+E39</f>
        <v>27</v>
      </c>
      <c r="J39" s="73">
        <f>I39/D39*100</f>
        <v>18.620689655172416</v>
      </c>
      <c r="K39" s="7">
        <v>15</v>
      </c>
      <c r="L39" s="73">
        <f>K39/D39*100</f>
        <v>10.344827586206897</v>
      </c>
    </row>
    <row r="40" spans="1:12">
      <c r="A40" s="107"/>
      <c r="B40" s="108"/>
      <c r="C40" s="74" t="s">
        <v>10</v>
      </c>
      <c r="D40" s="70">
        <v>136</v>
      </c>
      <c r="E40" s="70">
        <v>9</v>
      </c>
      <c r="F40" s="74">
        <f t="shared" si="5"/>
        <v>6.6176470588235299</v>
      </c>
      <c r="G40" s="70">
        <v>23</v>
      </c>
      <c r="H40" s="45">
        <f t="shared" si="6"/>
        <v>16.911764705882355</v>
      </c>
      <c r="I40" s="73">
        <f t="shared" ref="I40:I42" si="7">G40+E40</f>
        <v>32</v>
      </c>
      <c r="J40" s="73">
        <f t="shared" ref="J40:J43" si="8">I40/D40*100</f>
        <v>23.52941176470588</v>
      </c>
      <c r="K40" s="69">
        <v>36</v>
      </c>
      <c r="L40" s="45">
        <f>K40/D40*100</f>
        <v>26.47058823529412</v>
      </c>
    </row>
    <row r="41" spans="1:12">
      <c r="A41" s="107"/>
      <c r="B41" s="106" t="s">
        <v>141</v>
      </c>
      <c r="C41" s="74" t="s">
        <v>9</v>
      </c>
      <c r="D41" s="70">
        <v>157</v>
      </c>
      <c r="E41" s="70">
        <v>3</v>
      </c>
      <c r="F41" s="74">
        <f t="shared" si="5"/>
        <v>1.910828025477707</v>
      </c>
      <c r="G41" s="70">
        <v>20</v>
      </c>
      <c r="H41" s="45">
        <f t="shared" si="6"/>
        <v>12.738853503184714</v>
      </c>
      <c r="I41" s="73">
        <f t="shared" si="7"/>
        <v>23</v>
      </c>
      <c r="J41" s="73">
        <f t="shared" si="8"/>
        <v>14.64968152866242</v>
      </c>
      <c r="K41" s="69">
        <v>92</v>
      </c>
      <c r="L41" s="45">
        <f>K41/D41*100</f>
        <v>58.598726114649679</v>
      </c>
    </row>
    <row r="42" spans="1:12">
      <c r="A42" s="108"/>
      <c r="B42" s="108"/>
      <c r="C42" s="74" t="s">
        <v>10</v>
      </c>
      <c r="D42" s="70">
        <v>36</v>
      </c>
      <c r="E42" s="70">
        <v>5</v>
      </c>
      <c r="F42" s="74">
        <f t="shared" si="5"/>
        <v>13.888888888888889</v>
      </c>
      <c r="G42" s="70">
        <v>31</v>
      </c>
      <c r="H42" s="45">
        <f t="shared" si="6"/>
        <v>86.111111111111114</v>
      </c>
      <c r="I42" s="73">
        <f t="shared" si="7"/>
        <v>36</v>
      </c>
      <c r="J42" s="73">
        <f t="shared" si="8"/>
        <v>100</v>
      </c>
      <c r="K42" s="69">
        <v>32</v>
      </c>
      <c r="L42" s="45">
        <f>K42/D42*100</f>
        <v>88.888888888888886</v>
      </c>
    </row>
    <row r="43" spans="1:12">
      <c r="A43" s="103" t="s">
        <v>15</v>
      </c>
      <c r="B43" s="104"/>
      <c r="C43" s="105"/>
      <c r="D43" s="70">
        <f>SUM(D39:D42)</f>
        <v>474</v>
      </c>
      <c r="E43" s="70">
        <f>SUM(E39:E42)</f>
        <v>29</v>
      </c>
      <c r="F43" s="74">
        <f t="shared" si="5"/>
        <v>6.1181434599156121</v>
      </c>
      <c r="G43" s="70">
        <f>SUM(G39:G42)</f>
        <v>89</v>
      </c>
      <c r="H43" s="45">
        <f t="shared" si="6"/>
        <v>18.776371308016877</v>
      </c>
      <c r="I43" s="73">
        <f>G43+E43</f>
        <v>118</v>
      </c>
      <c r="J43" s="73">
        <f t="shared" si="8"/>
        <v>24.894514767932492</v>
      </c>
      <c r="K43" s="69">
        <f>SUM(K39:K42)</f>
        <v>175</v>
      </c>
      <c r="L43" s="45">
        <f>K43/D43*100</f>
        <v>36.919831223628691</v>
      </c>
    </row>
    <row r="44" spans="1:12">
      <c r="A44" s="106" t="s">
        <v>12</v>
      </c>
      <c r="B44" s="106" t="s">
        <v>140</v>
      </c>
      <c r="C44" s="73" t="s">
        <v>9</v>
      </c>
      <c r="D44" s="73">
        <v>1426</v>
      </c>
      <c r="E44" s="73">
        <v>15</v>
      </c>
      <c r="F44" s="73">
        <f t="shared" si="5"/>
        <v>1.0518934081346423</v>
      </c>
      <c r="G44" s="73">
        <v>15</v>
      </c>
      <c r="H44" s="73">
        <f t="shared" si="6"/>
        <v>1.0518934081346423</v>
      </c>
      <c r="I44" s="73">
        <v>25</v>
      </c>
      <c r="J44" s="73">
        <f>I44/D44*100</f>
        <v>1.7531556802244039</v>
      </c>
      <c r="K44" s="73"/>
      <c r="L44" s="45">
        <f t="shared" ref="L44:L57" si="9">K44/D44*100</f>
        <v>0</v>
      </c>
    </row>
    <row r="45" spans="1:12">
      <c r="A45" s="107"/>
      <c r="B45" s="108"/>
      <c r="C45" s="74" t="s">
        <v>10</v>
      </c>
      <c r="D45" s="70">
        <v>145</v>
      </c>
      <c r="E45" s="70">
        <v>24</v>
      </c>
      <c r="F45" s="77">
        <f t="shared" ref="F45:F47" si="10">E45/D45*100</f>
        <v>16.551724137931036</v>
      </c>
      <c r="G45" s="69">
        <v>36</v>
      </c>
      <c r="H45" s="73">
        <f t="shared" ref="H45:H48" si="11">G45/D45*100</f>
        <v>24.827586206896552</v>
      </c>
      <c r="I45" s="69">
        <v>63</v>
      </c>
      <c r="J45" s="73">
        <f t="shared" ref="J45:J57" si="12">I45/D45*100</f>
        <v>43.448275862068961</v>
      </c>
      <c r="K45" s="45"/>
      <c r="L45" s="45">
        <f t="shared" si="9"/>
        <v>0</v>
      </c>
    </row>
    <row r="46" spans="1:12">
      <c r="A46" s="107"/>
      <c r="B46" s="106" t="s">
        <v>141</v>
      </c>
      <c r="C46" s="74" t="s">
        <v>9</v>
      </c>
      <c r="D46" s="70">
        <v>164</v>
      </c>
      <c r="E46" s="70">
        <v>12</v>
      </c>
      <c r="F46" s="77">
        <f t="shared" si="10"/>
        <v>7.3170731707317067</v>
      </c>
      <c r="G46" s="69">
        <v>62</v>
      </c>
      <c r="H46" s="73">
        <f t="shared" si="11"/>
        <v>37.804878048780488</v>
      </c>
      <c r="I46" s="69">
        <v>89</v>
      </c>
      <c r="J46" s="73">
        <f t="shared" si="12"/>
        <v>54.268292682926834</v>
      </c>
      <c r="K46" s="45"/>
      <c r="L46" s="45">
        <f t="shared" si="9"/>
        <v>0</v>
      </c>
    </row>
    <row r="47" spans="1:12">
      <c r="A47" s="108"/>
      <c r="B47" s="108"/>
      <c r="C47" s="74" t="s">
        <v>10</v>
      </c>
      <c r="D47" s="70">
        <v>25</v>
      </c>
      <c r="E47" s="70">
        <v>23</v>
      </c>
      <c r="F47" s="77">
        <f t="shared" si="10"/>
        <v>92</v>
      </c>
      <c r="G47" s="69">
        <v>12</v>
      </c>
      <c r="H47" s="73">
        <f t="shared" si="11"/>
        <v>48</v>
      </c>
      <c r="I47" s="69">
        <v>32</v>
      </c>
      <c r="J47" s="73">
        <f t="shared" si="12"/>
        <v>128</v>
      </c>
      <c r="K47" s="45"/>
      <c r="L47" s="45">
        <f t="shared" si="9"/>
        <v>0</v>
      </c>
    </row>
    <row r="48" spans="1:12">
      <c r="A48" s="103" t="s">
        <v>15</v>
      </c>
      <c r="B48" s="104"/>
      <c r="C48" s="105"/>
      <c r="D48" s="70">
        <f>SUM(D44:D47)</f>
        <v>1760</v>
      </c>
      <c r="E48" s="70">
        <f t="shared" ref="E48:K48" si="13">SUM(E44:E47)</f>
        <v>74</v>
      </c>
      <c r="F48" s="77">
        <f>E48/D48*100</f>
        <v>4.2045454545454541</v>
      </c>
      <c r="G48" s="69">
        <f t="shared" si="13"/>
        <v>125</v>
      </c>
      <c r="H48" s="73">
        <f t="shared" si="11"/>
        <v>7.1022727272727275</v>
      </c>
      <c r="I48" s="69">
        <f t="shared" si="13"/>
        <v>209</v>
      </c>
      <c r="J48" s="73">
        <f t="shared" si="12"/>
        <v>11.875</v>
      </c>
      <c r="K48" s="45">
        <f t="shared" si="13"/>
        <v>0</v>
      </c>
      <c r="L48" s="45">
        <f t="shared" si="9"/>
        <v>0</v>
      </c>
    </row>
    <row r="49" spans="1:12">
      <c r="A49" s="106" t="s">
        <v>144</v>
      </c>
      <c r="B49" s="106" t="s">
        <v>140</v>
      </c>
      <c r="C49" s="73" t="s">
        <v>9</v>
      </c>
      <c r="D49" s="73">
        <v>1230</v>
      </c>
      <c r="E49" s="73"/>
      <c r="F49" s="77">
        <f t="shared" ref="F49:F57" si="14">E49/D49*100</f>
        <v>0</v>
      </c>
      <c r="G49" s="73"/>
      <c r="H49" s="73"/>
      <c r="I49" s="73"/>
      <c r="J49" s="73">
        <f t="shared" si="12"/>
        <v>0</v>
      </c>
      <c r="K49" s="73"/>
      <c r="L49" s="45">
        <f t="shared" si="9"/>
        <v>0</v>
      </c>
    </row>
    <row r="50" spans="1:12">
      <c r="A50" s="107"/>
      <c r="B50" s="108"/>
      <c r="C50" s="74" t="s">
        <v>10</v>
      </c>
      <c r="D50" s="45">
        <v>5623</v>
      </c>
      <c r="E50" s="45"/>
      <c r="F50" s="77">
        <f t="shared" si="14"/>
        <v>0</v>
      </c>
      <c r="G50" s="45"/>
      <c r="H50" s="45"/>
      <c r="I50" s="45"/>
      <c r="J50" s="73">
        <f t="shared" si="12"/>
        <v>0</v>
      </c>
      <c r="K50" s="45"/>
      <c r="L50" s="45">
        <f t="shared" si="9"/>
        <v>0</v>
      </c>
    </row>
    <row r="51" spans="1:12">
      <c r="A51" s="107"/>
      <c r="B51" s="106" t="s">
        <v>141</v>
      </c>
      <c r="C51" s="74" t="s">
        <v>9</v>
      </c>
      <c r="D51" s="45">
        <v>3251</v>
      </c>
      <c r="E51" s="45"/>
      <c r="F51" s="77">
        <f t="shared" si="14"/>
        <v>0</v>
      </c>
      <c r="G51" s="45"/>
      <c r="H51" s="45"/>
      <c r="I51" s="45"/>
      <c r="J51" s="73">
        <f t="shared" si="12"/>
        <v>0</v>
      </c>
      <c r="K51" s="45"/>
      <c r="L51" s="45">
        <f t="shared" si="9"/>
        <v>0</v>
      </c>
    </row>
    <row r="52" spans="1:12">
      <c r="A52" s="108"/>
      <c r="B52" s="108"/>
      <c r="C52" s="74" t="s">
        <v>10</v>
      </c>
      <c r="D52" s="45">
        <v>236</v>
      </c>
      <c r="E52" s="45"/>
      <c r="F52" s="77">
        <f t="shared" si="14"/>
        <v>0</v>
      </c>
      <c r="G52" s="45"/>
      <c r="H52" s="45"/>
      <c r="I52" s="45"/>
      <c r="J52" s="73">
        <f t="shared" si="12"/>
        <v>0</v>
      </c>
      <c r="K52" s="45"/>
      <c r="L52" s="45">
        <f t="shared" si="9"/>
        <v>0</v>
      </c>
    </row>
    <row r="53" spans="1:12">
      <c r="A53" s="103" t="s">
        <v>15</v>
      </c>
      <c r="B53" s="104"/>
      <c r="C53" s="105"/>
      <c r="D53" s="45">
        <f>SUM(D49:D52)</f>
        <v>10340</v>
      </c>
      <c r="E53" s="45">
        <f t="shared" ref="E53:L53" si="15">SUM(E49:E52)</f>
        <v>0</v>
      </c>
      <c r="F53" s="45">
        <f t="shared" si="15"/>
        <v>0</v>
      </c>
      <c r="G53" s="45">
        <f t="shared" si="15"/>
        <v>0</v>
      </c>
      <c r="H53" s="45">
        <f t="shared" si="15"/>
        <v>0</v>
      </c>
      <c r="I53" s="45">
        <f t="shared" si="15"/>
        <v>0</v>
      </c>
      <c r="J53" s="45">
        <f t="shared" si="15"/>
        <v>0</v>
      </c>
      <c r="K53" s="45">
        <f t="shared" si="15"/>
        <v>0</v>
      </c>
      <c r="L53" s="45">
        <f t="shared" si="15"/>
        <v>0</v>
      </c>
    </row>
    <row r="54" spans="1:12">
      <c r="A54" s="106" t="s">
        <v>14</v>
      </c>
      <c r="B54" s="106" t="s">
        <v>140</v>
      </c>
      <c r="C54" s="73" t="s">
        <v>9</v>
      </c>
      <c r="D54" s="73">
        <v>1452</v>
      </c>
      <c r="E54" s="73"/>
      <c r="F54" s="77">
        <f t="shared" si="14"/>
        <v>0</v>
      </c>
      <c r="G54" s="73"/>
      <c r="H54" s="73"/>
      <c r="I54" s="73"/>
      <c r="J54" s="73">
        <f t="shared" si="12"/>
        <v>0</v>
      </c>
      <c r="K54" s="73"/>
      <c r="L54" s="45">
        <f t="shared" si="9"/>
        <v>0</v>
      </c>
    </row>
    <row r="55" spans="1:12">
      <c r="A55" s="107"/>
      <c r="B55" s="108"/>
      <c r="C55" s="74" t="s">
        <v>10</v>
      </c>
      <c r="D55" s="45">
        <v>632</v>
      </c>
      <c r="E55" s="45"/>
      <c r="F55" s="77">
        <f t="shared" si="14"/>
        <v>0</v>
      </c>
      <c r="G55" s="45"/>
      <c r="H55" s="45"/>
      <c r="I55" s="45"/>
      <c r="J55" s="73">
        <f t="shared" si="12"/>
        <v>0</v>
      </c>
      <c r="K55" s="45"/>
      <c r="L55" s="45">
        <f t="shared" si="9"/>
        <v>0</v>
      </c>
    </row>
    <row r="56" spans="1:12">
      <c r="A56" s="107"/>
      <c r="B56" s="106" t="s">
        <v>141</v>
      </c>
      <c r="C56" s="74" t="s">
        <v>9</v>
      </c>
      <c r="D56" s="45">
        <v>1256</v>
      </c>
      <c r="E56" s="45"/>
      <c r="F56" s="77">
        <f t="shared" si="14"/>
        <v>0</v>
      </c>
      <c r="G56" s="45"/>
      <c r="H56" s="45"/>
      <c r="I56" s="45"/>
      <c r="J56" s="73">
        <f t="shared" si="12"/>
        <v>0</v>
      </c>
      <c r="K56" s="45"/>
      <c r="L56" s="45">
        <f t="shared" si="9"/>
        <v>0</v>
      </c>
    </row>
    <row r="57" spans="1:12">
      <c r="A57" s="108"/>
      <c r="B57" s="108"/>
      <c r="C57" s="74" t="s">
        <v>10</v>
      </c>
      <c r="D57" s="45">
        <v>236</v>
      </c>
      <c r="E57" s="45"/>
      <c r="F57" s="77">
        <f t="shared" si="14"/>
        <v>0</v>
      </c>
      <c r="G57" s="45"/>
      <c r="H57" s="45"/>
      <c r="I57" s="45"/>
      <c r="J57" s="73">
        <f t="shared" si="12"/>
        <v>0</v>
      </c>
      <c r="K57" s="45"/>
      <c r="L57" s="45">
        <f t="shared" si="9"/>
        <v>0</v>
      </c>
    </row>
    <row r="58" spans="1:12">
      <c r="A58" s="103" t="s">
        <v>15</v>
      </c>
      <c r="B58" s="104"/>
      <c r="C58" s="105"/>
      <c r="D58" s="45">
        <f>SUM(D54:D57)</f>
        <v>3576</v>
      </c>
      <c r="E58" s="45">
        <f t="shared" ref="E58:L58" si="16">SUM(E54:E57)</f>
        <v>0</v>
      </c>
      <c r="F58" s="45">
        <f t="shared" si="16"/>
        <v>0</v>
      </c>
      <c r="G58" s="45">
        <f t="shared" si="16"/>
        <v>0</v>
      </c>
      <c r="H58" s="45">
        <f t="shared" si="16"/>
        <v>0</v>
      </c>
      <c r="I58" s="45">
        <f t="shared" si="16"/>
        <v>0</v>
      </c>
      <c r="J58" s="45">
        <f t="shared" si="16"/>
        <v>0</v>
      </c>
      <c r="K58" s="45">
        <f t="shared" si="16"/>
        <v>0</v>
      </c>
      <c r="L58" s="45">
        <f t="shared" si="16"/>
        <v>0</v>
      </c>
    </row>
    <row r="59" spans="1:12">
      <c r="A59" s="103" t="s">
        <v>152</v>
      </c>
      <c r="B59" s="104"/>
      <c r="C59" s="105"/>
      <c r="D59" s="45">
        <f>D43+D48+D53+D58</f>
        <v>16150</v>
      </c>
      <c r="E59" s="45">
        <f t="shared" ref="E59:L59" si="17">E43+E48+E53+E58</f>
        <v>103</v>
      </c>
      <c r="F59" s="45">
        <f t="shared" si="17"/>
        <v>10.322688914461066</v>
      </c>
      <c r="G59" s="45">
        <f t="shared" si="17"/>
        <v>214</v>
      </c>
      <c r="H59" s="45">
        <f t="shared" si="17"/>
        <v>25.878644035289604</v>
      </c>
      <c r="I59" s="45">
        <f t="shared" si="17"/>
        <v>327</v>
      </c>
      <c r="J59" s="45">
        <f t="shared" si="17"/>
        <v>36.769514767932492</v>
      </c>
      <c r="K59" s="45">
        <f t="shared" si="17"/>
        <v>175</v>
      </c>
      <c r="L59" s="45">
        <f t="shared" si="17"/>
        <v>36.919831223628691</v>
      </c>
    </row>
  </sheetData>
  <mergeCells count="60">
    <mergeCell ref="C5:D5"/>
    <mergeCell ref="A1:L1"/>
    <mergeCell ref="C2:D2"/>
    <mergeCell ref="A3:A4"/>
    <mergeCell ref="C3:D3"/>
    <mergeCell ref="C4:D4"/>
    <mergeCell ref="A14:B14"/>
    <mergeCell ref="C14:D14"/>
    <mergeCell ref="A6:A7"/>
    <mergeCell ref="C6:D6"/>
    <mergeCell ref="C8:D8"/>
    <mergeCell ref="A9:A10"/>
    <mergeCell ref="C9:D9"/>
    <mergeCell ref="C10:D10"/>
    <mergeCell ref="A11:B11"/>
    <mergeCell ref="C11:D11"/>
    <mergeCell ref="A12:A13"/>
    <mergeCell ref="C12:D12"/>
    <mergeCell ref="C13:D13"/>
    <mergeCell ref="C15:D15"/>
    <mergeCell ref="A18:L18"/>
    <mergeCell ref="A20:L20"/>
    <mergeCell ref="C21:D21"/>
    <mergeCell ref="A22:A23"/>
    <mergeCell ref="C22:D22"/>
    <mergeCell ref="C23:D23"/>
    <mergeCell ref="C27:D27"/>
    <mergeCell ref="C34:D34"/>
    <mergeCell ref="A37:L37"/>
    <mergeCell ref="A39:A42"/>
    <mergeCell ref="B39:B40"/>
    <mergeCell ref="A28:A29"/>
    <mergeCell ref="C28:D28"/>
    <mergeCell ref="C29:D29"/>
    <mergeCell ref="C24:D24"/>
    <mergeCell ref="A25:A26"/>
    <mergeCell ref="C25:D25"/>
    <mergeCell ref="C26:D26"/>
    <mergeCell ref="A48:C48"/>
    <mergeCell ref="A30:B30"/>
    <mergeCell ref="C30:D30"/>
    <mergeCell ref="A31:A32"/>
    <mergeCell ref="C31:D31"/>
    <mergeCell ref="C32:D32"/>
    <mergeCell ref="A33:B33"/>
    <mergeCell ref="C33:D33"/>
    <mergeCell ref="B41:B42"/>
    <mergeCell ref="A43:C43"/>
    <mergeCell ref="A44:A47"/>
    <mergeCell ref="B44:B45"/>
    <mergeCell ref="B46:B47"/>
    <mergeCell ref="A58:C58"/>
    <mergeCell ref="A59:C59"/>
    <mergeCell ref="A49:A52"/>
    <mergeCell ref="B49:B50"/>
    <mergeCell ref="B51:B52"/>
    <mergeCell ref="A53:C53"/>
    <mergeCell ref="A54:A57"/>
    <mergeCell ref="B54:B55"/>
    <mergeCell ref="B56:B5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8:D8"/>
    <mergeCell ref="A9:A10"/>
    <mergeCell ref="C9:D9"/>
    <mergeCell ref="C10:D10"/>
    <mergeCell ref="C7:D7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2"/>
  <sheetViews>
    <sheetView topLeftCell="B1" workbookViewId="0">
      <selection activeCell="H32" sqref="H32:P41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0.570312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19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42</v>
      </c>
      <c r="C5" s="4">
        <v>25</v>
      </c>
      <c r="D5" s="4">
        <f>SUM(B5:C5)</f>
        <v>67</v>
      </c>
      <c r="E5" s="4">
        <v>10</v>
      </c>
      <c r="F5" s="4">
        <v>13</v>
      </c>
      <c r="G5" s="4">
        <v>7</v>
      </c>
      <c r="H5" s="4">
        <v>4</v>
      </c>
      <c r="I5" s="4">
        <f>E5+G5</f>
        <v>17</v>
      </c>
      <c r="J5" s="6">
        <f>F5+H5</f>
        <v>17</v>
      </c>
      <c r="K5" s="7">
        <f>I5+J5</f>
        <v>34</v>
      </c>
      <c r="L5" s="3">
        <f>D5+K5</f>
        <v>101</v>
      </c>
      <c r="M5" s="21">
        <f>B5*100/L5</f>
        <v>41.584158415841586</v>
      </c>
      <c r="N5" s="21">
        <f>C5*100/L5</f>
        <v>24.752475247524753</v>
      </c>
      <c r="O5" s="21">
        <f>E5+G5*100/L5</f>
        <v>16.93069306930693</v>
      </c>
      <c r="P5" s="21">
        <f>F5+H5*100/L5</f>
        <v>16.96039603960396</v>
      </c>
    </row>
    <row r="6" spans="1:18" ht="16.5" thickBot="1">
      <c r="A6" s="2" t="s">
        <v>12</v>
      </c>
      <c r="B6" s="4">
        <v>42</v>
      </c>
      <c r="C6" s="4">
        <v>22</v>
      </c>
      <c r="D6" s="4">
        <f t="shared" ref="D6:D8" si="0">SUM(B6:C6)</f>
        <v>64</v>
      </c>
      <c r="E6" s="4">
        <v>6</v>
      </c>
      <c r="F6" s="4">
        <v>6</v>
      </c>
      <c r="G6" s="4">
        <v>11</v>
      </c>
      <c r="H6" s="4">
        <v>21</v>
      </c>
      <c r="I6" s="4">
        <f t="shared" ref="I6:J8" si="1">E6+G6</f>
        <v>17</v>
      </c>
      <c r="J6" s="6">
        <f t="shared" si="1"/>
        <v>27</v>
      </c>
      <c r="K6" s="7">
        <f t="shared" ref="K6:K8" si="2">I6+J6</f>
        <v>44</v>
      </c>
      <c r="L6" s="3">
        <f t="shared" ref="L6:L8" si="3">D6+K6</f>
        <v>108</v>
      </c>
      <c r="M6" s="21">
        <f t="shared" ref="M6:M9" si="4">B6*100/L6</f>
        <v>38.888888888888886</v>
      </c>
      <c r="N6" s="21">
        <f t="shared" ref="N6:N9" si="5">C6*100/L6</f>
        <v>20.37037037037037</v>
      </c>
      <c r="O6" s="21">
        <f t="shared" ref="O6:O9" si="6">E6+G6*100/L6</f>
        <v>16.185185185185183</v>
      </c>
      <c r="P6" s="21">
        <f t="shared" ref="P6:P9" si="7">F6+H6*100/L6</f>
        <v>25.444444444444443</v>
      </c>
    </row>
    <row r="7" spans="1:18" ht="16.5" thickBot="1">
      <c r="A7" s="2" t="s">
        <v>13</v>
      </c>
      <c r="B7" s="4">
        <v>26</v>
      </c>
      <c r="C7" s="4">
        <v>19</v>
      </c>
      <c r="D7" s="4">
        <f t="shared" si="0"/>
        <v>45</v>
      </c>
      <c r="E7" s="4">
        <v>9</v>
      </c>
      <c r="F7" s="4">
        <v>7</v>
      </c>
      <c r="G7" s="4">
        <v>6</v>
      </c>
      <c r="H7" s="4">
        <v>14</v>
      </c>
      <c r="I7" s="4">
        <f t="shared" si="1"/>
        <v>15</v>
      </c>
      <c r="J7" s="6">
        <f t="shared" si="1"/>
        <v>21</v>
      </c>
      <c r="K7" s="7">
        <f t="shared" si="2"/>
        <v>36</v>
      </c>
      <c r="L7" s="3">
        <f t="shared" si="3"/>
        <v>81</v>
      </c>
      <c r="M7" s="21">
        <f t="shared" si="4"/>
        <v>32.098765432098766</v>
      </c>
      <c r="N7" s="21">
        <f t="shared" si="5"/>
        <v>23.456790123456791</v>
      </c>
      <c r="O7" s="21">
        <f t="shared" si="6"/>
        <v>16.407407407407408</v>
      </c>
      <c r="P7" s="21">
        <f t="shared" si="7"/>
        <v>24.283950617283949</v>
      </c>
    </row>
    <row r="8" spans="1:18" ht="16.5" thickBot="1">
      <c r="A8" s="2" t="s">
        <v>14</v>
      </c>
      <c r="B8" s="4">
        <v>20</v>
      </c>
      <c r="C8" s="4">
        <v>20</v>
      </c>
      <c r="D8" s="4">
        <f t="shared" si="0"/>
        <v>40</v>
      </c>
      <c r="E8" s="4">
        <v>7</v>
      </c>
      <c r="F8" s="4">
        <v>4</v>
      </c>
      <c r="G8" s="4">
        <v>4</v>
      </c>
      <c r="H8" s="4">
        <v>3</v>
      </c>
      <c r="I8" s="4">
        <f t="shared" si="1"/>
        <v>11</v>
      </c>
      <c r="J8" s="6">
        <f t="shared" si="1"/>
        <v>7</v>
      </c>
      <c r="K8" s="7">
        <f t="shared" si="2"/>
        <v>18</v>
      </c>
      <c r="L8" s="3">
        <f t="shared" si="3"/>
        <v>58</v>
      </c>
      <c r="M8" s="21">
        <f t="shared" si="4"/>
        <v>34.482758620689658</v>
      </c>
      <c r="N8" s="21">
        <f t="shared" si="5"/>
        <v>34.482758620689658</v>
      </c>
      <c r="O8" s="21">
        <f t="shared" si="6"/>
        <v>13.896551724137931</v>
      </c>
      <c r="P8" s="21">
        <f t="shared" si="7"/>
        <v>9.1724137931034484</v>
      </c>
    </row>
    <row r="9" spans="1:18" ht="16.5" thickBot="1">
      <c r="A9" s="2" t="s">
        <v>15</v>
      </c>
      <c r="B9" s="4">
        <f t="shared" ref="B9:L9" si="8">SUM(B5:B8)</f>
        <v>130</v>
      </c>
      <c r="C9" s="4">
        <f t="shared" si="8"/>
        <v>86</v>
      </c>
      <c r="D9" s="4">
        <f t="shared" si="8"/>
        <v>216</v>
      </c>
      <c r="E9" s="4">
        <f t="shared" si="8"/>
        <v>32</v>
      </c>
      <c r="F9" s="4">
        <f t="shared" si="8"/>
        <v>30</v>
      </c>
      <c r="G9" s="4">
        <f t="shared" si="8"/>
        <v>28</v>
      </c>
      <c r="H9" s="4">
        <f t="shared" si="8"/>
        <v>42</v>
      </c>
      <c r="I9" s="4">
        <f t="shared" si="8"/>
        <v>60</v>
      </c>
      <c r="J9" s="6">
        <f t="shared" si="8"/>
        <v>72</v>
      </c>
      <c r="K9" s="7">
        <f t="shared" si="8"/>
        <v>132</v>
      </c>
      <c r="L9" s="3">
        <f t="shared" si="8"/>
        <v>348</v>
      </c>
      <c r="M9" s="21">
        <f t="shared" si="4"/>
        <v>37.356321839080458</v>
      </c>
      <c r="N9" s="21">
        <f t="shared" si="5"/>
        <v>24.712643678160919</v>
      </c>
      <c r="O9" s="21">
        <f t="shared" si="6"/>
        <v>40.045977011494251</v>
      </c>
      <c r="P9" s="21">
        <f t="shared" si="7"/>
        <v>42.068965517241381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57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58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0.22153759262068146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0.14954755982338735</v>
      </c>
    </row>
    <row r="13" spans="1:18" ht="15.75">
      <c r="A13" s="43" t="s">
        <v>9</v>
      </c>
      <c r="B13" s="42">
        <f>B5</f>
        <v>42</v>
      </c>
      <c r="C13" s="42">
        <f>I5</f>
        <v>17</v>
      </c>
      <c r="D13" s="42">
        <f>SUM(B13:C13)</f>
        <v>59</v>
      </c>
      <c r="E13" s="40"/>
      <c r="F13" s="27">
        <f>B15*D13/D15</f>
        <v>39.138613861386141</v>
      </c>
      <c r="G13" s="27">
        <f>C15*D13/D15</f>
        <v>19.861386138613863</v>
      </c>
      <c r="H13" s="42"/>
      <c r="I13" s="40"/>
      <c r="J13" s="10"/>
      <c r="K13" s="43" t="s">
        <v>9</v>
      </c>
      <c r="L13" s="42">
        <f>B7</f>
        <v>26</v>
      </c>
      <c r="M13" s="42">
        <f>I7</f>
        <v>15</v>
      </c>
      <c r="N13" s="42">
        <f>SUM(L13:M13)</f>
        <v>41</v>
      </c>
      <c r="O13" s="40"/>
      <c r="P13" s="27">
        <f>L15*N13/N15</f>
        <v>22.777777777777779</v>
      </c>
      <c r="Q13" s="27">
        <f>M15*N13/N15</f>
        <v>18.222222222222221</v>
      </c>
      <c r="R13" s="42"/>
    </row>
    <row r="14" spans="1:18" ht="18.75" customHeight="1">
      <c r="A14" s="43" t="s">
        <v>10</v>
      </c>
      <c r="B14" s="42">
        <f>C5</f>
        <v>25</v>
      </c>
      <c r="C14" s="42">
        <f>J5</f>
        <v>17</v>
      </c>
      <c r="D14" s="42">
        <f>SUM(B14:C14)</f>
        <v>42</v>
      </c>
      <c r="E14" s="40"/>
      <c r="F14" s="27">
        <f>B15*D14/D15</f>
        <v>27.861386138613863</v>
      </c>
      <c r="G14" s="27">
        <f>C15*D14/D15</f>
        <v>14.138613861386139</v>
      </c>
      <c r="H14" s="42" t="s">
        <v>32</v>
      </c>
      <c r="I14" s="40"/>
      <c r="J14" s="10"/>
      <c r="K14" s="43" t="s">
        <v>10</v>
      </c>
      <c r="L14" s="42">
        <f>C7</f>
        <v>19</v>
      </c>
      <c r="M14" s="42">
        <f>J7</f>
        <v>21</v>
      </c>
      <c r="N14" s="42">
        <f>SUM(L14:M14)</f>
        <v>40</v>
      </c>
      <c r="O14" s="40"/>
      <c r="P14" s="27">
        <f>L15*N14/N15</f>
        <v>22.222222222222221</v>
      </c>
      <c r="Q14" s="27">
        <f>M15*N14/N15</f>
        <v>17.777777777777779</v>
      </c>
      <c r="R14" s="42" t="s">
        <v>32</v>
      </c>
    </row>
    <row r="15" spans="1:18" ht="15.75">
      <c r="A15" s="33" t="s">
        <v>6</v>
      </c>
      <c r="B15" s="34">
        <f>SUM(B13:B14)</f>
        <v>67</v>
      </c>
      <c r="C15" s="34">
        <f>SUM(C13:C14)</f>
        <v>34</v>
      </c>
      <c r="D15" s="34">
        <f>SUM(D13:D14)</f>
        <v>101</v>
      </c>
      <c r="E15" s="40"/>
      <c r="F15" s="40"/>
      <c r="G15" s="40"/>
      <c r="H15" s="28">
        <f>SUM(G18:H19)</f>
        <v>1.4943834098273767</v>
      </c>
      <c r="I15" s="40"/>
      <c r="J15" s="10"/>
      <c r="K15" s="33" t="s">
        <v>6</v>
      </c>
      <c r="L15" s="34">
        <f>SUM(L13:L14)</f>
        <v>45</v>
      </c>
      <c r="M15" s="34">
        <f>SUM(M13:M14)</f>
        <v>36</v>
      </c>
      <c r="N15" s="34">
        <f>SUM(N13:N14)</f>
        <v>81</v>
      </c>
      <c r="O15" s="40"/>
      <c r="P15" s="42"/>
      <c r="Q15" s="42"/>
      <c r="R15" s="28">
        <f>SUM(Q18:R19)</f>
        <v>2.0768597560975599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36</v>
      </c>
      <c r="R17" s="93"/>
    </row>
    <row r="18" spans="1:18" ht="15.75">
      <c r="A18" s="29" t="s">
        <v>33</v>
      </c>
      <c r="B18" s="27">
        <f>B13-F13</f>
        <v>2.8613861386138595</v>
      </c>
      <c r="C18" s="27">
        <f>C13-G13</f>
        <v>-2.861386138613863</v>
      </c>
      <c r="D18" s="42"/>
      <c r="E18" s="27">
        <f>B18*B18</f>
        <v>8.1875306342515337</v>
      </c>
      <c r="F18" s="27">
        <f>C18*C18</f>
        <v>8.1875306342515533</v>
      </c>
      <c r="G18" s="30">
        <f>E18/F13</f>
        <v>0.2091931682416911</v>
      </c>
      <c r="H18" s="30">
        <f>F18/G13</f>
        <v>0.41223359624098044</v>
      </c>
      <c r="I18" s="40"/>
      <c r="J18" s="10"/>
      <c r="K18" s="29" t="s">
        <v>33</v>
      </c>
      <c r="L18" s="27">
        <f>L13-P13</f>
        <v>3.2222222222222214</v>
      </c>
      <c r="M18" s="27">
        <f>M13-Q13</f>
        <v>-3.2222222222222214</v>
      </c>
      <c r="N18" s="40"/>
      <c r="O18" s="27">
        <f>L18*L18</f>
        <v>10.382716049382712</v>
      </c>
      <c r="P18" s="27">
        <f>M18*M18</f>
        <v>10.382716049382712</v>
      </c>
      <c r="Q18" s="30">
        <f>O18/P13</f>
        <v>0.45582655826558244</v>
      </c>
      <c r="R18" s="30">
        <f>P18/Q13</f>
        <v>0.56978319783197806</v>
      </c>
    </row>
    <row r="19" spans="1:18" ht="15.75">
      <c r="A19" s="29"/>
      <c r="B19" s="27">
        <f>B14-F14</f>
        <v>-2.861386138613863</v>
      </c>
      <c r="C19" s="27">
        <f>C14-G14</f>
        <v>2.8613861386138613</v>
      </c>
      <c r="D19" s="42"/>
      <c r="E19" s="27">
        <f>B19*B19</f>
        <v>8.1875306342515533</v>
      </c>
      <c r="F19" s="27">
        <f>C19*C19</f>
        <v>8.1875306342515426</v>
      </c>
      <c r="G19" s="30">
        <f>E19/F14</f>
        <v>0.29386659348237626</v>
      </c>
      <c r="H19" s="30">
        <f>F19/G14</f>
        <v>0.57909005186232898</v>
      </c>
      <c r="I19" s="40"/>
      <c r="J19" s="10"/>
      <c r="K19" s="29"/>
      <c r="L19" s="27">
        <f>L14-P14</f>
        <v>-3.2222222222222214</v>
      </c>
      <c r="M19" s="27">
        <f>M14-Q14</f>
        <v>3.2222222222222214</v>
      </c>
      <c r="N19" s="40"/>
      <c r="O19" s="27">
        <f>L19*L19</f>
        <v>10.382716049382712</v>
      </c>
      <c r="P19" s="27">
        <f>M19*M19</f>
        <v>10.382716049382712</v>
      </c>
      <c r="Q19" s="30">
        <f>O19/P14</f>
        <v>0.46722222222222204</v>
      </c>
      <c r="R19" s="30">
        <f>P19/Q14</f>
        <v>0.58402777777777748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59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60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5.638048708717109E-3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0.43255387233939518</v>
      </c>
    </row>
    <row r="23" spans="1:18" ht="15.75">
      <c r="A23" s="43" t="s">
        <v>9</v>
      </c>
      <c r="B23" s="43">
        <f>B6</f>
        <v>42</v>
      </c>
      <c r="C23" s="43">
        <f>I6</f>
        <v>17</v>
      </c>
      <c r="D23" s="43">
        <f>SUM(B23:C23)</f>
        <v>59</v>
      </c>
      <c r="E23" s="40"/>
      <c r="F23" s="27">
        <f>B25*D23/D25</f>
        <v>34.962962962962962</v>
      </c>
      <c r="G23" s="27">
        <f>C25*D23/D25</f>
        <v>24.037037037037038</v>
      </c>
      <c r="H23" s="42"/>
      <c r="I23" s="40"/>
      <c r="J23" s="10"/>
      <c r="K23" s="43" t="s">
        <v>9</v>
      </c>
      <c r="L23" s="43">
        <f>B8</f>
        <v>20</v>
      </c>
      <c r="M23" s="43">
        <f>I8</f>
        <v>11</v>
      </c>
      <c r="N23" s="43">
        <f>SUM(L23:M23)</f>
        <v>31</v>
      </c>
      <c r="O23" s="40"/>
      <c r="P23" s="27">
        <f>L25*N23/N25</f>
        <v>21.379310344827587</v>
      </c>
      <c r="Q23" s="27">
        <f>M25*N23/N25</f>
        <v>9.6206896551724146</v>
      </c>
      <c r="R23" s="42"/>
    </row>
    <row r="24" spans="1:18" ht="32.25" customHeight="1">
      <c r="A24" s="43" t="s">
        <v>10</v>
      </c>
      <c r="B24" s="43">
        <f>C6</f>
        <v>22</v>
      </c>
      <c r="C24" s="43">
        <f>J6</f>
        <v>27</v>
      </c>
      <c r="D24" s="43">
        <f>SUM(B24:C24)</f>
        <v>49</v>
      </c>
      <c r="E24" s="40"/>
      <c r="F24" s="27">
        <f>B25*D24/D25</f>
        <v>29.037037037037038</v>
      </c>
      <c r="G24" s="27">
        <f>C25*D24/D25</f>
        <v>19.962962962962962</v>
      </c>
      <c r="H24" s="42" t="s">
        <v>32</v>
      </c>
      <c r="I24" s="40"/>
      <c r="J24" s="10"/>
      <c r="K24" s="43" t="s">
        <v>10</v>
      </c>
      <c r="L24" s="43">
        <f>C8</f>
        <v>20</v>
      </c>
      <c r="M24" s="43">
        <f>J8</f>
        <v>7</v>
      </c>
      <c r="N24" s="43">
        <f>SUM(L24:M24)</f>
        <v>27</v>
      </c>
      <c r="O24" s="40"/>
      <c r="P24" s="27">
        <f>L25*N24/N25</f>
        <v>18.620689655172413</v>
      </c>
      <c r="Q24" s="27">
        <f>M25*N24/N25</f>
        <v>8.3793103448275854</v>
      </c>
      <c r="R24" s="42" t="s">
        <v>32</v>
      </c>
    </row>
    <row r="25" spans="1:18" ht="15.75">
      <c r="A25" s="32" t="s">
        <v>6</v>
      </c>
      <c r="B25" s="32">
        <f>SUM(B23:B24)</f>
        <v>64</v>
      </c>
      <c r="C25" s="32">
        <f>SUM(C23:C24)</f>
        <v>44</v>
      </c>
      <c r="D25" s="32">
        <f>SUM(D23:D24)</f>
        <v>108</v>
      </c>
      <c r="E25" s="40"/>
      <c r="F25" s="42"/>
      <c r="G25" s="42"/>
      <c r="H25" s="28">
        <f>SUM(G28:H29)</f>
        <v>7.6624948900977987</v>
      </c>
      <c r="I25" s="40"/>
      <c r="J25" s="10"/>
      <c r="K25" s="32" t="s">
        <v>6</v>
      </c>
      <c r="L25" s="32">
        <f>SUM(L23:L24)</f>
        <v>40</v>
      </c>
      <c r="M25" s="32">
        <f>SUM(M23:M24)</f>
        <v>18</v>
      </c>
      <c r="N25" s="32">
        <f>SUM(N23:N24)</f>
        <v>58</v>
      </c>
      <c r="O25" s="40"/>
      <c r="P25" s="42"/>
      <c r="Q25" s="42"/>
      <c r="R25" s="28">
        <f>SUM(Q28:R29)</f>
        <v>0.61595645825036482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7.0370370370370381</v>
      </c>
      <c r="C28" s="27">
        <f>C23-G23</f>
        <v>-7.0370370370370381</v>
      </c>
      <c r="D28" s="42"/>
      <c r="E28" s="27">
        <f>B28*B28</f>
        <v>49.519890260631016</v>
      </c>
      <c r="F28" s="27">
        <f>C28*C28</f>
        <v>49.519890260631016</v>
      </c>
      <c r="G28" s="30">
        <f>E28/F23</f>
        <v>1.4163527934714379</v>
      </c>
      <c r="H28" s="30">
        <f>F28/G23</f>
        <v>2.0601495177766371</v>
      </c>
      <c r="I28" s="40"/>
      <c r="J28" s="10"/>
      <c r="K28" s="29" t="s">
        <v>33</v>
      </c>
      <c r="L28" s="27">
        <f>L23-P23</f>
        <v>-1.3793103448275872</v>
      </c>
      <c r="M28" s="27">
        <f>M23-Q23</f>
        <v>1.3793103448275854</v>
      </c>
      <c r="N28" s="40"/>
      <c r="O28" s="27">
        <f>L28*L28</f>
        <v>1.9024970273483974</v>
      </c>
      <c r="P28" s="27">
        <f>M28*M28</f>
        <v>1.9024970273483925</v>
      </c>
      <c r="Q28" s="30">
        <f>O28/P23</f>
        <v>8.898776418242503E-2</v>
      </c>
      <c r="R28" s="30">
        <f>P28/Q23</f>
        <v>0.19775058707205512</v>
      </c>
    </row>
    <row r="29" spans="1:18" ht="15.75">
      <c r="A29" s="29"/>
      <c r="B29" s="27">
        <f>B24-F24</f>
        <v>-7.0370370370370381</v>
      </c>
      <c r="C29" s="27">
        <f>C24-G24</f>
        <v>7.0370370370370381</v>
      </c>
      <c r="D29" s="42"/>
      <c r="E29" s="27">
        <f>B29*B29</f>
        <v>49.519890260631016</v>
      </c>
      <c r="F29" s="27">
        <f>C29*C29</f>
        <v>49.519890260631016</v>
      </c>
      <c r="G29" s="30">
        <f>E29/F24</f>
        <v>1.7054043839758131</v>
      </c>
      <c r="H29" s="30">
        <f>F29/G24</f>
        <v>2.4805881948739099</v>
      </c>
      <c r="I29" s="40"/>
      <c r="J29" s="10"/>
      <c r="K29" s="29"/>
      <c r="L29" s="27">
        <f>L24-P24</f>
        <v>1.3793103448275872</v>
      </c>
      <c r="M29" s="27">
        <f>M24-Q24</f>
        <v>-1.3793103448275854</v>
      </c>
      <c r="N29" s="40"/>
      <c r="O29" s="27">
        <f>L29*L29</f>
        <v>1.9024970273483974</v>
      </c>
      <c r="P29" s="27">
        <f>M29*M29</f>
        <v>1.9024970273483925</v>
      </c>
      <c r="Q29" s="30">
        <f>O29/P24</f>
        <v>0.10217113665389542</v>
      </c>
      <c r="R29" s="30">
        <f>P29/Q24</f>
        <v>0.22704697034198926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2018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84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42</v>
      </c>
      <c r="C33" s="53">
        <f>C13</f>
        <v>17</v>
      </c>
      <c r="D33" s="53">
        <f>SUM(B33:C33)</f>
        <v>59</v>
      </c>
      <c r="E33" s="49">
        <f>B33*100/D35</f>
        <v>41.584158415841586</v>
      </c>
      <c r="F33" s="49">
        <f>C33*100/D35</f>
        <v>16.831683168316832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7.4050739440379085E-3</v>
      </c>
    </row>
    <row r="34" spans="1:16" ht="15.75">
      <c r="A34" s="53" t="s">
        <v>10</v>
      </c>
      <c r="B34" s="53">
        <f>B14</f>
        <v>25</v>
      </c>
      <c r="C34" s="53">
        <f>C14</f>
        <v>17</v>
      </c>
      <c r="D34" s="53">
        <f>SUM(B34:C34)</f>
        <v>42</v>
      </c>
      <c r="E34" s="50">
        <f>B34*100/D33</f>
        <v>42.372881355932201</v>
      </c>
      <c r="F34" s="49">
        <f>C34*100/D35</f>
        <v>16.831683168316832</v>
      </c>
      <c r="I34" s="56" t="s">
        <v>9</v>
      </c>
      <c r="J34" s="54">
        <f>B9</f>
        <v>130</v>
      </c>
      <c r="K34" s="54">
        <f>I9</f>
        <v>60</v>
      </c>
      <c r="L34" s="54">
        <f>SUM(J34:K34)</f>
        <v>190</v>
      </c>
      <c r="M34" s="57"/>
      <c r="N34" s="27">
        <f>J36*L34/L36</f>
        <v>117.93103448275862</v>
      </c>
      <c r="O34" s="27">
        <f>K36*L34/L36</f>
        <v>72.068965517241381</v>
      </c>
      <c r="P34" s="54"/>
    </row>
    <row r="35" spans="1:16" ht="18" customHeight="1">
      <c r="A35" s="53" t="s">
        <v>6</v>
      </c>
      <c r="B35" s="53">
        <f>SUM(B33:B34)</f>
        <v>67</v>
      </c>
      <c r="C35" s="53">
        <f>SUM(C33:C34)</f>
        <v>34</v>
      </c>
      <c r="D35" s="53">
        <f>SUM(D33:D34)</f>
        <v>101</v>
      </c>
      <c r="E35" s="51"/>
      <c r="F35" s="51"/>
      <c r="I35" s="56" t="s">
        <v>10</v>
      </c>
      <c r="J35" s="54">
        <f>C9</f>
        <v>86</v>
      </c>
      <c r="K35" s="54">
        <f>J9</f>
        <v>72</v>
      </c>
      <c r="L35" s="54">
        <f>SUM(J35:K35)</f>
        <v>158</v>
      </c>
      <c r="M35" s="57"/>
      <c r="N35" s="27">
        <f>J36*L35/L36</f>
        <v>98.068965517241381</v>
      </c>
      <c r="O35" s="27">
        <f>K36*L35/L36</f>
        <v>59.931034482758619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216</v>
      </c>
      <c r="K36" s="34">
        <f>SUM(K34:K35)</f>
        <v>132</v>
      </c>
      <c r="L36" s="34">
        <f>SUM(L34:L35)</f>
        <v>348</v>
      </c>
      <c r="M36" s="57"/>
      <c r="N36" s="57"/>
      <c r="O36" s="57"/>
      <c r="P36" s="28">
        <f>SUM(O39:P40)</f>
        <v>7.1719863525326559</v>
      </c>
    </row>
    <row r="37" spans="1:16" ht="15.75">
      <c r="A37" s="95" t="str">
        <f>A21</f>
        <v>Observed Value Quatarly April-Jun 2018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42</v>
      </c>
      <c r="C39" s="53">
        <f>C23</f>
        <v>17</v>
      </c>
      <c r="D39" s="53">
        <f>SUM(B39:C39)</f>
        <v>59</v>
      </c>
      <c r="E39" s="49">
        <f>B39*100/D41</f>
        <v>38.888888888888886</v>
      </c>
      <c r="F39" s="49">
        <f>C39*100/D41</f>
        <v>15.74074074074074</v>
      </c>
      <c r="I39" s="29" t="s">
        <v>33</v>
      </c>
      <c r="J39" s="27">
        <f>J34-N34</f>
        <v>12.068965517241381</v>
      </c>
      <c r="K39" s="27">
        <f>K34-O34</f>
        <v>-12.068965517241381</v>
      </c>
      <c r="L39" s="54"/>
      <c r="M39" s="27">
        <f>J39*J39</f>
        <v>145.6599286563615</v>
      </c>
      <c r="N39" s="27">
        <f>K39*K39</f>
        <v>145.6599286563615</v>
      </c>
      <c r="O39" s="30">
        <f>M39/N34</f>
        <v>1.235128050010083</v>
      </c>
      <c r="P39" s="30">
        <f>N39/O34</f>
        <v>2.0211186272892263</v>
      </c>
    </row>
    <row r="40" spans="1:16" ht="15.75">
      <c r="A40" s="53" t="s">
        <v>10</v>
      </c>
      <c r="B40" s="53">
        <f>B24</f>
        <v>22</v>
      </c>
      <c r="C40" s="53">
        <f>C24</f>
        <v>27</v>
      </c>
      <c r="D40" s="53">
        <f>SUM(B40:C40)</f>
        <v>49</v>
      </c>
      <c r="E40" s="50">
        <f>B40*100/D39</f>
        <v>37.288135593220339</v>
      </c>
      <c r="F40" s="49">
        <f>C40*100/D41</f>
        <v>25</v>
      </c>
      <c r="I40" s="29"/>
      <c r="J40" s="27">
        <f>J35-N35</f>
        <v>-12.068965517241381</v>
      </c>
      <c r="K40" s="27">
        <f>K35-O35</f>
        <v>12.068965517241381</v>
      </c>
      <c r="L40" s="54"/>
      <c r="M40" s="27">
        <f>J40*J40</f>
        <v>145.6599286563615</v>
      </c>
      <c r="N40" s="27">
        <f>K40*K40</f>
        <v>145.6599286563615</v>
      </c>
      <c r="O40" s="30">
        <f>M40/N35</f>
        <v>1.4852805664678213</v>
      </c>
      <c r="P40" s="30">
        <f>N40/O35</f>
        <v>2.4304591087655258</v>
      </c>
    </row>
    <row r="41" spans="1:16">
      <c r="A41" s="53" t="s">
        <v>6</v>
      </c>
      <c r="B41" s="53">
        <f>SUM(B39:B40)</f>
        <v>64</v>
      </c>
      <c r="C41" s="53">
        <f>SUM(C39:C40)</f>
        <v>44</v>
      </c>
      <c r="D41" s="53">
        <f>SUM(D39:D40)</f>
        <v>108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2018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49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26</v>
      </c>
      <c r="C45" s="53">
        <f t="shared" si="9"/>
        <v>15</v>
      </c>
      <c r="D45" s="53">
        <f>SUM(B45:C45)</f>
        <v>41</v>
      </c>
      <c r="E45" s="49">
        <f>B45*100/D47</f>
        <v>32.098765432098766</v>
      </c>
      <c r="F45" s="49">
        <f>C45*100/D47</f>
        <v>18.518518518518519</v>
      </c>
    </row>
    <row r="46" spans="1:16">
      <c r="A46" s="53" t="s">
        <v>10</v>
      </c>
      <c r="B46" s="53">
        <f t="shared" si="9"/>
        <v>19</v>
      </c>
      <c r="C46" s="53">
        <f t="shared" si="9"/>
        <v>21</v>
      </c>
      <c r="D46" s="53">
        <f>SUM(B46:C46)</f>
        <v>40</v>
      </c>
      <c r="E46" s="50">
        <f>B46*100/D45</f>
        <v>46.341463414634148</v>
      </c>
      <c r="F46" s="49">
        <f>C46*100/D47</f>
        <v>25.925925925925927</v>
      </c>
    </row>
    <row r="47" spans="1:16">
      <c r="A47" s="53" t="s">
        <v>6</v>
      </c>
      <c r="B47" s="53">
        <f>SUM(B45:B46)</f>
        <v>45</v>
      </c>
      <c r="C47" s="53">
        <f>SUM(C45:C46)</f>
        <v>36</v>
      </c>
      <c r="D47" s="53">
        <f>SUM(D45:D46)</f>
        <v>81</v>
      </c>
      <c r="E47" s="51"/>
      <c r="F47" s="51"/>
    </row>
    <row r="48" spans="1:16" ht="15.75" customHeight="1">
      <c r="A48" s="95" t="str">
        <f>K21</f>
        <v>Observed Value Quatarly Oct-Dec 2018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20</v>
      </c>
      <c r="C50" s="53">
        <f>M23</f>
        <v>11</v>
      </c>
      <c r="D50" s="53">
        <f>SUM(B50:C50)</f>
        <v>31</v>
      </c>
      <c r="E50" s="49">
        <f>B50*100/D52</f>
        <v>34.482758620689658</v>
      </c>
      <c r="F50" s="49">
        <f>C50*100/D52</f>
        <v>18.96551724137931</v>
      </c>
    </row>
    <row r="51" spans="1:6">
      <c r="A51" s="53" t="s">
        <v>10</v>
      </c>
      <c r="B51" s="53">
        <f>L24</f>
        <v>20</v>
      </c>
      <c r="C51" s="53">
        <f>M24</f>
        <v>7</v>
      </c>
      <c r="D51" s="53">
        <f>SUM(B51:C51)</f>
        <v>27</v>
      </c>
      <c r="E51" s="49">
        <f>B51*100/D50</f>
        <v>64.516129032258064</v>
      </c>
      <c r="F51" s="49">
        <f>C51*100/D52</f>
        <v>12.068965517241379</v>
      </c>
    </row>
    <row r="52" spans="1:6">
      <c r="A52" s="53" t="s">
        <v>6</v>
      </c>
      <c r="B52" s="53">
        <f>SUM(B50:B51)</f>
        <v>40</v>
      </c>
      <c r="C52" s="53">
        <f>SUM(C50:C51)</f>
        <v>18</v>
      </c>
      <c r="D52" s="53">
        <f>SUM(D50:D51)</f>
        <v>58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8:D8"/>
    <mergeCell ref="A9:A10"/>
    <mergeCell ref="C9:D9"/>
    <mergeCell ref="C10:D10"/>
    <mergeCell ref="C7:D7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8:D8"/>
    <mergeCell ref="A9:A10"/>
    <mergeCell ref="C9:D9"/>
    <mergeCell ref="C10:D10"/>
    <mergeCell ref="C7:D7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2"/>
  <sheetViews>
    <sheetView topLeftCell="A40" workbookViewId="0">
      <selection activeCell="O45" sqref="O45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4.710937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20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33</v>
      </c>
      <c r="C5" s="4">
        <v>12</v>
      </c>
      <c r="D5" s="4">
        <f>SUM(B5:C5)</f>
        <v>45</v>
      </c>
      <c r="E5" s="4">
        <v>14</v>
      </c>
      <c r="F5" s="4">
        <v>6</v>
      </c>
      <c r="G5" s="4">
        <v>8</v>
      </c>
      <c r="H5" s="4">
        <v>18</v>
      </c>
      <c r="I5" s="4">
        <f>E5+G5</f>
        <v>22</v>
      </c>
      <c r="J5" s="6">
        <f>F5+H5</f>
        <v>24</v>
      </c>
      <c r="K5" s="7">
        <f>I5+J5</f>
        <v>46</v>
      </c>
      <c r="L5" s="3">
        <f>D5+K5</f>
        <v>91</v>
      </c>
      <c r="M5" s="21">
        <f>B5*100/L5</f>
        <v>36.263736263736263</v>
      </c>
      <c r="N5" s="21">
        <f>C5*100/L5</f>
        <v>13.186813186813186</v>
      </c>
      <c r="O5" s="21">
        <f>E5+G5*100/L5</f>
        <v>22.791208791208792</v>
      </c>
      <c r="P5" s="21">
        <f>F5+H5*100/L5</f>
        <v>25.780219780219781</v>
      </c>
    </row>
    <row r="6" spans="1:18" ht="16.5" thickBot="1">
      <c r="A6" s="2" t="s">
        <v>12</v>
      </c>
      <c r="B6" s="4">
        <v>42</v>
      </c>
      <c r="C6" s="4">
        <v>33</v>
      </c>
      <c r="D6" s="4">
        <f t="shared" ref="D6:D8" si="0">SUM(B6:C6)</f>
        <v>75</v>
      </c>
      <c r="E6" s="4">
        <v>15</v>
      </c>
      <c r="F6" s="4">
        <v>17</v>
      </c>
      <c r="G6" s="4">
        <v>11</v>
      </c>
      <c r="H6" s="4">
        <v>25</v>
      </c>
      <c r="I6" s="4">
        <f t="shared" ref="I6:J9" si="1">E6+G6</f>
        <v>26</v>
      </c>
      <c r="J6" s="6">
        <f t="shared" si="1"/>
        <v>42</v>
      </c>
      <c r="K6" s="7">
        <f t="shared" ref="K6:K9" si="2">I6+J6</f>
        <v>68</v>
      </c>
      <c r="L6" s="3">
        <f t="shared" ref="L6:L9" si="3">D6+K6</f>
        <v>143</v>
      </c>
      <c r="M6" s="21">
        <f t="shared" ref="M6:M9" si="4">B6*100/L6</f>
        <v>29.37062937062937</v>
      </c>
      <c r="N6" s="21">
        <f t="shared" ref="N6:N9" si="5">C6*100/L6</f>
        <v>23.076923076923077</v>
      </c>
      <c r="O6" s="21">
        <f t="shared" ref="O6:O9" si="6">E6+G6*100/L6</f>
        <v>22.692307692307693</v>
      </c>
      <c r="P6" s="21">
        <f t="shared" ref="P6:P9" si="7">F6+H6*100/L6</f>
        <v>34.48251748251748</v>
      </c>
    </row>
    <row r="7" spans="1:18" ht="16.5" thickBot="1">
      <c r="A7" s="2" t="s">
        <v>13</v>
      </c>
      <c r="B7" s="4">
        <v>36</v>
      </c>
      <c r="C7" s="4">
        <v>28</v>
      </c>
      <c r="D7" s="4">
        <f t="shared" si="0"/>
        <v>64</v>
      </c>
      <c r="E7" s="4">
        <v>11</v>
      </c>
      <c r="F7" s="4">
        <v>11</v>
      </c>
      <c r="G7" s="4">
        <v>13</v>
      </c>
      <c r="H7" s="4">
        <v>32</v>
      </c>
      <c r="I7" s="4">
        <f t="shared" si="1"/>
        <v>24</v>
      </c>
      <c r="J7" s="6">
        <f t="shared" si="1"/>
        <v>43</v>
      </c>
      <c r="K7" s="7">
        <f t="shared" si="2"/>
        <v>67</v>
      </c>
      <c r="L7" s="3">
        <f t="shared" si="3"/>
        <v>131</v>
      </c>
      <c r="M7" s="21">
        <f t="shared" si="4"/>
        <v>27.480916030534353</v>
      </c>
      <c r="N7" s="21">
        <f t="shared" si="5"/>
        <v>21.374045801526716</v>
      </c>
      <c r="O7" s="21">
        <f t="shared" si="6"/>
        <v>20.923664122137403</v>
      </c>
      <c r="P7" s="21">
        <f t="shared" si="7"/>
        <v>35.427480916030532</v>
      </c>
    </row>
    <row r="8" spans="1:18" ht="16.5" thickBot="1">
      <c r="A8" s="2" t="s">
        <v>14</v>
      </c>
      <c r="B8" s="4">
        <v>43</v>
      </c>
      <c r="C8" s="4">
        <v>22</v>
      </c>
      <c r="D8" s="4">
        <f t="shared" si="0"/>
        <v>65</v>
      </c>
      <c r="E8" s="4">
        <v>9</v>
      </c>
      <c r="F8" s="4">
        <v>8</v>
      </c>
      <c r="G8" s="4">
        <v>14</v>
      </c>
      <c r="H8" s="4">
        <v>11</v>
      </c>
      <c r="I8" s="4">
        <f t="shared" si="1"/>
        <v>23</v>
      </c>
      <c r="J8" s="6">
        <f t="shared" si="1"/>
        <v>19</v>
      </c>
      <c r="K8" s="7">
        <f t="shared" si="2"/>
        <v>42</v>
      </c>
      <c r="L8" s="3">
        <f t="shared" si="3"/>
        <v>107</v>
      </c>
      <c r="M8" s="21">
        <f t="shared" si="4"/>
        <v>40.186915887850468</v>
      </c>
      <c r="N8" s="21">
        <f t="shared" si="5"/>
        <v>20.560747663551403</v>
      </c>
      <c r="O8" s="21">
        <f t="shared" si="6"/>
        <v>22.084112149532711</v>
      </c>
      <c r="P8" s="21">
        <f t="shared" si="7"/>
        <v>18.280373831775702</v>
      </c>
    </row>
    <row r="9" spans="1:18" ht="16.5" thickBot="1">
      <c r="A9" s="2" t="s">
        <v>15</v>
      </c>
      <c r="B9" s="4">
        <f t="shared" ref="B9:H9" si="8">SUM(B5:B8)</f>
        <v>154</v>
      </c>
      <c r="C9" s="4">
        <f t="shared" si="8"/>
        <v>95</v>
      </c>
      <c r="D9" s="4">
        <f t="shared" si="8"/>
        <v>249</v>
      </c>
      <c r="E9" s="4">
        <f t="shared" si="8"/>
        <v>49</v>
      </c>
      <c r="F9" s="4">
        <f t="shared" si="8"/>
        <v>42</v>
      </c>
      <c r="G9" s="4">
        <f t="shared" si="8"/>
        <v>46</v>
      </c>
      <c r="H9" s="4">
        <f t="shared" si="8"/>
        <v>86</v>
      </c>
      <c r="I9" s="4">
        <f t="shared" si="1"/>
        <v>95</v>
      </c>
      <c r="J9" s="6">
        <f t="shared" si="1"/>
        <v>128</v>
      </c>
      <c r="K9" s="7">
        <f t="shared" si="2"/>
        <v>223</v>
      </c>
      <c r="L9" s="3">
        <f t="shared" si="3"/>
        <v>472</v>
      </c>
      <c r="M9" s="21">
        <f t="shared" si="4"/>
        <v>32.627118644067799</v>
      </c>
      <c r="N9" s="21">
        <f t="shared" si="5"/>
        <v>20.127118644067796</v>
      </c>
      <c r="O9" s="21">
        <f t="shared" si="6"/>
        <v>58.745762711864408</v>
      </c>
      <c r="P9" s="21">
        <f t="shared" si="7"/>
        <v>60.220338983050851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61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62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1.28491737017534E-2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1.8981731544849004E-2</v>
      </c>
    </row>
    <row r="13" spans="1:18" ht="15.75">
      <c r="A13" s="43" t="s">
        <v>9</v>
      </c>
      <c r="B13" s="42">
        <f>B5</f>
        <v>33</v>
      </c>
      <c r="C13" s="42">
        <f>I5</f>
        <v>22</v>
      </c>
      <c r="D13" s="42">
        <f>SUM(B13:C13)</f>
        <v>55</v>
      </c>
      <c r="E13" s="40"/>
      <c r="F13" s="27">
        <f>B15*D13/D15</f>
        <v>27.197802197802197</v>
      </c>
      <c r="G13" s="27">
        <f>C15*D13/D15</f>
        <v>27.802197802197803</v>
      </c>
      <c r="H13" s="42"/>
      <c r="I13" s="40"/>
      <c r="J13" s="10"/>
      <c r="K13" s="43" t="s">
        <v>9</v>
      </c>
      <c r="L13" s="42">
        <f>B7</f>
        <v>36</v>
      </c>
      <c r="M13" s="42">
        <f>I7</f>
        <v>24</v>
      </c>
      <c r="N13" s="42">
        <f>SUM(L13:M13)</f>
        <v>60</v>
      </c>
      <c r="O13" s="40"/>
      <c r="P13" s="27">
        <f>L15*N13/N15</f>
        <v>29.31297709923664</v>
      </c>
      <c r="Q13" s="27">
        <f>M15*N13/N15</f>
        <v>30.68702290076336</v>
      </c>
      <c r="R13" s="42"/>
    </row>
    <row r="14" spans="1:18" ht="18.75" customHeight="1">
      <c r="A14" s="43" t="s">
        <v>10</v>
      </c>
      <c r="B14" s="42">
        <f>C5</f>
        <v>12</v>
      </c>
      <c r="C14" s="42">
        <f>J5</f>
        <v>24</v>
      </c>
      <c r="D14" s="42">
        <f>SUM(B14:C14)</f>
        <v>36</v>
      </c>
      <c r="E14" s="40"/>
      <c r="F14" s="27">
        <f>B15*D14/D15</f>
        <v>17.802197802197803</v>
      </c>
      <c r="G14" s="27">
        <f>C15*D14/D15</f>
        <v>18.197802197802197</v>
      </c>
      <c r="H14" s="42" t="s">
        <v>32</v>
      </c>
      <c r="I14" s="40"/>
      <c r="J14" s="10"/>
      <c r="K14" s="43" t="s">
        <v>10</v>
      </c>
      <c r="L14" s="42">
        <f>C7</f>
        <v>28</v>
      </c>
      <c r="M14" s="42">
        <f>J7</f>
        <v>43</v>
      </c>
      <c r="N14" s="42">
        <f>SUM(L14:M14)</f>
        <v>71</v>
      </c>
      <c r="O14" s="40"/>
      <c r="P14" s="27">
        <f>L15*N14/N15</f>
        <v>34.68702290076336</v>
      </c>
      <c r="Q14" s="27">
        <f>M15*N14/N15</f>
        <v>36.31297709923664</v>
      </c>
      <c r="R14" s="42" t="s">
        <v>32</v>
      </c>
    </row>
    <row r="15" spans="1:18" ht="15.75">
      <c r="A15" s="33" t="s">
        <v>6</v>
      </c>
      <c r="B15" s="34">
        <f>SUM(B13:B14)</f>
        <v>45</v>
      </c>
      <c r="C15" s="34">
        <f>SUM(C13:C14)</f>
        <v>46</v>
      </c>
      <c r="D15" s="34">
        <f>SUM(D13:D14)</f>
        <v>91</v>
      </c>
      <c r="E15" s="40"/>
      <c r="F15" s="40"/>
      <c r="G15" s="40"/>
      <c r="H15" s="28">
        <f>SUM(G18:H19)</f>
        <v>6.1897584541062809</v>
      </c>
      <c r="I15" s="40"/>
      <c r="J15" s="10"/>
      <c r="K15" s="33" t="s">
        <v>6</v>
      </c>
      <c r="L15" s="34">
        <f>SUM(L13:L14)</f>
        <v>64</v>
      </c>
      <c r="M15" s="34">
        <f>SUM(M13:M14)</f>
        <v>67</v>
      </c>
      <c r="N15" s="34">
        <f>SUM(N13:N14)</f>
        <v>131</v>
      </c>
      <c r="O15" s="40"/>
      <c r="P15" s="42"/>
      <c r="Q15" s="42"/>
      <c r="R15" s="28">
        <f>SUM(Q18:R19)</f>
        <v>5.5031979188564231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65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5.8021978021978029</v>
      </c>
      <c r="C18" s="27">
        <f>C13-G13</f>
        <v>-5.8021978021978029</v>
      </c>
      <c r="D18" s="42"/>
      <c r="E18" s="27">
        <f>B18*B18</f>
        <v>33.665499335829011</v>
      </c>
      <c r="F18" s="27">
        <f>C18*C18</f>
        <v>33.665499335829011</v>
      </c>
      <c r="G18" s="30">
        <f>E18/F13</f>
        <v>1.237802197802198</v>
      </c>
      <c r="H18" s="30">
        <f>F18/G13</f>
        <v>1.2108934543717154</v>
      </c>
      <c r="I18" s="40"/>
      <c r="J18" s="10"/>
      <c r="K18" s="29" t="s">
        <v>33</v>
      </c>
      <c r="L18" s="27">
        <f>L13-P13</f>
        <v>6.6870229007633597</v>
      </c>
      <c r="M18" s="27">
        <f>M13-Q13</f>
        <v>-6.6870229007633597</v>
      </c>
      <c r="N18" s="40"/>
      <c r="O18" s="27">
        <f>L18*L18</f>
        <v>44.716275275333615</v>
      </c>
      <c r="P18" s="27">
        <f>M18*M18</f>
        <v>44.716275275333615</v>
      </c>
      <c r="Q18" s="30">
        <f>O18/P13</f>
        <v>1.5254770992366415</v>
      </c>
      <c r="R18" s="30">
        <f>P18/Q13</f>
        <v>1.4571721544947023</v>
      </c>
    </row>
    <row r="19" spans="1:18" ht="15.75">
      <c r="A19" s="29"/>
      <c r="B19" s="27">
        <f>B14-F14</f>
        <v>-5.8021978021978029</v>
      </c>
      <c r="C19" s="27">
        <f>C14-G14</f>
        <v>5.8021978021978029</v>
      </c>
      <c r="D19" s="42"/>
      <c r="E19" s="27">
        <f>B19*B19</f>
        <v>33.665499335829011</v>
      </c>
      <c r="F19" s="27">
        <f>C19*C19</f>
        <v>33.665499335829011</v>
      </c>
      <c r="G19" s="30">
        <f>E19/F14</f>
        <v>1.8910866910866913</v>
      </c>
      <c r="H19" s="30">
        <f>F19/G14</f>
        <v>1.8499761108456765</v>
      </c>
      <c r="I19" s="40"/>
      <c r="J19" s="10"/>
      <c r="K19" s="29"/>
      <c r="L19" s="27">
        <f>L14-P14</f>
        <v>-6.6870229007633597</v>
      </c>
      <c r="M19" s="27">
        <f>M14-Q14</f>
        <v>6.6870229007633597</v>
      </c>
      <c r="N19" s="40"/>
      <c r="O19" s="27">
        <f>L19*L19</f>
        <v>44.716275275333615</v>
      </c>
      <c r="P19" s="27">
        <f>M19*M19</f>
        <v>44.716275275333615</v>
      </c>
      <c r="Q19" s="30">
        <f>O19/P14</f>
        <v>1.289135576819697</v>
      </c>
      <c r="R19" s="30">
        <f>P19/Q14</f>
        <v>1.2314130883053824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63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64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3.3640904885375446E-2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0.23656933286199106</v>
      </c>
    </row>
    <row r="23" spans="1:18" ht="15.75">
      <c r="A23" s="43" t="s">
        <v>9</v>
      </c>
      <c r="B23" s="43">
        <f>B6</f>
        <v>42</v>
      </c>
      <c r="C23" s="43">
        <f>I6</f>
        <v>26</v>
      </c>
      <c r="D23" s="43">
        <f>SUM(B23:C23)</f>
        <v>68</v>
      </c>
      <c r="E23" s="40"/>
      <c r="F23" s="27">
        <f>B25*D23/D25</f>
        <v>35.664335664335667</v>
      </c>
      <c r="G23" s="27">
        <f>C25*D23/D25</f>
        <v>32.335664335664333</v>
      </c>
      <c r="H23" s="42"/>
      <c r="I23" s="40"/>
      <c r="J23" s="10"/>
      <c r="K23" s="43" t="s">
        <v>9</v>
      </c>
      <c r="L23" s="43">
        <f>B8</f>
        <v>43</v>
      </c>
      <c r="M23" s="43">
        <f>I8</f>
        <v>23</v>
      </c>
      <c r="N23" s="43">
        <f>SUM(L23:M23)</f>
        <v>66</v>
      </c>
      <c r="O23" s="40"/>
      <c r="P23" s="27">
        <f>L25*N23/N25</f>
        <v>40.09345794392523</v>
      </c>
      <c r="Q23" s="27">
        <f>M25*N23/N25</f>
        <v>25.906542056074766</v>
      </c>
      <c r="R23" s="42"/>
    </row>
    <row r="24" spans="1:18" ht="32.25" customHeight="1">
      <c r="A24" s="43" t="s">
        <v>10</v>
      </c>
      <c r="B24" s="43">
        <f>C6</f>
        <v>33</v>
      </c>
      <c r="C24" s="43">
        <f>J6</f>
        <v>42</v>
      </c>
      <c r="D24" s="43">
        <f>SUM(B24:C24)</f>
        <v>75</v>
      </c>
      <c r="E24" s="40"/>
      <c r="F24" s="27">
        <f>B25*D24/D25</f>
        <v>39.335664335664333</v>
      </c>
      <c r="G24" s="27">
        <f>C25*D24/D25</f>
        <v>35.664335664335667</v>
      </c>
      <c r="H24" s="42" t="s">
        <v>32</v>
      </c>
      <c r="I24" s="40"/>
      <c r="J24" s="10"/>
      <c r="K24" s="43" t="s">
        <v>10</v>
      </c>
      <c r="L24" s="43">
        <f>C8</f>
        <v>22</v>
      </c>
      <c r="M24" s="43">
        <f>J8</f>
        <v>19</v>
      </c>
      <c r="N24" s="43">
        <f>SUM(L24:M24)</f>
        <v>41</v>
      </c>
      <c r="O24" s="40"/>
      <c r="P24" s="27">
        <f>L25*N24/N25</f>
        <v>24.906542056074766</v>
      </c>
      <c r="Q24" s="27">
        <f>M25*N24/N25</f>
        <v>16.093457943925234</v>
      </c>
      <c r="R24" s="42" t="s">
        <v>32</v>
      </c>
    </row>
    <row r="25" spans="1:18" ht="15.75">
      <c r="A25" s="32" t="s">
        <v>6</v>
      </c>
      <c r="B25" s="32">
        <f>SUM(B23:B24)</f>
        <v>75</v>
      </c>
      <c r="C25" s="32">
        <f>SUM(C23:C24)</f>
        <v>68</v>
      </c>
      <c r="D25" s="32">
        <f>SUM(D23:D24)</f>
        <v>143</v>
      </c>
      <c r="E25" s="40"/>
      <c r="F25" s="42"/>
      <c r="G25" s="42"/>
      <c r="H25" s="28">
        <f>SUM(G28:H29)</f>
        <v>4.5128622837370198</v>
      </c>
      <c r="I25" s="40"/>
      <c r="J25" s="10"/>
      <c r="K25" s="32" t="s">
        <v>6</v>
      </c>
      <c r="L25" s="32">
        <f>SUM(L23:L24)</f>
        <v>65</v>
      </c>
      <c r="M25" s="32">
        <f>SUM(M23:M24)</f>
        <v>42</v>
      </c>
      <c r="N25" s="32">
        <f>SUM(N23:N24)</f>
        <v>107</v>
      </c>
      <c r="O25" s="40"/>
      <c r="P25" s="42"/>
      <c r="Q25" s="42"/>
      <c r="R25" s="28">
        <f>SUM(Q28:R29)</f>
        <v>1.4009225192152024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65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36</v>
      </c>
      <c r="R27" s="93"/>
    </row>
    <row r="28" spans="1:18" ht="15.75">
      <c r="A28" s="29" t="s">
        <v>33</v>
      </c>
      <c r="B28" s="27">
        <f>B23-F23</f>
        <v>6.3356643356643332</v>
      </c>
      <c r="C28" s="27">
        <f>C23-G23</f>
        <v>-6.3356643356643332</v>
      </c>
      <c r="D28" s="42"/>
      <c r="E28" s="27">
        <f>B28*B28</f>
        <v>40.140642574208975</v>
      </c>
      <c r="F28" s="27">
        <f>C28*C28</f>
        <v>40.140642574208975</v>
      </c>
      <c r="G28" s="30">
        <f>E28/F23</f>
        <v>1.1255121349238986</v>
      </c>
      <c r="H28" s="30">
        <f>F28/G23</f>
        <v>1.2413736782248883</v>
      </c>
      <c r="I28" s="40"/>
      <c r="J28" s="10"/>
      <c r="K28" s="29" t="s">
        <v>33</v>
      </c>
      <c r="L28" s="27">
        <f>L23-P23</f>
        <v>2.9065420560747697</v>
      </c>
      <c r="M28" s="27">
        <f>M23-Q23</f>
        <v>-2.9065420560747661</v>
      </c>
      <c r="N28" s="40"/>
      <c r="O28" s="27">
        <f>L28*L28</f>
        <v>8.4479867237313488</v>
      </c>
      <c r="P28" s="27">
        <f>M28*M28</f>
        <v>8.4479867237313293</v>
      </c>
      <c r="Q28" s="30">
        <f>O28/P23</f>
        <v>0.21070736117465139</v>
      </c>
      <c r="R28" s="30">
        <f>P28/Q23</f>
        <v>0.32609472562743586</v>
      </c>
    </row>
    <row r="29" spans="1:18" ht="15.75">
      <c r="A29" s="29"/>
      <c r="B29" s="27">
        <f>B24-F24</f>
        <v>-6.3356643356643332</v>
      </c>
      <c r="C29" s="27">
        <f>C24-G24</f>
        <v>6.3356643356643332</v>
      </c>
      <c r="D29" s="42"/>
      <c r="E29" s="27">
        <f>B29*B29</f>
        <v>40.140642574208975</v>
      </c>
      <c r="F29" s="27">
        <f>C29*C29</f>
        <v>40.140642574208975</v>
      </c>
      <c r="G29" s="30">
        <f>E29/F24</f>
        <v>1.0204643356643348</v>
      </c>
      <c r="H29" s="30">
        <f>F29/G24</f>
        <v>1.1255121349238986</v>
      </c>
      <c r="I29" s="40"/>
      <c r="J29" s="10"/>
      <c r="K29" s="29"/>
      <c r="L29" s="27">
        <f>L24-P24</f>
        <v>-2.9065420560747661</v>
      </c>
      <c r="M29" s="27">
        <f>M24-Q24</f>
        <v>2.9065420560747661</v>
      </c>
      <c r="N29" s="40"/>
      <c r="O29" s="27">
        <f>L29*L29</f>
        <v>8.4479867237313293</v>
      </c>
      <c r="P29" s="27">
        <f>M29*M29</f>
        <v>8.4479867237313293</v>
      </c>
      <c r="Q29" s="30">
        <f>O29/P24</f>
        <v>0.339187459451877</v>
      </c>
      <c r="R29" s="30">
        <f>P29/Q24</f>
        <v>0.5249329729612382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2019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84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 customHeight="1">
      <c r="A33" s="53" t="s">
        <v>9</v>
      </c>
      <c r="B33" s="53">
        <f>B13</f>
        <v>33</v>
      </c>
      <c r="C33" s="53">
        <f>C13</f>
        <v>22</v>
      </c>
      <c r="D33" s="53">
        <f>SUM(B33:C33)</f>
        <v>55</v>
      </c>
      <c r="E33" s="49">
        <f>B33*100/D35</f>
        <v>36.263736263736263</v>
      </c>
      <c r="F33" s="49">
        <f>C33*100/D35</f>
        <v>24.175824175824175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2.8970882641076464E-5</v>
      </c>
    </row>
    <row r="34" spans="1:16" ht="15.75">
      <c r="A34" s="53" t="s">
        <v>10</v>
      </c>
      <c r="B34" s="53">
        <f>B14</f>
        <v>12</v>
      </c>
      <c r="C34" s="53">
        <f>C14</f>
        <v>24</v>
      </c>
      <c r="D34" s="53">
        <f>SUM(B34:C34)</f>
        <v>36</v>
      </c>
      <c r="E34" s="50">
        <f>B34*100/D33</f>
        <v>21.818181818181817</v>
      </c>
      <c r="F34" s="49">
        <f>C34*100/D35</f>
        <v>26.373626373626372</v>
      </c>
      <c r="I34" s="56" t="s">
        <v>9</v>
      </c>
      <c r="J34" s="54">
        <f>B9</f>
        <v>154</v>
      </c>
      <c r="K34" s="54">
        <f>I9</f>
        <v>95</v>
      </c>
      <c r="L34" s="54">
        <f>SUM(J34:K34)</f>
        <v>249</v>
      </c>
      <c r="M34" s="57"/>
      <c r="N34" s="27">
        <f>J36*L34/L36</f>
        <v>131.35805084745763</v>
      </c>
      <c r="O34" s="27">
        <f>K36*L34/L36</f>
        <v>117.64194915254237</v>
      </c>
      <c r="P34" s="54"/>
    </row>
    <row r="35" spans="1:16" ht="15.75">
      <c r="A35" s="53" t="s">
        <v>6</v>
      </c>
      <c r="B35" s="53">
        <f>SUM(B33:B34)</f>
        <v>45</v>
      </c>
      <c r="C35" s="53">
        <f>SUM(C33:C34)</f>
        <v>46</v>
      </c>
      <c r="D35" s="53">
        <f>SUM(D33:D34)</f>
        <v>91</v>
      </c>
      <c r="E35" s="51"/>
      <c r="F35" s="51"/>
      <c r="I35" s="56" t="s">
        <v>10</v>
      </c>
      <c r="J35" s="54">
        <f>C9</f>
        <v>95</v>
      </c>
      <c r="K35" s="54">
        <f>J9</f>
        <v>128</v>
      </c>
      <c r="L35" s="54">
        <f>SUM(J35:K35)</f>
        <v>223</v>
      </c>
      <c r="M35" s="57"/>
      <c r="N35" s="27">
        <f>J36*L35/L36</f>
        <v>117.64194915254237</v>
      </c>
      <c r="O35" s="27">
        <f>K36*L35/L36</f>
        <v>105.35805084745763</v>
      </c>
      <c r="P35" s="54" t="s">
        <v>32</v>
      </c>
    </row>
    <row r="36" spans="1:16" ht="18" customHeight="1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249</v>
      </c>
      <c r="K36" s="34">
        <f>SUM(K34:K35)</f>
        <v>223</v>
      </c>
      <c r="L36" s="34">
        <f>SUM(L34:L35)</f>
        <v>472</v>
      </c>
      <c r="M36" s="57"/>
      <c r="N36" s="57"/>
      <c r="O36" s="57"/>
      <c r="P36" s="28">
        <f>SUM(O39:P40)</f>
        <v>17.484177110051466</v>
      </c>
    </row>
    <row r="37" spans="1:16" ht="15.75">
      <c r="A37" s="95" t="str">
        <f>A21</f>
        <v>Observed Value Quatarly April-Jun 2019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 customHeight="1">
      <c r="A39" s="53" t="s">
        <v>9</v>
      </c>
      <c r="B39" s="53">
        <f>B23</f>
        <v>42</v>
      </c>
      <c r="C39" s="53">
        <f>C23</f>
        <v>26</v>
      </c>
      <c r="D39" s="53">
        <f>SUM(B39:C39)</f>
        <v>68</v>
      </c>
      <c r="E39" s="49">
        <f>B39*100/D41</f>
        <v>29.37062937062937</v>
      </c>
      <c r="F39" s="49">
        <f>C39*100/D41</f>
        <v>18.181818181818183</v>
      </c>
      <c r="I39" s="29" t="s">
        <v>33</v>
      </c>
      <c r="J39" s="27">
        <f>J34-N34</f>
        <v>22.641949152542367</v>
      </c>
      <c r="K39" s="27">
        <f>K34-O34</f>
        <v>-22.641949152542367</v>
      </c>
      <c r="L39" s="54"/>
      <c r="M39" s="27">
        <f>J39*J39</f>
        <v>512.65786142631396</v>
      </c>
      <c r="N39" s="27">
        <f>K39*K39</f>
        <v>512.65786142631396</v>
      </c>
      <c r="O39" s="30">
        <f>M39/N34</f>
        <v>3.9027517393787226</v>
      </c>
      <c r="P39" s="30">
        <f>N39/O34</f>
        <v>4.3577810901583049</v>
      </c>
    </row>
    <row r="40" spans="1:16" ht="15.75">
      <c r="A40" s="53" t="s">
        <v>10</v>
      </c>
      <c r="B40" s="53">
        <f>B24</f>
        <v>33</v>
      </c>
      <c r="C40" s="53">
        <f>C24</f>
        <v>42</v>
      </c>
      <c r="D40" s="53">
        <f>SUM(B40:C40)</f>
        <v>75</v>
      </c>
      <c r="E40" s="50">
        <f>B40*100/D39</f>
        <v>48.529411764705884</v>
      </c>
      <c r="F40" s="49">
        <f>C40*100/D41</f>
        <v>29.37062937062937</v>
      </c>
      <c r="I40" s="29"/>
      <c r="J40" s="27">
        <f>J35-N35</f>
        <v>-22.641949152542367</v>
      </c>
      <c r="K40" s="27">
        <f>K35-O35</f>
        <v>22.641949152542367</v>
      </c>
      <c r="L40" s="54"/>
      <c r="M40" s="27">
        <f>J40*J40</f>
        <v>512.65786142631396</v>
      </c>
      <c r="N40" s="27">
        <f>K40*K40</f>
        <v>512.65786142631396</v>
      </c>
      <c r="O40" s="30">
        <f>M40/N35</f>
        <v>4.3577810901583049</v>
      </c>
      <c r="P40" s="30">
        <f>N40/O35</f>
        <v>4.8658631903561336</v>
      </c>
    </row>
    <row r="41" spans="1:16">
      <c r="A41" s="53" t="s">
        <v>6</v>
      </c>
      <c r="B41" s="53">
        <f>SUM(B39:B40)</f>
        <v>75</v>
      </c>
      <c r="C41" s="53">
        <f>SUM(C39:C40)</f>
        <v>68</v>
      </c>
      <c r="D41" s="53">
        <f>SUM(D39:D40)</f>
        <v>143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2019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75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36</v>
      </c>
      <c r="C45" s="53">
        <f t="shared" si="9"/>
        <v>24</v>
      </c>
      <c r="D45" s="53">
        <f>SUM(B45:C45)</f>
        <v>60</v>
      </c>
      <c r="E45" s="49">
        <f>B45*100/D47</f>
        <v>27.480916030534353</v>
      </c>
      <c r="F45" s="49">
        <f>C45*100/D47</f>
        <v>18.320610687022899</v>
      </c>
    </row>
    <row r="46" spans="1:16">
      <c r="A46" s="53" t="s">
        <v>10</v>
      </c>
      <c r="B46" s="53">
        <f t="shared" si="9"/>
        <v>28</v>
      </c>
      <c r="C46" s="53">
        <f t="shared" si="9"/>
        <v>43</v>
      </c>
      <c r="D46" s="53">
        <f>SUM(B46:C46)</f>
        <v>71</v>
      </c>
      <c r="E46" s="50">
        <f>B46*100/D45</f>
        <v>46.666666666666664</v>
      </c>
      <c r="F46" s="49">
        <f>C46*100/D47</f>
        <v>32.824427480916029</v>
      </c>
    </row>
    <row r="47" spans="1:16">
      <c r="A47" s="53" t="s">
        <v>6</v>
      </c>
      <c r="B47" s="53">
        <f>SUM(B45:B46)</f>
        <v>64</v>
      </c>
      <c r="C47" s="53">
        <f>SUM(C45:C46)</f>
        <v>67</v>
      </c>
      <c r="D47" s="53">
        <f>SUM(D45:D46)</f>
        <v>131</v>
      </c>
      <c r="E47" s="51"/>
      <c r="F47" s="51"/>
    </row>
    <row r="48" spans="1:16" ht="15.75" customHeight="1">
      <c r="A48" s="95" t="str">
        <f>K21</f>
        <v>Observed Value Quatarly Oct-Dec 2019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43</v>
      </c>
      <c r="C50" s="53">
        <f>M23</f>
        <v>23</v>
      </c>
      <c r="D50" s="53">
        <f>SUM(B50:C50)</f>
        <v>66</v>
      </c>
      <c r="E50" s="49">
        <f>B50*100/D52</f>
        <v>40.186915887850468</v>
      </c>
      <c r="F50" s="49">
        <f>C50*100/D52</f>
        <v>21.495327102803738</v>
      </c>
    </row>
    <row r="51" spans="1:6">
      <c r="A51" s="53" t="s">
        <v>10</v>
      </c>
      <c r="B51" s="53">
        <f>L24</f>
        <v>22</v>
      </c>
      <c r="C51" s="53">
        <f>M24</f>
        <v>19</v>
      </c>
      <c r="D51" s="53">
        <f>SUM(B51:C51)</f>
        <v>41</v>
      </c>
      <c r="E51" s="49">
        <f>B51*100/D50</f>
        <v>33.333333333333336</v>
      </c>
      <c r="F51" s="49">
        <f>C51*100/D52</f>
        <v>17.757009345794394</v>
      </c>
    </row>
    <row r="52" spans="1:6">
      <c r="A52" s="53" t="s">
        <v>6</v>
      </c>
      <c r="B52" s="53">
        <f>SUM(B50:B51)</f>
        <v>65</v>
      </c>
      <c r="C52" s="53">
        <f>SUM(C50:C51)</f>
        <v>42</v>
      </c>
      <c r="D52" s="53">
        <f>SUM(D50:D51)</f>
        <v>107</v>
      </c>
      <c r="E52" s="49"/>
      <c r="F52" s="49"/>
    </row>
  </sheetData>
  <mergeCells count="29">
    <mergeCell ref="N32:O32"/>
    <mergeCell ref="O38:P38"/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0866141732283505" right="0.70866141732283505" top="0.74803149606299202" bottom="0.74803149606299202" header="0.31496062992126" footer="0.31496062992126"/>
  <pageSetup scale="6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2" sqref="A2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0.710937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66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37</v>
      </c>
      <c r="C5" s="4">
        <v>31</v>
      </c>
      <c r="D5" s="4">
        <f>SUM(B5:C5)</f>
        <v>68</v>
      </c>
      <c r="E5" s="4">
        <v>9</v>
      </c>
      <c r="F5" s="4">
        <v>15</v>
      </c>
      <c r="G5" s="4">
        <v>18</v>
      </c>
      <c r="H5" s="4">
        <v>26</v>
      </c>
      <c r="I5" s="4">
        <f>E5+G5</f>
        <v>27</v>
      </c>
      <c r="J5" s="6">
        <f>F5+H5</f>
        <v>41</v>
      </c>
      <c r="K5" s="7">
        <f>I5+J5</f>
        <v>68</v>
      </c>
      <c r="L5" s="3">
        <f>D5+K5</f>
        <v>136</v>
      </c>
      <c r="M5" s="21">
        <f>B5*100/L5</f>
        <v>27.205882352941178</v>
      </c>
      <c r="N5" s="21">
        <f>C5*100/L5</f>
        <v>22.794117647058822</v>
      </c>
      <c r="O5" s="21">
        <f>E5+G5*100/L5</f>
        <v>22.235294117647058</v>
      </c>
      <c r="P5" s="21">
        <f>F5+H5*100/L5</f>
        <v>34.117647058823529</v>
      </c>
    </row>
    <row r="6" spans="1:18" ht="16.5" thickBot="1">
      <c r="A6" s="2" t="s">
        <v>12</v>
      </c>
      <c r="B6" s="4">
        <v>38</v>
      </c>
      <c r="C6" s="4">
        <v>31</v>
      </c>
      <c r="D6" s="4">
        <f t="shared" ref="D6:D8" si="0">SUM(B6:C6)</f>
        <v>69</v>
      </c>
      <c r="E6" s="4">
        <v>7</v>
      </c>
      <c r="F6" s="4">
        <v>8</v>
      </c>
      <c r="G6" s="4">
        <v>10</v>
      </c>
      <c r="H6" s="4">
        <v>13</v>
      </c>
      <c r="I6" s="4">
        <f t="shared" ref="I6:J8" si="1">E6+G6</f>
        <v>17</v>
      </c>
      <c r="J6" s="6">
        <f t="shared" si="1"/>
        <v>21</v>
      </c>
      <c r="K6" s="7">
        <f t="shared" ref="K6:K8" si="2">I6+J6</f>
        <v>38</v>
      </c>
      <c r="L6" s="3">
        <f t="shared" ref="L6:L8" si="3">D6+K6</f>
        <v>107</v>
      </c>
      <c r="M6" s="21">
        <f t="shared" ref="M6:M9" si="4">B6*100/L6</f>
        <v>35.514018691588788</v>
      </c>
      <c r="N6" s="21">
        <f t="shared" ref="N6:N9" si="5">C6*100/L6</f>
        <v>28.971962616822431</v>
      </c>
      <c r="O6" s="21">
        <f t="shared" ref="O6:O9" si="6">E6+G6*100/L6</f>
        <v>16.345794392523366</v>
      </c>
      <c r="P6" s="21">
        <f t="shared" ref="P6:P9" si="7">F6+H6*100/L6</f>
        <v>20.149532710280376</v>
      </c>
    </row>
    <row r="7" spans="1:18" ht="16.5" thickBot="1">
      <c r="A7" s="2" t="s">
        <v>13</v>
      </c>
      <c r="B7" s="4">
        <v>46</v>
      </c>
      <c r="C7" s="4">
        <v>18</v>
      </c>
      <c r="D7" s="4">
        <f t="shared" si="0"/>
        <v>64</v>
      </c>
      <c r="E7" s="4">
        <v>9</v>
      </c>
      <c r="F7" s="4">
        <v>12</v>
      </c>
      <c r="G7" s="4">
        <v>8</v>
      </c>
      <c r="H7" s="4">
        <v>12</v>
      </c>
      <c r="I7" s="4">
        <f t="shared" si="1"/>
        <v>17</v>
      </c>
      <c r="J7" s="6">
        <f t="shared" si="1"/>
        <v>24</v>
      </c>
      <c r="K7" s="7">
        <f t="shared" si="2"/>
        <v>41</v>
      </c>
      <c r="L7" s="3">
        <f t="shared" si="3"/>
        <v>105</v>
      </c>
      <c r="M7" s="21">
        <f t="shared" si="4"/>
        <v>43.80952380952381</v>
      </c>
      <c r="N7" s="21">
        <f t="shared" si="5"/>
        <v>17.142857142857142</v>
      </c>
      <c r="O7" s="21">
        <f t="shared" si="6"/>
        <v>16.61904761904762</v>
      </c>
      <c r="P7" s="21">
        <f t="shared" si="7"/>
        <v>23.428571428571431</v>
      </c>
    </row>
    <row r="8" spans="1:18" ht="16.5" thickBot="1">
      <c r="A8" s="2" t="s">
        <v>14</v>
      </c>
      <c r="B8" s="4">
        <v>34</v>
      </c>
      <c r="C8" s="4">
        <v>14</v>
      </c>
      <c r="D8" s="4">
        <f t="shared" si="0"/>
        <v>48</v>
      </c>
      <c r="E8" s="4">
        <v>7</v>
      </c>
      <c r="F8" s="4">
        <v>5</v>
      </c>
      <c r="G8" s="4">
        <v>6</v>
      </c>
      <c r="H8" s="4">
        <v>14</v>
      </c>
      <c r="I8" s="4">
        <f t="shared" si="1"/>
        <v>13</v>
      </c>
      <c r="J8" s="6">
        <f t="shared" si="1"/>
        <v>19</v>
      </c>
      <c r="K8" s="7">
        <f t="shared" si="2"/>
        <v>32</v>
      </c>
      <c r="L8" s="3">
        <f t="shared" si="3"/>
        <v>80</v>
      </c>
      <c r="M8" s="21">
        <f t="shared" si="4"/>
        <v>42.5</v>
      </c>
      <c r="N8" s="21">
        <f t="shared" si="5"/>
        <v>17.5</v>
      </c>
      <c r="O8" s="21">
        <f t="shared" si="6"/>
        <v>14.5</v>
      </c>
      <c r="P8" s="21">
        <f t="shared" si="7"/>
        <v>22.5</v>
      </c>
    </row>
    <row r="9" spans="1:18" ht="16.5" thickBot="1">
      <c r="A9" s="2" t="s">
        <v>15</v>
      </c>
      <c r="B9" s="4">
        <f>SUM(B5:B8)</f>
        <v>155</v>
      </c>
      <c r="C9" s="4">
        <f t="shared" ref="C9:L9" si="8">SUM(C5:C8)</f>
        <v>94</v>
      </c>
      <c r="D9" s="4">
        <f t="shared" si="8"/>
        <v>249</v>
      </c>
      <c r="E9" s="4">
        <f t="shared" si="8"/>
        <v>32</v>
      </c>
      <c r="F9" s="4">
        <f t="shared" si="8"/>
        <v>40</v>
      </c>
      <c r="G9" s="4">
        <f t="shared" si="8"/>
        <v>42</v>
      </c>
      <c r="H9" s="4">
        <f t="shared" si="8"/>
        <v>65</v>
      </c>
      <c r="I9" s="4">
        <f t="shared" si="8"/>
        <v>74</v>
      </c>
      <c r="J9" s="4">
        <f t="shared" si="8"/>
        <v>105</v>
      </c>
      <c r="K9" s="4">
        <f t="shared" si="8"/>
        <v>179</v>
      </c>
      <c r="L9" s="4">
        <f t="shared" si="8"/>
        <v>428</v>
      </c>
      <c r="M9" s="21">
        <f t="shared" si="4"/>
        <v>36.214953271028037</v>
      </c>
      <c r="N9" s="21">
        <f t="shared" si="5"/>
        <v>21.962616822429908</v>
      </c>
      <c r="O9" s="21">
        <f t="shared" si="6"/>
        <v>41.813084112149532</v>
      </c>
      <c r="P9" s="21">
        <f t="shared" si="7"/>
        <v>55.186915887850468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39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41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8.5803802488166409E-2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1.9138966126630462E-3</v>
      </c>
    </row>
    <row r="13" spans="1:18" ht="15.75">
      <c r="A13" s="43" t="s">
        <v>9</v>
      </c>
      <c r="B13" s="42">
        <f>B5</f>
        <v>37</v>
      </c>
      <c r="C13" s="42">
        <f>I5</f>
        <v>27</v>
      </c>
      <c r="D13" s="42">
        <f>SUM(B13:C13)</f>
        <v>64</v>
      </c>
      <c r="E13" s="40"/>
      <c r="F13" s="27">
        <f>B15*D13/D15</f>
        <v>32</v>
      </c>
      <c r="G13" s="27">
        <f>C15*D13/D15</f>
        <v>32</v>
      </c>
      <c r="H13" s="42"/>
      <c r="I13" s="40"/>
      <c r="J13" s="10"/>
      <c r="K13" s="43" t="s">
        <v>9</v>
      </c>
      <c r="L13" s="42">
        <f>B7</f>
        <v>46</v>
      </c>
      <c r="M13" s="42">
        <f>I7</f>
        <v>17</v>
      </c>
      <c r="N13" s="42">
        <f>SUM(L13:M13)</f>
        <v>63</v>
      </c>
      <c r="O13" s="40"/>
      <c r="P13" s="27">
        <f>L15*N13/N15</f>
        <v>38.4</v>
      </c>
      <c r="Q13" s="27">
        <f>M15*N13/N15</f>
        <v>24.6</v>
      </c>
      <c r="R13" s="42"/>
    </row>
    <row r="14" spans="1:18" ht="18.75" customHeight="1">
      <c r="A14" s="43" t="s">
        <v>10</v>
      </c>
      <c r="B14" s="42">
        <f>C5</f>
        <v>31</v>
      </c>
      <c r="C14" s="42">
        <f>J5</f>
        <v>41</v>
      </c>
      <c r="D14" s="42">
        <f>SUM(B14:C14)</f>
        <v>72</v>
      </c>
      <c r="E14" s="40"/>
      <c r="F14" s="27">
        <f>B15*D14/D15</f>
        <v>36</v>
      </c>
      <c r="G14" s="27">
        <f>C15*D14/D15</f>
        <v>36</v>
      </c>
      <c r="H14" s="42" t="s">
        <v>32</v>
      </c>
      <c r="I14" s="40"/>
      <c r="J14" s="10"/>
      <c r="K14" s="43" t="s">
        <v>10</v>
      </c>
      <c r="L14" s="42">
        <f>C7</f>
        <v>18</v>
      </c>
      <c r="M14" s="42">
        <f>J7</f>
        <v>24</v>
      </c>
      <c r="N14" s="42">
        <f>SUM(L14:M14)</f>
        <v>42</v>
      </c>
      <c r="O14" s="40"/>
      <c r="P14" s="27">
        <f>L15*N14/N15</f>
        <v>25.6</v>
      </c>
      <c r="Q14" s="27">
        <f>M15*N14/N15</f>
        <v>16.399999999999999</v>
      </c>
      <c r="R14" s="42" t="s">
        <v>32</v>
      </c>
    </row>
    <row r="15" spans="1:18" ht="15.75">
      <c r="A15" s="33" t="s">
        <v>6</v>
      </c>
      <c r="B15" s="34">
        <f>SUM(B13:B14)</f>
        <v>68</v>
      </c>
      <c r="C15" s="34">
        <f>SUM(C13:C14)</f>
        <v>68</v>
      </c>
      <c r="D15" s="34">
        <f>SUM(D13:D14)</f>
        <v>136</v>
      </c>
      <c r="E15" s="40"/>
      <c r="F15" s="40"/>
      <c r="G15" s="40"/>
      <c r="H15" s="28">
        <f>SUM(G18:H19)</f>
        <v>2.9513888888888893</v>
      </c>
      <c r="I15" s="40"/>
      <c r="J15" s="10"/>
      <c r="K15" s="33" t="s">
        <v>6</v>
      </c>
      <c r="L15" s="34">
        <f>SUM(L13:L14)</f>
        <v>64</v>
      </c>
      <c r="M15" s="34">
        <f>SUM(M13:M14)</f>
        <v>41</v>
      </c>
      <c r="N15" s="34">
        <f>SUM(N13:N14)</f>
        <v>105</v>
      </c>
      <c r="O15" s="40"/>
      <c r="P15" s="42"/>
      <c r="Q15" s="42"/>
      <c r="R15" s="28">
        <f>SUM(Q18:R19)</f>
        <v>9.6303353658536608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5</v>
      </c>
      <c r="C18" s="27">
        <f>C13-G13</f>
        <v>-5</v>
      </c>
      <c r="D18" s="42"/>
      <c r="E18" s="27">
        <f>B18*B18</f>
        <v>25</v>
      </c>
      <c r="F18" s="27">
        <f>C18*C18</f>
        <v>25</v>
      </c>
      <c r="G18" s="30">
        <f>E18/F13</f>
        <v>0.78125</v>
      </c>
      <c r="H18" s="30">
        <f>F18/G13</f>
        <v>0.78125</v>
      </c>
      <c r="I18" s="40"/>
      <c r="J18" s="10"/>
      <c r="K18" s="29" t="s">
        <v>33</v>
      </c>
      <c r="L18" s="27">
        <f>L13-P13</f>
        <v>7.6000000000000014</v>
      </c>
      <c r="M18" s="27">
        <f>M13-Q13</f>
        <v>-7.6000000000000014</v>
      </c>
      <c r="N18" s="40"/>
      <c r="O18" s="27">
        <f>L18*L18</f>
        <v>57.760000000000019</v>
      </c>
      <c r="P18" s="27">
        <f>M18*M18</f>
        <v>57.760000000000019</v>
      </c>
      <c r="Q18" s="30">
        <f>O18/P13</f>
        <v>1.5041666666666673</v>
      </c>
      <c r="R18" s="30">
        <f>P18/Q13</f>
        <v>2.3479674796747974</v>
      </c>
    </row>
    <row r="19" spans="1:18" ht="15.75">
      <c r="A19" s="29"/>
      <c r="B19" s="27">
        <f>B14-F14</f>
        <v>-5</v>
      </c>
      <c r="C19" s="27">
        <f>C14-G14</f>
        <v>5</v>
      </c>
      <c r="D19" s="42"/>
      <c r="E19" s="27">
        <f>B19*B19</f>
        <v>25</v>
      </c>
      <c r="F19" s="27">
        <f>C19*C19</f>
        <v>25</v>
      </c>
      <c r="G19" s="30">
        <f>E19/F14</f>
        <v>0.69444444444444442</v>
      </c>
      <c r="H19" s="30">
        <f>F19/G14</f>
        <v>0.69444444444444442</v>
      </c>
      <c r="I19" s="40"/>
      <c r="J19" s="10"/>
      <c r="K19" s="29"/>
      <c r="L19" s="27">
        <f>L14-P14</f>
        <v>-7.6000000000000014</v>
      </c>
      <c r="M19" s="27">
        <f>M14-Q14</f>
        <v>7.6000000000000014</v>
      </c>
      <c r="N19" s="40"/>
      <c r="O19" s="27">
        <f>L19*L19</f>
        <v>57.760000000000019</v>
      </c>
      <c r="P19" s="27">
        <f>M19*M19</f>
        <v>57.760000000000019</v>
      </c>
      <c r="Q19" s="30">
        <f>O19/P14</f>
        <v>2.2562500000000005</v>
      </c>
      <c r="R19" s="30">
        <f>P19/Q14</f>
        <v>3.5219512195121965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40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42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0.30598939034550793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7.1705423954041862E-3</v>
      </c>
    </row>
    <row r="23" spans="1:18" ht="15.75">
      <c r="A23" s="43" t="s">
        <v>9</v>
      </c>
      <c r="B23" s="43">
        <f>B6</f>
        <v>38</v>
      </c>
      <c r="C23" s="43">
        <f>I6</f>
        <v>17</v>
      </c>
      <c r="D23" s="43">
        <f>SUM(B23:C23)</f>
        <v>55</v>
      </c>
      <c r="E23" s="40"/>
      <c r="F23" s="27">
        <f>B25*D23/D25</f>
        <v>35.467289719626166</v>
      </c>
      <c r="G23" s="27">
        <f>C25*D23/D25</f>
        <v>19.532710280373831</v>
      </c>
      <c r="H23" s="42"/>
      <c r="I23" s="40"/>
      <c r="J23" s="10"/>
      <c r="K23" s="43" t="s">
        <v>9</v>
      </c>
      <c r="L23" s="43">
        <f>B8</f>
        <v>34</v>
      </c>
      <c r="M23" s="43">
        <f>I8</f>
        <v>13</v>
      </c>
      <c r="N23" s="43">
        <f>SUM(L23:M23)</f>
        <v>47</v>
      </c>
      <c r="O23" s="40"/>
      <c r="P23" s="27">
        <f>L25*N23/N25</f>
        <v>28.2</v>
      </c>
      <c r="Q23" s="27">
        <f>M25*N23/N25</f>
        <v>18.8</v>
      </c>
      <c r="R23" s="42"/>
    </row>
    <row r="24" spans="1:18" ht="32.25" customHeight="1">
      <c r="A24" s="43" t="s">
        <v>10</v>
      </c>
      <c r="B24" s="43">
        <f>C6</f>
        <v>31</v>
      </c>
      <c r="C24" s="43">
        <f>J6</f>
        <v>21</v>
      </c>
      <c r="D24" s="43">
        <f>SUM(B24:C24)</f>
        <v>52</v>
      </c>
      <c r="E24" s="40"/>
      <c r="F24" s="27">
        <f>B25*D24/D25</f>
        <v>33.532710280373834</v>
      </c>
      <c r="G24" s="27">
        <f>C25*D24/D25</f>
        <v>18.467289719626169</v>
      </c>
      <c r="H24" s="42" t="s">
        <v>32</v>
      </c>
      <c r="I24" s="40"/>
      <c r="J24" s="10"/>
      <c r="K24" s="43" t="s">
        <v>10</v>
      </c>
      <c r="L24" s="43">
        <f>C8</f>
        <v>14</v>
      </c>
      <c r="M24" s="43">
        <f>J8</f>
        <v>19</v>
      </c>
      <c r="N24" s="43">
        <f>SUM(L24:M24)</f>
        <v>33</v>
      </c>
      <c r="O24" s="40"/>
      <c r="P24" s="27">
        <f>L25*N24/N25</f>
        <v>19.8</v>
      </c>
      <c r="Q24" s="27">
        <f>M25*N24/N25</f>
        <v>13.2</v>
      </c>
      <c r="R24" s="42" t="s">
        <v>32</v>
      </c>
    </row>
    <row r="25" spans="1:18" ht="15.75">
      <c r="A25" s="32" t="s">
        <v>6</v>
      </c>
      <c r="B25" s="32">
        <f>SUM(B23:B24)</f>
        <v>69</v>
      </c>
      <c r="C25" s="32">
        <f>SUM(C23:C24)</f>
        <v>38</v>
      </c>
      <c r="D25" s="32">
        <f>SUM(D23:D24)</f>
        <v>107</v>
      </c>
      <c r="E25" s="40"/>
      <c r="F25" s="42"/>
      <c r="G25" s="42"/>
      <c r="H25" s="28">
        <f>SUM(G28:H29)</f>
        <v>1.0479091655865111</v>
      </c>
      <c r="I25" s="40"/>
      <c r="J25" s="10"/>
      <c r="K25" s="32" t="s">
        <v>6</v>
      </c>
      <c r="L25" s="32">
        <f>SUM(L23:L24)</f>
        <v>48</v>
      </c>
      <c r="M25" s="32">
        <f>SUM(M23:M24)</f>
        <v>32</v>
      </c>
      <c r="N25" s="32">
        <f>SUM(N23:N24)</f>
        <v>80</v>
      </c>
      <c r="O25" s="40"/>
      <c r="P25" s="42"/>
      <c r="Q25" s="42"/>
      <c r="R25" s="28">
        <f>SUM(Q28:R29)</f>
        <v>7.2297442510208487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2.5327102803738342</v>
      </c>
      <c r="C28" s="27">
        <f>C23-G23</f>
        <v>-2.5327102803738306</v>
      </c>
      <c r="D28" s="42"/>
      <c r="E28" s="27">
        <f>B28*B28</f>
        <v>6.4146213643113059</v>
      </c>
      <c r="F28" s="27">
        <f>C28*C28</f>
        <v>6.4146213643112873</v>
      </c>
      <c r="G28" s="30">
        <f>E28/F23</f>
        <v>0.18086020710969955</v>
      </c>
      <c r="H28" s="30">
        <f>F28/G23</f>
        <v>0.32840406027813768</v>
      </c>
      <c r="I28" s="40"/>
      <c r="J28" s="10"/>
      <c r="K28" s="29" t="s">
        <v>33</v>
      </c>
      <c r="L28" s="27">
        <f>L23-P23</f>
        <v>5.8000000000000007</v>
      </c>
      <c r="M28" s="27">
        <f>M23-Q23</f>
        <v>-5.8000000000000007</v>
      </c>
      <c r="N28" s="40"/>
      <c r="O28" s="27">
        <f>L28*L28</f>
        <v>33.640000000000008</v>
      </c>
      <c r="P28" s="27">
        <f>M28*M28</f>
        <v>33.640000000000008</v>
      </c>
      <c r="Q28" s="30">
        <f>O28/P23</f>
        <v>1.19290780141844</v>
      </c>
      <c r="R28" s="30">
        <f>P28/Q23</f>
        <v>1.78936170212766</v>
      </c>
    </row>
    <row r="29" spans="1:18" ht="15.75">
      <c r="A29" s="29"/>
      <c r="B29" s="27">
        <f>B24-F24</f>
        <v>-2.5327102803738342</v>
      </c>
      <c r="C29" s="27">
        <f>C24-G24</f>
        <v>2.5327102803738306</v>
      </c>
      <c r="D29" s="42"/>
      <c r="E29" s="27">
        <f>B29*B29</f>
        <v>6.4146213643113059</v>
      </c>
      <c r="F29" s="27">
        <f>C29*C29</f>
        <v>6.4146213643112873</v>
      </c>
      <c r="G29" s="30">
        <f>E29/F24</f>
        <v>0.1912944498275668</v>
      </c>
      <c r="H29" s="30">
        <f>F29/G24</f>
        <v>0.34735044837110712</v>
      </c>
      <c r="I29" s="40"/>
      <c r="J29" s="10"/>
      <c r="K29" s="29"/>
      <c r="L29" s="27">
        <f>L24-P24</f>
        <v>-5.8000000000000007</v>
      </c>
      <c r="M29" s="27">
        <f>M24-Q24</f>
        <v>5.8000000000000007</v>
      </c>
      <c r="N29" s="40"/>
      <c r="O29" s="27">
        <f>L29*L29</f>
        <v>33.640000000000008</v>
      </c>
      <c r="P29" s="27">
        <f>M29*M29</f>
        <v>33.640000000000008</v>
      </c>
      <c r="Q29" s="30">
        <f>O29/P24</f>
        <v>1.6989898989898993</v>
      </c>
      <c r="R29" s="30">
        <f>P29/Q24</f>
        <v>2.5484848484848492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2014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84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37</v>
      </c>
      <c r="C33" s="53">
        <f>C13</f>
        <v>27</v>
      </c>
      <c r="D33" s="53">
        <f>SUM(B33:C33)</f>
        <v>64</v>
      </c>
      <c r="E33" s="49">
        <f>B33*100/D35</f>
        <v>27.205882352941178</v>
      </c>
      <c r="F33" s="49">
        <f>C33*100/D35</f>
        <v>19.852941176470587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1.8874738644873662E-5</v>
      </c>
    </row>
    <row r="34" spans="1:16" ht="15.75">
      <c r="A34" s="53" t="s">
        <v>10</v>
      </c>
      <c r="B34" s="53">
        <f>B14</f>
        <v>31</v>
      </c>
      <c r="C34" s="53">
        <f>C14</f>
        <v>41</v>
      </c>
      <c r="D34" s="53">
        <f>SUM(B34:C34)</f>
        <v>72</v>
      </c>
      <c r="E34" s="50">
        <f>B34*100/D33</f>
        <v>48.4375</v>
      </c>
      <c r="F34" s="49">
        <f>C34*100/D35</f>
        <v>30.147058823529413</v>
      </c>
      <c r="I34" s="56" t="s">
        <v>9</v>
      </c>
      <c r="J34" s="54">
        <f>B9</f>
        <v>155</v>
      </c>
      <c r="K34" s="54">
        <f>I9</f>
        <v>74</v>
      </c>
      <c r="L34" s="54">
        <f>SUM(J34:K34)</f>
        <v>229</v>
      </c>
      <c r="M34" s="57"/>
      <c r="N34" s="27">
        <f>J36*L34/L36</f>
        <v>133.22663551401868</v>
      </c>
      <c r="O34" s="27">
        <f>K36*L34/L36</f>
        <v>95.773364485981304</v>
      </c>
      <c r="P34" s="54"/>
    </row>
    <row r="35" spans="1:16" ht="18" customHeight="1">
      <c r="A35" s="53" t="s">
        <v>6</v>
      </c>
      <c r="B35" s="53">
        <f>SUM(B33:B34)</f>
        <v>68</v>
      </c>
      <c r="C35" s="53">
        <f>SUM(C33:C34)</f>
        <v>68</v>
      </c>
      <c r="D35" s="53">
        <f>SUM(D33:D34)</f>
        <v>136</v>
      </c>
      <c r="E35" s="51"/>
      <c r="F35" s="51"/>
      <c r="I35" s="56" t="s">
        <v>10</v>
      </c>
      <c r="J35" s="54">
        <f>C9</f>
        <v>94</v>
      </c>
      <c r="K35" s="54">
        <f>J9</f>
        <v>105</v>
      </c>
      <c r="L35" s="54">
        <f>SUM(J35:K35)</f>
        <v>199</v>
      </c>
      <c r="M35" s="57"/>
      <c r="N35" s="27">
        <f>J36*L35/L36</f>
        <v>115.7733644859813</v>
      </c>
      <c r="O35" s="27">
        <f>K36*L35/L36</f>
        <v>83.226635514018696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249</v>
      </c>
      <c r="K36" s="34">
        <f>SUM(K34:K35)</f>
        <v>179</v>
      </c>
      <c r="L36" s="34">
        <f>SUM(L34:L35)</f>
        <v>428</v>
      </c>
      <c r="M36" s="57"/>
      <c r="N36" s="57"/>
      <c r="O36" s="57"/>
      <c r="P36" s="28">
        <f>SUM(O39:P40)</f>
        <v>18.299594050506801</v>
      </c>
    </row>
    <row r="37" spans="1:16" ht="15.75">
      <c r="A37" s="95" t="str">
        <f>A21</f>
        <v>Observed Value Quatarly April-Jun 2014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38</v>
      </c>
      <c r="C39" s="53">
        <f>C23</f>
        <v>17</v>
      </c>
      <c r="D39" s="53">
        <f>SUM(B39:C39)</f>
        <v>55</v>
      </c>
      <c r="E39" s="49">
        <f>B39*100/D41</f>
        <v>35.514018691588788</v>
      </c>
      <c r="F39" s="49">
        <f>C39*100/D41</f>
        <v>15.88785046728972</v>
      </c>
      <c r="I39" s="29" t="s">
        <v>33</v>
      </c>
      <c r="J39" s="27">
        <f>J34-N34</f>
        <v>21.773364485981318</v>
      </c>
      <c r="K39" s="27">
        <f>K34-O34</f>
        <v>-21.773364485981304</v>
      </c>
      <c r="L39" s="54"/>
      <c r="M39" s="27">
        <f>J39*J39</f>
        <v>474.07940103939251</v>
      </c>
      <c r="N39" s="27">
        <f>K39*K39</f>
        <v>474.07940103939188</v>
      </c>
      <c r="O39" s="30">
        <f>M39/N34</f>
        <v>3.5584430936823277</v>
      </c>
      <c r="P39" s="30">
        <f>N39/O34</f>
        <v>4.9500130185860245</v>
      </c>
    </row>
    <row r="40" spans="1:16" ht="15.75">
      <c r="A40" s="53" t="s">
        <v>10</v>
      </c>
      <c r="B40" s="53">
        <f>B24</f>
        <v>31</v>
      </c>
      <c r="C40" s="53">
        <f>C24</f>
        <v>21</v>
      </c>
      <c r="D40" s="53">
        <f>SUM(B40:C40)</f>
        <v>52</v>
      </c>
      <c r="E40" s="50">
        <f>B40*100/D39</f>
        <v>56.363636363636367</v>
      </c>
      <c r="F40" s="49">
        <f>C40*100/D41</f>
        <v>19.626168224299064</v>
      </c>
      <c r="I40" s="29"/>
      <c r="J40" s="27">
        <f>J35-N35</f>
        <v>-21.773364485981304</v>
      </c>
      <c r="K40" s="27">
        <f>K35-O35</f>
        <v>21.773364485981304</v>
      </c>
      <c r="L40" s="54"/>
      <c r="M40" s="27">
        <f>J40*J40</f>
        <v>474.07940103939188</v>
      </c>
      <c r="N40" s="27">
        <f>K40*K40</f>
        <v>474.07940103939188</v>
      </c>
      <c r="O40" s="30">
        <f>M40/N35</f>
        <v>4.094891801272623</v>
      </c>
      <c r="P40" s="30">
        <f>N40/O35</f>
        <v>5.6962461369658266</v>
      </c>
    </row>
    <row r="41" spans="1:16">
      <c r="A41" s="53" t="s">
        <v>6</v>
      </c>
      <c r="B41" s="53">
        <f>SUM(B39:B40)</f>
        <v>69</v>
      </c>
      <c r="C41" s="53">
        <f>SUM(C39:C40)</f>
        <v>38</v>
      </c>
      <c r="D41" s="53">
        <f>SUM(D39:D40)</f>
        <v>107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2014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52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46</v>
      </c>
      <c r="C45" s="53">
        <f t="shared" si="9"/>
        <v>17</v>
      </c>
      <c r="D45" s="53">
        <f>SUM(B45:C45)</f>
        <v>63</v>
      </c>
      <c r="E45" s="49">
        <f>B45*100/D47</f>
        <v>43.80952380952381</v>
      </c>
      <c r="F45" s="49">
        <f>C45*100/D47</f>
        <v>16.19047619047619</v>
      </c>
    </row>
    <row r="46" spans="1:16">
      <c r="A46" s="53" t="s">
        <v>10</v>
      </c>
      <c r="B46" s="53">
        <f t="shared" si="9"/>
        <v>18</v>
      </c>
      <c r="C46" s="53">
        <f t="shared" si="9"/>
        <v>24</v>
      </c>
      <c r="D46" s="53">
        <f>SUM(B46:C46)</f>
        <v>42</v>
      </c>
      <c r="E46" s="50">
        <f>B46*100/D45</f>
        <v>28.571428571428573</v>
      </c>
      <c r="F46" s="49">
        <f>C46*100/D47</f>
        <v>22.857142857142858</v>
      </c>
    </row>
    <row r="47" spans="1:16">
      <c r="A47" s="53" t="s">
        <v>6</v>
      </c>
      <c r="B47" s="53">
        <f>SUM(B45:B46)</f>
        <v>64</v>
      </c>
      <c r="C47" s="53">
        <f>SUM(C45:C46)</f>
        <v>41</v>
      </c>
      <c r="D47" s="53">
        <f>SUM(D45:D46)</f>
        <v>105</v>
      </c>
      <c r="E47" s="51"/>
      <c r="F47" s="51"/>
    </row>
    <row r="48" spans="1:16" ht="15.75" customHeight="1">
      <c r="A48" s="95" t="str">
        <f>K21</f>
        <v>Observed Value Quatarly Oct-Dec 2014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34</v>
      </c>
      <c r="C50" s="53">
        <f>M23</f>
        <v>13</v>
      </c>
      <c r="D50" s="53">
        <f>SUM(B50:C50)</f>
        <v>47</v>
      </c>
      <c r="E50" s="49">
        <f>B50*100/D52</f>
        <v>42.5</v>
      </c>
      <c r="F50" s="49">
        <f>C50*100/D52</f>
        <v>16.25</v>
      </c>
    </row>
    <row r="51" spans="1:6">
      <c r="A51" s="53" t="s">
        <v>10</v>
      </c>
      <c r="B51" s="53">
        <f>L24</f>
        <v>14</v>
      </c>
      <c r="C51" s="53">
        <f>M24</f>
        <v>19</v>
      </c>
      <c r="D51" s="53">
        <f>SUM(B51:C51)</f>
        <v>33</v>
      </c>
      <c r="E51" s="49">
        <f>B51*100/D50</f>
        <v>29.787234042553191</v>
      </c>
      <c r="F51" s="49">
        <f>C51*100/D52</f>
        <v>23.75</v>
      </c>
    </row>
    <row r="52" spans="1:6">
      <c r="A52" s="53" t="s">
        <v>6</v>
      </c>
      <c r="B52" s="53">
        <f>SUM(B50:B51)</f>
        <v>48</v>
      </c>
      <c r="C52" s="53">
        <f>SUM(C50:C51)</f>
        <v>32</v>
      </c>
      <c r="D52" s="53">
        <f>SUM(D50:D51)</f>
        <v>80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52"/>
  <sheetViews>
    <sheetView topLeftCell="A40" workbookViewId="0">
      <selection activeCell="Q27" sqref="Q27:R27"/>
    </sheetView>
  </sheetViews>
  <sheetFormatPr defaultRowHeight="15"/>
  <cols>
    <col min="1" max="1" width="11" customWidth="1"/>
    <col min="5" max="5" width="15.42578125" customWidth="1"/>
    <col min="6" max="6" width="13.85546875" customWidth="1"/>
    <col min="8" max="8" width="13.140625" customWidth="1"/>
    <col min="16" max="16" width="11.85546875" customWidth="1"/>
    <col min="18" max="18" width="14.42578125" customWidth="1"/>
  </cols>
  <sheetData>
    <row r="1" spans="1:18" ht="15.75">
      <c r="A1" s="1" t="s">
        <v>0</v>
      </c>
    </row>
    <row r="2" spans="1:18" ht="16.5" thickBot="1">
      <c r="A2" s="1" t="s">
        <v>87</v>
      </c>
    </row>
    <row r="3" spans="1:18" ht="16.5" customHeight="1" thickBot="1">
      <c r="A3" s="87" t="s">
        <v>2</v>
      </c>
      <c r="B3" s="86" t="s">
        <v>3</v>
      </c>
      <c r="C3" s="85"/>
      <c r="D3" s="87" t="s">
        <v>21</v>
      </c>
      <c r="E3" s="86" t="s">
        <v>4</v>
      </c>
      <c r="F3" s="85"/>
      <c r="G3" s="86" t="s">
        <v>5</v>
      </c>
      <c r="H3" s="84"/>
      <c r="I3" s="89" t="s">
        <v>27</v>
      </c>
      <c r="J3" s="90"/>
      <c r="K3" s="91" t="s">
        <v>22</v>
      </c>
      <c r="L3" s="93" t="s">
        <v>23</v>
      </c>
      <c r="M3" s="84" t="s">
        <v>7</v>
      </c>
      <c r="N3" s="85"/>
      <c r="O3" s="86" t="s">
        <v>8</v>
      </c>
      <c r="P3" s="85"/>
    </row>
    <row r="4" spans="1:18" ht="16.5" thickBot="1">
      <c r="A4" s="88"/>
      <c r="B4" s="17" t="s">
        <v>9</v>
      </c>
      <c r="C4" s="17" t="s">
        <v>10</v>
      </c>
      <c r="D4" s="88"/>
      <c r="E4" s="17" t="s">
        <v>9</v>
      </c>
      <c r="F4" s="17" t="s">
        <v>10</v>
      </c>
      <c r="G4" s="17" t="s">
        <v>9</v>
      </c>
      <c r="H4" s="18" t="s">
        <v>10</v>
      </c>
      <c r="I4" s="19" t="s">
        <v>9</v>
      </c>
      <c r="J4" s="41" t="s">
        <v>10</v>
      </c>
      <c r="K4" s="92"/>
      <c r="L4" s="93"/>
      <c r="M4" s="17" t="s">
        <v>9</v>
      </c>
      <c r="N4" s="17" t="s">
        <v>10</v>
      </c>
      <c r="O4" s="17" t="s">
        <v>9</v>
      </c>
      <c r="P4" s="17" t="s">
        <v>10</v>
      </c>
    </row>
    <row r="5" spans="1:18" ht="16.5" customHeight="1" thickBot="1">
      <c r="A5" s="2" t="s">
        <v>11</v>
      </c>
      <c r="B5" s="4">
        <v>36</v>
      </c>
      <c r="C5" s="4">
        <v>21</v>
      </c>
      <c r="D5" s="4">
        <f>SUM(B5:C5)</f>
        <v>57</v>
      </c>
      <c r="E5" s="4">
        <v>9</v>
      </c>
      <c r="F5" s="4">
        <v>7</v>
      </c>
      <c r="G5" s="4">
        <v>19</v>
      </c>
      <c r="H5" s="4">
        <v>25</v>
      </c>
      <c r="I5" s="4">
        <f>E5+G5</f>
        <v>28</v>
      </c>
      <c r="J5" s="6">
        <f>F5+H5</f>
        <v>32</v>
      </c>
      <c r="K5" s="7">
        <f>I5+J5</f>
        <v>60</v>
      </c>
      <c r="L5" s="3">
        <f>D5+K5</f>
        <v>117</v>
      </c>
      <c r="M5" s="21">
        <f>B5*100/L5</f>
        <v>30.76923076923077</v>
      </c>
      <c r="N5" s="21">
        <f>C5*100/L5</f>
        <v>17.948717948717949</v>
      </c>
      <c r="O5" s="21">
        <f>E5+G5*100/L5</f>
        <v>25.239316239316238</v>
      </c>
      <c r="P5" s="21">
        <f>F5+H5*100/L5</f>
        <v>28.367521367521366</v>
      </c>
    </row>
    <row r="6" spans="1:18" ht="16.5" thickBot="1">
      <c r="A6" s="2" t="s">
        <v>12</v>
      </c>
      <c r="B6" s="4">
        <v>47</v>
      </c>
      <c r="C6" s="4">
        <v>45</v>
      </c>
      <c r="D6" s="4">
        <f t="shared" ref="D6:D8" si="0">SUM(B6:C6)</f>
        <v>92</v>
      </c>
      <c r="E6" s="4">
        <v>20</v>
      </c>
      <c r="F6" s="4">
        <v>13</v>
      </c>
      <c r="G6" s="4">
        <v>22</v>
      </c>
      <c r="H6" s="4">
        <v>30</v>
      </c>
      <c r="I6" s="4">
        <f t="shared" ref="I6:J8" si="1">E6+G6</f>
        <v>42</v>
      </c>
      <c r="J6" s="6">
        <f t="shared" si="1"/>
        <v>43</v>
      </c>
      <c r="K6" s="7">
        <f t="shared" ref="K6:K8" si="2">I6+J6</f>
        <v>85</v>
      </c>
      <c r="L6" s="3">
        <f t="shared" ref="L6:L8" si="3">D6+K6</f>
        <v>177</v>
      </c>
      <c r="M6" s="21">
        <f t="shared" ref="M6:M9" si="4">B6*100/L6</f>
        <v>26.55367231638418</v>
      </c>
      <c r="N6" s="21">
        <f t="shared" ref="N6:N9" si="5">C6*100/L6</f>
        <v>25.423728813559322</v>
      </c>
      <c r="O6" s="21">
        <f t="shared" ref="O6:O9" si="6">E6+G6*100/L6</f>
        <v>32.429378531073446</v>
      </c>
      <c r="P6" s="21">
        <f t="shared" ref="P6:P9" si="7">F6+H6*100/L6</f>
        <v>29.949152542372882</v>
      </c>
    </row>
    <row r="7" spans="1:18" ht="16.5" thickBot="1">
      <c r="A7" s="2" t="s">
        <v>13</v>
      </c>
      <c r="B7" s="4">
        <v>37</v>
      </c>
      <c r="C7" s="4">
        <v>24</v>
      </c>
      <c r="D7" s="4">
        <f t="shared" si="0"/>
        <v>61</v>
      </c>
      <c r="E7" s="4">
        <v>7</v>
      </c>
      <c r="F7" s="4">
        <v>12</v>
      </c>
      <c r="G7" s="4">
        <v>8</v>
      </c>
      <c r="H7" s="4">
        <v>25</v>
      </c>
      <c r="I7" s="4">
        <f t="shared" si="1"/>
        <v>15</v>
      </c>
      <c r="J7" s="6">
        <f t="shared" si="1"/>
        <v>37</v>
      </c>
      <c r="K7" s="7">
        <f t="shared" si="2"/>
        <v>52</v>
      </c>
      <c r="L7" s="3">
        <f t="shared" si="3"/>
        <v>113</v>
      </c>
      <c r="M7" s="21">
        <f t="shared" si="4"/>
        <v>32.743362831858406</v>
      </c>
      <c r="N7" s="21">
        <f t="shared" si="5"/>
        <v>21.238938053097346</v>
      </c>
      <c r="O7" s="21">
        <f t="shared" si="6"/>
        <v>14.079646017699115</v>
      </c>
      <c r="P7" s="21">
        <f t="shared" si="7"/>
        <v>34.123893805309734</v>
      </c>
    </row>
    <row r="8" spans="1:18" ht="16.5" thickBot="1">
      <c r="A8" s="2" t="s">
        <v>14</v>
      </c>
      <c r="B8" s="4">
        <v>37</v>
      </c>
      <c r="C8" s="4">
        <v>20</v>
      </c>
      <c r="D8" s="4">
        <f t="shared" si="0"/>
        <v>57</v>
      </c>
      <c r="E8" s="4">
        <v>4</v>
      </c>
      <c r="F8" s="4">
        <v>8</v>
      </c>
      <c r="G8" s="4">
        <v>15</v>
      </c>
      <c r="H8" s="4">
        <v>21</v>
      </c>
      <c r="I8" s="4">
        <f t="shared" si="1"/>
        <v>19</v>
      </c>
      <c r="J8" s="6">
        <f t="shared" si="1"/>
        <v>29</v>
      </c>
      <c r="K8" s="7">
        <f t="shared" si="2"/>
        <v>48</v>
      </c>
      <c r="L8" s="3">
        <f t="shared" si="3"/>
        <v>105</v>
      </c>
      <c r="M8" s="21">
        <f t="shared" si="4"/>
        <v>35.238095238095241</v>
      </c>
      <c r="N8" s="21">
        <f t="shared" si="5"/>
        <v>19.047619047619047</v>
      </c>
      <c r="O8" s="21">
        <f t="shared" si="6"/>
        <v>18.285714285714285</v>
      </c>
      <c r="P8" s="21">
        <f t="shared" si="7"/>
        <v>28</v>
      </c>
    </row>
    <row r="9" spans="1:18" ht="16.5" thickBot="1">
      <c r="A9" s="2" t="s">
        <v>15</v>
      </c>
      <c r="B9" s="4">
        <f>SUM(B5:B8)</f>
        <v>157</v>
      </c>
      <c r="C9" s="4">
        <f t="shared" ref="C9:L9" si="8">SUM(C5:C8)</f>
        <v>110</v>
      </c>
      <c r="D9" s="4">
        <f t="shared" si="8"/>
        <v>267</v>
      </c>
      <c r="E9" s="4">
        <f t="shared" si="8"/>
        <v>40</v>
      </c>
      <c r="F9" s="4">
        <f t="shared" si="8"/>
        <v>40</v>
      </c>
      <c r="G9" s="4">
        <f t="shared" si="8"/>
        <v>64</v>
      </c>
      <c r="H9" s="4">
        <f t="shared" si="8"/>
        <v>101</v>
      </c>
      <c r="I9" s="4">
        <f t="shared" si="8"/>
        <v>104</v>
      </c>
      <c r="J9" s="4">
        <f t="shared" si="8"/>
        <v>141</v>
      </c>
      <c r="K9" s="4">
        <f t="shared" si="8"/>
        <v>245</v>
      </c>
      <c r="L9" s="4">
        <f t="shared" si="8"/>
        <v>512</v>
      </c>
      <c r="M9" s="21">
        <f t="shared" si="4"/>
        <v>30.6640625</v>
      </c>
      <c r="N9" s="21">
        <f t="shared" si="5"/>
        <v>21.484375</v>
      </c>
      <c r="O9" s="21">
        <f t="shared" si="6"/>
        <v>52.5</v>
      </c>
      <c r="P9" s="21">
        <f t="shared" si="7"/>
        <v>59.7265625</v>
      </c>
    </row>
    <row r="10" spans="1:18" ht="15.75">
      <c r="A10" s="8"/>
      <c r="B10" s="40"/>
      <c r="C10" s="40"/>
      <c r="D10" s="40"/>
      <c r="E10" s="40"/>
      <c r="F10" s="40"/>
      <c r="G10" s="40"/>
      <c r="H10" s="40"/>
      <c r="I10" s="40"/>
      <c r="J10" s="10"/>
      <c r="K10" s="10"/>
      <c r="L10" s="10"/>
      <c r="M10" s="40"/>
      <c r="N10" s="40"/>
      <c r="O10" s="40"/>
      <c r="P10" s="40"/>
    </row>
    <row r="11" spans="1:18" ht="15.75" customHeight="1">
      <c r="A11" s="93" t="s">
        <v>30</v>
      </c>
      <c r="B11" s="93"/>
      <c r="C11" s="93"/>
      <c r="D11" s="93"/>
      <c r="E11" s="40"/>
      <c r="F11" s="93" t="s">
        <v>26</v>
      </c>
      <c r="G11" s="93"/>
      <c r="H11" s="42" t="s">
        <v>31</v>
      </c>
      <c r="I11" s="40"/>
      <c r="J11" s="10"/>
      <c r="K11" s="93" t="s">
        <v>37</v>
      </c>
      <c r="L11" s="93"/>
      <c r="M11" s="93"/>
      <c r="N11" s="93"/>
      <c r="O11" s="40"/>
      <c r="P11" s="93" t="s">
        <v>26</v>
      </c>
      <c r="Q11" s="93"/>
      <c r="R11" s="42" t="s">
        <v>31</v>
      </c>
    </row>
    <row r="12" spans="1:18" ht="15.75">
      <c r="A12" s="43" t="s">
        <v>29</v>
      </c>
      <c r="B12" s="42" t="s">
        <v>24</v>
      </c>
      <c r="C12" s="42" t="s">
        <v>44</v>
      </c>
      <c r="D12" s="42" t="s">
        <v>28</v>
      </c>
      <c r="E12" s="40"/>
      <c r="F12" s="42" t="s">
        <v>24</v>
      </c>
      <c r="G12" s="42" t="s">
        <v>25</v>
      </c>
      <c r="H12" s="60">
        <f>CHITEST(B13:C14,F13:G14)</f>
        <v>7.3269833737969761E-2</v>
      </c>
      <c r="I12" s="40"/>
      <c r="J12" s="10"/>
      <c r="K12" s="43" t="s">
        <v>29</v>
      </c>
      <c r="L12" s="42" t="s">
        <v>24</v>
      </c>
      <c r="M12" s="42" t="s">
        <v>44</v>
      </c>
      <c r="N12" s="42" t="s">
        <v>28</v>
      </c>
      <c r="O12" s="40"/>
      <c r="P12" s="42" t="s">
        <v>24</v>
      </c>
      <c r="Q12" s="42" t="s">
        <v>44</v>
      </c>
      <c r="R12" s="60">
        <f>CHITEST(L13:M14,P13:Q14)</f>
        <v>7.2116127547945631E-4</v>
      </c>
    </row>
    <row r="13" spans="1:18" ht="15.75">
      <c r="A13" s="43" t="s">
        <v>9</v>
      </c>
      <c r="B13" s="42">
        <f>B5</f>
        <v>36</v>
      </c>
      <c r="C13" s="42">
        <f>I5</f>
        <v>28</v>
      </c>
      <c r="D13" s="42">
        <f>SUM(B13:C13)</f>
        <v>64</v>
      </c>
      <c r="E13" s="40"/>
      <c r="F13" s="27">
        <f>B15*D13/D15</f>
        <v>31.179487179487179</v>
      </c>
      <c r="G13" s="27">
        <f>C15*D13/D15</f>
        <v>32.820512820512818</v>
      </c>
      <c r="H13" s="42"/>
      <c r="I13" s="40"/>
      <c r="J13" s="10"/>
      <c r="K13" s="43" t="s">
        <v>9</v>
      </c>
      <c r="L13" s="42">
        <f>B7</f>
        <v>37</v>
      </c>
      <c r="M13" s="42">
        <f>I7</f>
        <v>15</v>
      </c>
      <c r="N13" s="42">
        <f>SUM(L13:M13)</f>
        <v>52</v>
      </c>
      <c r="O13" s="40"/>
      <c r="P13" s="27">
        <f>L15*N13/N15</f>
        <v>28.070796460176989</v>
      </c>
      <c r="Q13" s="27">
        <f>M15*N13/N15</f>
        <v>23.929203539823011</v>
      </c>
      <c r="R13" s="42"/>
    </row>
    <row r="14" spans="1:18" ht="18.75" customHeight="1">
      <c r="A14" s="43" t="s">
        <v>10</v>
      </c>
      <c r="B14" s="42">
        <f>C5</f>
        <v>21</v>
      </c>
      <c r="C14" s="42">
        <f>J5</f>
        <v>32</v>
      </c>
      <c r="D14" s="42">
        <f>SUM(B14:C14)</f>
        <v>53</v>
      </c>
      <c r="E14" s="40"/>
      <c r="F14" s="27">
        <f>B15*D14/D15</f>
        <v>25.820512820512821</v>
      </c>
      <c r="G14" s="27">
        <f>C15*D14/D15</f>
        <v>27.179487179487179</v>
      </c>
      <c r="H14" s="42" t="s">
        <v>32</v>
      </c>
      <c r="I14" s="40"/>
      <c r="J14" s="10"/>
      <c r="K14" s="43" t="s">
        <v>10</v>
      </c>
      <c r="L14" s="42">
        <f>C7</f>
        <v>24</v>
      </c>
      <c r="M14" s="42">
        <f>J7</f>
        <v>37</v>
      </c>
      <c r="N14" s="42">
        <f>SUM(L14:M14)</f>
        <v>61</v>
      </c>
      <c r="O14" s="40"/>
      <c r="P14" s="27">
        <f>L15*N14/N15</f>
        <v>32.929203539823007</v>
      </c>
      <c r="Q14" s="27">
        <f>M15*N14/N15</f>
        <v>28.070796460176989</v>
      </c>
      <c r="R14" s="42" t="s">
        <v>32</v>
      </c>
    </row>
    <row r="15" spans="1:18" ht="15.75">
      <c r="A15" s="33" t="s">
        <v>6</v>
      </c>
      <c r="B15" s="34">
        <f>SUM(B13:B14)</f>
        <v>57</v>
      </c>
      <c r="C15" s="34">
        <f>SUM(C13:C14)</f>
        <v>60</v>
      </c>
      <c r="D15" s="34">
        <f>SUM(D13:D14)</f>
        <v>117</v>
      </c>
      <c r="E15" s="40"/>
      <c r="F15" s="40"/>
      <c r="G15" s="40"/>
      <c r="H15" s="28">
        <f>SUM(G18:H19)</f>
        <v>3.2082050645481628</v>
      </c>
      <c r="I15" s="40"/>
      <c r="J15" s="10"/>
      <c r="K15" s="33" t="s">
        <v>6</v>
      </c>
      <c r="L15" s="34">
        <f>SUM(L13:L14)</f>
        <v>61</v>
      </c>
      <c r="M15" s="34">
        <f>SUM(M13:M14)</f>
        <v>52</v>
      </c>
      <c r="N15" s="34">
        <f>SUM(N13:N14)</f>
        <v>113</v>
      </c>
      <c r="O15" s="40"/>
      <c r="P15" s="42"/>
      <c r="Q15" s="42"/>
      <c r="R15" s="28">
        <f>SUM(Q18:R19)</f>
        <v>11.433900765525589</v>
      </c>
    </row>
    <row r="16" spans="1:18" ht="15.75">
      <c r="A16" s="12"/>
      <c r="B16" s="40"/>
      <c r="C16" s="40"/>
      <c r="D16" s="40"/>
      <c r="E16" s="40"/>
      <c r="F16" s="40"/>
      <c r="G16" s="40"/>
      <c r="H16" s="13"/>
      <c r="I16" s="40"/>
      <c r="J16" s="10"/>
      <c r="K16" s="12"/>
      <c r="L16" s="40"/>
      <c r="M16" s="40"/>
      <c r="N16" s="40"/>
      <c r="O16" s="40"/>
      <c r="P16" s="40"/>
      <c r="Q16" s="40"/>
      <c r="R16" s="13"/>
    </row>
    <row r="17" spans="1:18" ht="15.75" customHeight="1">
      <c r="A17" s="29"/>
      <c r="B17" s="42"/>
      <c r="C17" s="42"/>
      <c r="D17" s="42"/>
      <c r="E17" s="42"/>
      <c r="F17" s="42"/>
      <c r="G17" s="93" t="s">
        <v>36</v>
      </c>
      <c r="H17" s="93"/>
      <c r="I17" s="40"/>
      <c r="J17" s="10"/>
      <c r="K17" s="8"/>
      <c r="L17" s="40"/>
      <c r="M17" s="40"/>
      <c r="N17" s="40"/>
      <c r="O17" s="42"/>
      <c r="P17" s="42"/>
      <c r="Q17" s="93" t="s">
        <v>35</v>
      </c>
      <c r="R17" s="93"/>
    </row>
    <row r="18" spans="1:18" ht="15.75">
      <c r="A18" s="29" t="s">
        <v>33</v>
      </c>
      <c r="B18" s="27">
        <f>B13-F13</f>
        <v>4.8205128205128212</v>
      </c>
      <c r="C18" s="27">
        <f>C13-G13</f>
        <v>-4.8205128205128176</v>
      </c>
      <c r="D18" s="42"/>
      <c r="E18" s="27">
        <f>B18*B18</f>
        <v>23.237343852728475</v>
      </c>
      <c r="F18" s="27">
        <f>C18*C18</f>
        <v>23.23734385272844</v>
      </c>
      <c r="G18" s="30">
        <f>E18/F13</f>
        <v>0.74527665317139025</v>
      </c>
      <c r="H18" s="30">
        <f>F18/G13</f>
        <v>0.70801282051281966</v>
      </c>
      <c r="I18" s="40"/>
      <c r="J18" s="10"/>
      <c r="K18" s="29" t="s">
        <v>33</v>
      </c>
      <c r="L18" s="27">
        <f>L13-P13</f>
        <v>8.9292035398230105</v>
      </c>
      <c r="M18" s="27">
        <f>M13-Q13</f>
        <v>-8.9292035398230105</v>
      </c>
      <c r="N18" s="40"/>
      <c r="O18" s="27">
        <f>L18*L18</f>
        <v>79.730675855587776</v>
      </c>
      <c r="P18" s="27">
        <f>M18*M18</f>
        <v>79.730675855587776</v>
      </c>
      <c r="Q18" s="30">
        <f>O18/P13</f>
        <v>2.8403424879197412</v>
      </c>
      <c r="R18" s="30">
        <f>P18/Q13</f>
        <v>3.331940226213542</v>
      </c>
    </row>
    <row r="19" spans="1:18" ht="15.75">
      <c r="A19" s="29"/>
      <c r="B19" s="27">
        <f>B14-F14</f>
        <v>-4.8205128205128212</v>
      </c>
      <c r="C19" s="27">
        <f>C14-G14</f>
        <v>4.8205128205128212</v>
      </c>
      <c r="D19" s="42"/>
      <c r="E19" s="27">
        <f>B19*B19</f>
        <v>23.237343852728475</v>
      </c>
      <c r="F19" s="27">
        <f>C19*C19</f>
        <v>23.237343852728475</v>
      </c>
      <c r="G19" s="30">
        <f>E19/F14</f>
        <v>0.89995671326356552</v>
      </c>
      <c r="H19" s="30">
        <f>F19/G14</f>
        <v>0.85495887760038736</v>
      </c>
      <c r="I19" s="40"/>
      <c r="J19" s="10"/>
      <c r="K19" s="29"/>
      <c r="L19" s="27">
        <f>L14-P14</f>
        <v>-8.929203539823007</v>
      </c>
      <c r="M19" s="27">
        <f>M14-Q14</f>
        <v>8.9292035398230105</v>
      </c>
      <c r="N19" s="40"/>
      <c r="O19" s="27">
        <f>L19*L19</f>
        <v>79.73067585558772</v>
      </c>
      <c r="P19" s="27">
        <f>M19*M19</f>
        <v>79.730675855587776</v>
      </c>
      <c r="Q19" s="30">
        <f>O19/P14</f>
        <v>2.4212755634725647</v>
      </c>
      <c r="R19" s="30">
        <f>P19/Q14</f>
        <v>2.8403424879197412</v>
      </c>
    </row>
    <row r="20" spans="1:18" ht="15.75">
      <c r="A20" s="8"/>
      <c r="B20" s="15"/>
      <c r="C20" s="15"/>
      <c r="D20" s="40"/>
      <c r="E20" s="15"/>
      <c r="F20" s="15"/>
      <c r="G20" s="14"/>
      <c r="H20" s="14"/>
      <c r="I20" s="40"/>
      <c r="J20" s="10"/>
      <c r="K20" s="10"/>
      <c r="L20" s="10"/>
      <c r="M20" s="40"/>
      <c r="N20" s="40"/>
      <c r="O20" s="40"/>
      <c r="P20" s="40"/>
    </row>
    <row r="21" spans="1:18" ht="15.75" customHeight="1">
      <c r="A21" s="94" t="s">
        <v>34</v>
      </c>
      <c r="B21" s="94"/>
      <c r="C21" s="94"/>
      <c r="D21" s="94"/>
      <c r="E21" s="40"/>
      <c r="F21" s="93" t="s">
        <v>26</v>
      </c>
      <c r="G21" s="93"/>
      <c r="H21" s="42" t="s">
        <v>31</v>
      </c>
      <c r="I21" s="40"/>
      <c r="J21" s="10"/>
      <c r="K21" s="94" t="s">
        <v>38</v>
      </c>
      <c r="L21" s="94"/>
      <c r="M21" s="94"/>
      <c r="N21" s="94"/>
      <c r="O21" s="40"/>
      <c r="P21" s="93" t="s">
        <v>26</v>
      </c>
      <c r="Q21" s="93"/>
      <c r="R21" s="42" t="s">
        <v>31</v>
      </c>
    </row>
    <row r="22" spans="1:18" ht="15.75">
      <c r="A22" s="43" t="s">
        <v>29</v>
      </c>
      <c r="B22" s="43" t="s">
        <v>24</v>
      </c>
      <c r="C22" s="43" t="s">
        <v>44</v>
      </c>
      <c r="D22" s="43" t="s">
        <v>28</v>
      </c>
      <c r="E22" s="40"/>
      <c r="F22" s="42" t="s">
        <v>24</v>
      </c>
      <c r="G22" s="42" t="s">
        <v>25</v>
      </c>
      <c r="H22" s="60">
        <f>CHITEST(B23:C24,F23:G24)</f>
        <v>0.82376980126823973</v>
      </c>
      <c r="I22" s="40"/>
      <c r="J22" s="10"/>
      <c r="K22" s="43" t="s">
        <v>29</v>
      </c>
      <c r="L22" s="43" t="s">
        <v>24</v>
      </c>
      <c r="M22" s="43" t="s">
        <v>44</v>
      </c>
      <c r="N22" s="43" t="s">
        <v>28</v>
      </c>
      <c r="O22" s="40"/>
      <c r="P22" s="42" t="s">
        <v>24</v>
      </c>
      <c r="Q22" s="42" t="s">
        <v>25</v>
      </c>
      <c r="R22" s="60">
        <f>CHITEST(L23:M24,P23:Q24)</f>
        <v>9.5514521466384811E-3</v>
      </c>
    </row>
    <row r="23" spans="1:18" ht="15.75">
      <c r="A23" s="43" t="s">
        <v>9</v>
      </c>
      <c r="B23" s="43">
        <f>B6</f>
        <v>47</v>
      </c>
      <c r="C23" s="43">
        <f>I6</f>
        <v>42</v>
      </c>
      <c r="D23" s="43">
        <f>SUM(B23:C23)</f>
        <v>89</v>
      </c>
      <c r="E23" s="40"/>
      <c r="F23" s="27">
        <f>B25*D23/D25</f>
        <v>46.259887005649716</v>
      </c>
      <c r="G23" s="27">
        <f>C25*D23/D25</f>
        <v>42.740112994350284</v>
      </c>
      <c r="H23" s="42"/>
      <c r="I23" s="40"/>
      <c r="J23" s="10"/>
      <c r="K23" s="43" t="s">
        <v>9</v>
      </c>
      <c r="L23" s="43">
        <f>B8</f>
        <v>37</v>
      </c>
      <c r="M23" s="43">
        <f>I8</f>
        <v>19</v>
      </c>
      <c r="N23" s="43">
        <f>SUM(L23:M23)</f>
        <v>56</v>
      </c>
      <c r="O23" s="40"/>
      <c r="P23" s="27">
        <f>L25*N23/N25</f>
        <v>30.4</v>
      </c>
      <c r="Q23" s="27">
        <f>M25*N23/N25</f>
        <v>25.6</v>
      </c>
      <c r="R23" s="42"/>
    </row>
    <row r="24" spans="1:18" ht="32.25" customHeight="1">
      <c r="A24" s="43" t="s">
        <v>10</v>
      </c>
      <c r="B24" s="43">
        <f>C6</f>
        <v>45</v>
      </c>
      <c r="C24" s="43">
        <f>J6</f>
        <v>43</v>
      </c>
      <c r="D24" s="43">
        <f>SUM(B24:C24)</f>
        <v>88</v>
      </c>
      <c r="E24" s="40"/>
      <c r="F24" s="27">
        <f>B25*D24/D25</f>
        <v>45.740112994350284</v>
      </c>
      <c r="G24" s="27">
        <f>C25*D24/D25</f>
        <v>42.259887005649716</v>
      </c>
      <c r="H24" s="42" t="s">
        <v>32</v>
      </c>
      <c r="I24" s="40"/>
      <c r="J24" s="10"/>
      <c r="K24" s="43" t="s">
        <v>10</v>
      </c>
      <c r="L24" s="43">
        <f>C8</f>
        <v>20</v>
      </c>
      <c r="M24" s="43">
        <f>J8</f>
        <v>29</v>
      </c>
      <c r="N24" s="43">
        <f>SUM(L24:M24)</f>
        <v>49</v>
      </c>
      <c r="O24" s="40"/>
      <c r="P24" s="27">
        <f>L25*N24/N25</f>
        <v>26.6</v>
      </c>
      <c r="Q24" s="27">
        <f>M25*N24/N25</f>
        <v>22.4</v>
      </c>
      <c r="R24" s="42" t="s">
        <v>32</v>
      </c>
    </row>
    <row r="25" spans="1:18" ht="15.75">
      <c r="A25" s="32" t="s">
        <v>6</v>
      </c>
      <c r="B25" s="32">
        <f>SUM(B23:B24)</f>
        <v>92</v>
      </c>
      <c r="C25" s="32">
        <f>SUM(C23:C24)</f>
        <v>85</v>
      </c>
      <c r="D25" s="32">
        <f>SUM(D23:D24)</f>
        <v>177</v>
      </c>
      <c r="E25" s="40"/>
      <c r="F25" s="42"/>
      <c r="G25" s="42"/>
      <c r="H25" s="28">
        <f>SUM(G28:H29)</f>
        <v>4.9594832270519966E-2</v>
      </c>
      <c r="I25" s="40"/>
      <c r="J25" s="10"/>
      <c r="K25" s="32" t="s">
        <v>6</v>
      </c>
      <c r="L25" s="32">
        <f>SUM(L23:L24)</f>
        <v>57</v>
      </c>
      <c r="M25" s="32">
        <f>SUM(M23:M24)</f>
        <v>48</v>
      </c>
      <c r="N25" s="32">
        <f>SUM(N23:N24)</f>
        <v>105</v>
      </c>
      <c r="O25" s="40"/>
      <c r="P25" s="42"/>
      <c r="Q25" s="42"/>
      <c r="R25" s="28">
        <f>SUM(Q28:R29)</f>
        <v>6.7166940789473708</v>
      </c>
    </row>
    <row r="26" spans="1:18" ht="15.75">
      <c r="A26" s="12"/>
      <c r="B26" s="40"/>
      <c r="C26" s="40"/>
      <c r="D26" s="40"/>
      <c r="E26" s="40"/>
      <c r="F26" s="40"/>
      <c r="G26" s="40"/>
      <c r="H26" s="13"/>
      <c r="I26" s="40"/>
      <c r="J26" s="10"/>
      <c r="K26" s="12"/>
      <c r="L26" s="40"/>
      <c r="M26" s="40"/>
      <c r="N26" s="40"/>
      <c r="O26" s="40"/>
      <c r="P26" s="40"/>
      <c r="Q26" s="40"/>
      <c r="R26" s="13"/>
    </row>
    <row r="27" spans="1:18" ht="15.75" customHeight="1">
      <c r="A27" s="29"/>
      <c r="B27" s="42"/>
      <c r="C27" s="42"/>
      <c r="D27" s="42"/>
      <c r="E27" s="42"/>
      <c r="F27" s="42"/>
      <c r="G27" s="93" t="s">
        <v>36</v>
      </c>
      <c r="H27" s="93"/>
      <c r="I27" s="40"/>
      <c r="J27" s="10"/>
      <c r="K27" s="8"/>
      <c r="L27" s="40"/>
      <c r="M27" s="40"/>
      <c r="N27" s="40"/>
      <c r="O27" s="42"/>
      <c r="P27" s="42"/>
      <c r="Q27" s="93" t="s">
        <v>65</v>
      </c>
      <c r="R27" s="93"/>
    </row>
    <row r="28" spans="1:18" ht="15.75">
      <c r="A28" s="29" t="s">
        <v>33</v>
      </c>
      <c r="B28" s="27">
        <f>B23-F23</f>
        <v>0.74011299435028377</v>
      </c>
      <c r="C28" s="27">
        <f>C23-G23</f>
        <v>-0.74011299435028377</v>
      </c>
      <c r="D28" s="42"/>
      <c r="E28" s="27">
        <f>B28*B28</f>
        <v>0.54776724440614322</v>
      </c>
      <c r="F28" s="27">
        <f>C28*C28</f>
        <v>0.54776724440614322</v>
      </c>
      <c r="G28" s="30">
        <f>E28/F23</f>
        <v>1.1841084789922735E-2</v>
      </c>
      <c r="H28" s="30">
        <f>F28/G23</f>
        <v>1.2816232949092841E-2</v>
      </c>
      <c r="I28" s="40"/>
      <c r="J28" s="10"/>
      <c r="K28" s="29" t="s">
        <v>33</v>
      </c>
      <c r="L28" s="27">
        <f>L23-P23</f>
        <v>6.6000000000000014</v>
      </c>
      <c r="M28" s="27">
        <f>M23-Q23</f>
        <v>-6.6000000000000014</v>
      </c>
      <c r="N28" s="40"/>
      <c r="O28" s="27">
        <f>L28*L28</f>
        <v>43.560000000000016</v>
      </c>
      <c r="P28" s="27">
        <f>M28*M28</f>
        <v>43.560000000000016</v>
      </c>
      <c r="Q28" s="30">
        <f>O28/P23</f>
        <v>1.4328947368421059</v>
      </c>
      <c r="R28" s="30">
        <f>P28/Q23</f>
        <v>1.7015625000000005</v>
      </c>
    </row>
    <row r="29" spans="1:18" ht="15.75">
      <c r="A29" s="29"/>
      <c r="B29" s="27">
        <f>B24-F24</f>
        <v>-0.74011299435028377</v>
      </c>
      <c r="C29" s="27">
        <f>C24-G24</f>
        <v>0.74011299435028377</v>
      </c>
      <c r="D29" s="42"/>
      <c r="E29" s="27">
        <f>B29*B29</f>
        <v>0.54776724440614322</v>
      </c>
      <c r="F29" s="27">
        <f>C29*C29</f>
        <v>0.54776724440614322</v>
      </c>
      <c r="G29" s="30">
        <f>E29/F24</f>
        <v>1.1975642571626402E-2</v>
      </c>
      <c r="H29" s="30">
        <f>F29/G24</f>
        <v>1.2961871959877988E-2</v>
      </c>
      <c r="I29" s="40"/>
      <c r="J29" s="10"/>
      <c r="K29" s="29"/>
      <c r="L29" s="27">
        <f>L24-P24</f>
        <v>-6.6000000000000014</v>
      </c>
      <c r="M29" s="27">
        <f>M24-Q24</f>
        <v>6.6000000000000014</v>
      </c>
      <c r="N29" s="40"/>
      <c r="O29" s="27">
        <f>L29*L29</f>
        <v>43.560000000000016</v>
      </c>
      <c r="P29" s="27">
        <f>M29*M29</f>
        <v>43.560000000000016</v>
      </c>
      <c r="Q29" s="30">
        <f>O29/P24</f>
        <v>1.6375939849624066</v>
      </c>
      <c r="R29" s="30">
        <f>P29/Q24</f>
        <v>1.944642857142858</v>
      </c>
    </row>
    <row r="30" spans="1:18" ht="15.75">
      <c r="A30" s="8"/>
      <c r="B30" s="15"/>
      <c r="C30" s="15"/>
      <c r="D30" s="40"/>
      <c r="E30" s="15"/>
      <c r="F30" s="15"/>
      <c r="G30" s="14"/>
      <c r="H30" s="14"/>
      <c r="I30" s="40"/>
      <c r="J30" s="10"/>
      <c r="K30" s="10"/>
      <c r="L30" s="10"/>
      <c r="M30" s="40"/>
      <c r="N30" s="40"/>
      <c r="O30" s="40"/>
      <c r="P30" s="40"/>
    </row>
    <row r="31" spans="1:18">
      <c r="A31" s="99" t="str">
        <f>A11</f>
        <v>Observed Value Quatarly Jan-March 2015</v>
      </c>
      <c r="B31" s="99"/>
      <c r="C31" s="99"/>
      <c r="D31" s="99"/>
      <c r="E31" s="99"/>
      <c r="F31" s="99"/>
    </row>
    <row r="32" spans="1:18" ht="15.75" customHeight="1">
      <c r="A32" s="53" t="s">
        <v>43</v>
      </c>
      <c r="B32" s="53" t="str">
        <f>B12</f>
        <v>Sv+</v>
      </c>
      <c r="C32" s="53" t="str">
        <f>C12</f>
        <v>Sv-</v>
      </c>
      <c r="D32" s="53" t="str">
        <f>D12</f>
        <v>Tatal</v>
      </c>
      <c r="E32" s="53" t="s">
        <v>48</v>
      </c>
      <c r="F32" s="53" t="s">
        <v>47</v>
      </c>
      <c r="I32" s="93" t="s">
        <v>80</v>
      </c>
      <c r="J32" s="93"/>
      <c r="K32" s="93"/>
      <c r="L32" s="93"/>
      <c r="M32" s="57"/>
      <c r="N32" s="93" t="s">
        <v>26</v>
      </c>
      <c r="O32" s="93"/>
      <c r="P32" s="54" t="s">
        <v>31</v>
      </c>
    </row>
    <row r="33" spans="1:16" ht="15.75">
      <c r="A33" s="53" t="s">
        <v>9</v>
      </c>
      <c r="B33" s="53">
        <f>B13</f>
        <v>36</v>
      </c>
      <c r="C33" s="53">
        <f>C13</f>
        <v>28</v>
      </c>
      <c r="D33" s="53">
        <f>SUM(B33:C33)</f>
        <v>64</v>
      </c>
      <c r="E33" s="49">
        <f>B33*100/D35</f>
        <v>30.76923076923077</v>
      </c>
      <c r="F33" s="49">
        <f>C33*100/D35</f>
        <v>23.931623931623932</v>
      </c>
      <c r="I33" s="56" t="s">
        <v>29</v>
      </c>
      <c r="J33" s="54" t="s">
        <v>24</v>
      </c>
      <c r="K33" s="54" t="s">
        <v>44</v>
      </c>
      <c r="L33" s="54" t="s">
        <v>28</v>
      </c>
      <c r="M33" s="57"/>
      <c r="N33" s="54" t="s">
        <v>24</v>
      </c>
      <c r="O33" s="54" t="s">
        <v>25</v>
      </c>
      <c r="P33" s="54">
        <f>CHITEST(J34:K35,N34:O35)</f>
        <v>2.1778428738852907E-4</v>
      </c>
    </row>
    <row r="34" spans="1:16" ht="15.75">
      <c r="A34" s="53" t="s">
        <v>10</v>
      </c>
      <c r="B34" s="53">
        <f>B14</f>
        <v>21</v>
      </c>
      <c r="C34" s="53">
        <f>C14</f>
        <v>32</v>
      </c>
      <c r="D34" s="53">
        <f>SUM(B34:C34)</f>
        <v>53</v>
      </c>
      <c r="E34" s="50">
        <f>B34*100/D33</f>
        <v>32.8125</v>
      </c>
      <c r="F34" s="49">
        <f>C34*100/D35</f>
        <v>27.350427350427349</v>
      </c>
      <c r="I34" s="56" t="s">
        <v>9</v>
      </c>
      <c r="J34" s="54">
        <f>B9</f>
        <v>157</v>
      </c>
      <c r="K34" s="54">
        <f>I9</f>
        <v>104</v>
      </c>
      <c r="L34" s="54">
        <f>SUM(J34:K34)</f>
        <v>261</v>
      </c>
      <c r="M34" s="57"/>
      <c r="N34" s="27">
        <f>J36*L34/L36</f>
        <v>136.107421875</v>
      </c>
      <c r="O34" s="27">
        <f>K36*L34/L36</f>
        <v>124.892578125</v>
      </c>
      <c r="P34" s="54"/>
    </row>
    <row r="35" spans="1:16" ht="18.75" customHeight="1">
      <c r="A35" s="53" t="s">
        <v>6</v>
      </c>
      <c r="B35" s="53">
        <f>SUM(B33:B34)</f>
        <v>57</v>
      </c>
      <c r="C35" s="53">
        <f>SUM(C33:C34)</f>
        <v>60</v>
      </c>
      <c r="D35" s="53">
        <f>SUM(D33:D34)</f>
        <v>117</v>
      </c>
      <c r="E35" s="51"/>
      <c r="F35" s="51"/>
      <c r="I35" s="56" t="s">
        <v>10</v>
      </c>
      <c r="J35" s="54">
        <f>C9</f>
        <v>110</v>
      </c>
      <c r="K35" s="54">
        <f>J9</f>
        <v>141</v>
      </c>
      <c r="L35" s="54">
        <f>SUM(J35:K35)</f>
        <v>251</v>
      </c>
      <c r="M35" s="57"/>
      <c r="N35" s="27">
        <f>J36*L35/L36</f>
        <v>130.892578125</v>
      </c>
      <c r="O35" s="27">
        <f>K36*L35/L36</f>
        <v>120.107421875</v>
      </c>
      <c r="P35" s="54" t="s">
        <v>32</v>
      </c>
    </row>
    <row r="36" spans="1:16" ht="15.75">
      <c r="A36" s="52"/>
      <c r="B36" s="52"/>
      <c r="C36" s="52"/>
      <c r="D36" s="52"/>
      <c r="E36" s="52"/>
      <c r="F36" s="52"/>
      <c r="I36" s="33" t="s">
        <v>6</v>
      </c>
      <c r="J36" s="34">
        <f>SUM(J34:J35)</f>
        <v>267</v>
      </c>
      <c r="K36" s="34">
        <f>SUM(K34:K35)</f>
        <v>245</v>
      </c>
      <c r="L36" s="34">
        <f>SUM(L34:L35)</f>
        <v>512</v>
      </c>
      <c r="M36" s="57"/>
      <c r="N36" s="57"/>
      <c r="O36" s="57"/>
      <c r="P36" s="28">
        <f>SUM(O39:P40)</f>
        <v>13.67106593952696</v>
      </c>
    </row>
    <row r="37" spans="1:16" ht="15.75">
      <c r="A37" s="95" t="str">
        <f>A21</f>
        <v>Observed Value Quatarly April-Jun 2015</v>
      </c>
      <c r="B37" s="95"/>
      <c r="C37" s="95"/>
      <c r="D37" s="95"/>
      <c r="E37" s="95"/>
      <c r="F37" s="95"/>
      <c r="I37" s="12"/>
      <c r="J37" s="57"/>
      <c r="K37" s="57"/>
      <c r="L37" s="57"/>
      <c r="M37" s="57"/>
      <c r="N37" s="57"/>
      <c r="O37" s="57"/>
      <c r="P37" s="13"/>
    </row>
    <row r="38" spans="1:16" ht="15.75" customHeight="1">
      <c r="A38" s="53" t="s">
        <v>43</v>
      </c>
      <c r="B38" s="53" t="str">
        <f>B32</f>
        <v>Sv+</v>
      </c>
      <c r="C38" s="53" t="str">
        <f>C22</f>
        <v>Sv-</v>
      </c>
      <c r="D38" s="53" t="str">
        <f>D22</f>
        <v>Tatal</v>
      </c>
      <c r="E38" s="53" t="str">
        <f>E32</f>
        <v>Sputum +Ve%</v>
      </c>
      <c r="F38" s="53" t="str">
        <f>F32</f>
        <v>Sputum-Ve%</v>
      </c>
      <c r="I38" s="29"/>
      <c r="J38" s="54"/>
      <c r="K38" s="54"/>
      <c r="L38" s="54"/>
      <c r="M38" s="54"/>
      <c r="N38" s="54"/>
      <c r="O38" s="93" t="s">
        <v>35</v>
      </c>
      <c r="P38" s="93"/>
    </row>
    <row r="39" spans="1:16" ht="15.75">
      <c r="A39" s="53" t="s">
        <v>9</v>
      </c>
      <c r="B39" s="53">
        <f>B23</f>
        <v>47</v>
      </c>
      <c r="C39" s="53">
        <f>C23</f>
        <v>42</v>
      </c>
      <c r="D39" s="53">
        <f>SUM(B39:C39)</f>
        <v>89</v>
      </c>
      <c r="E39" s="49">
        <f>B39*100/D41</f>
        <v>26.55367231638418</v>
      </c>
      <c r="F39" s="49">
        <f>C39*100/D41</f>
        <v>23.728813559322035</v>
      </c>
      <c r="I39" s="29" t="s">
        <v>33</v>
      </c>
      <c r="J39" s="27">
        <f>J34-N34</f>
        <v>20.892578125</v>
      </c>
      <c r="K39" s="27">
        <f>K34-O34</f>
        <v>-20.892578125</v>
      </c>
      <c r="L39" s="54"/>
      <c r="M39" s="27">
        <f>J39*J39</f>
        <v>436.49982070922852</v>
      </c>
      <c r="N39" s="27">
        <f>K39*K39</f>
        <v>436.49982070922852</v>
      </c>
      <c r="O39" s="30">
        <f>M39/N34</f>
        <v>3.2070243833588044</v>
      </c>
      <c r="P39" s="30">
        <f>N39/O34</f>
        <v>3.4950020830889827</v>
      </c>
    </row>
    <row r="40" spans="1:16" ht="15.75">
      <c r="A40" s="53" t="s">
        <v>10</v>
      </c>
      <c r="B40" s="53">
        <f>B24</f>
        <v>45</v>
      </c>
      <c r="C40" s="53">
        <f>C24</f>
        <v>43</v>
      </c>
      <c r="D40" s="53">
        <f>SUM(B40:C40)</f>
        <v>88</v>
      </c>
      <c r="E40" s="50">
        <f>B40*100/D39</f>
        <v>50.561797752808985</v>
      </c>
      <c r="F40" s="49">
        <f>C40*100/D41</f>
        <v>24.293785310734464</v>
      </c>
      <c r="I40" s="29"/>
      <c r="J40" s="27">
        <f>J35-N35</f>
        <v>-20.892578125</v>
      </c>
      <c r="K40" s="27">
        <f>K35-O35</f>
        <v>20.892578125</v>
      </c>
      <c r="L40" s="54"/>
      <c r="M40" s="27">
        <f>J40*J40</f>
        <v>436.49982070922852</v>
      </c>
      <c r="N40" s="27">
        <f>K40*K40</f>
        <v>436.49982070922852</v>
      </c>
      <c r="O40" s="30">
        <f>M40/N35</f>
        <v>3.334794279110151</v>
      </c>
      <c r="P40" s="30">
        <f>N40/O35</f>
        <v>3.6342451939690217</v>
      </c>
    </row>
    <row r="41" spans="1:16">
      <c r="A41" s="53" t="s">
        <v>6</v>
      </c>
      <c r="B41" s="53">
        <f>SUM(B39:B40)</f>
        <v>92</v>
      </c>
      <c r="C41" s="53">
        <f>SUM(C39:C40)</f>
        <v>85</v>
      </c>
      <c r="D41" s="53">
        <f>SUM(D39:D40)</f>
        <v>177</v>
      </c>
      <c r="E41" s="51"/>
      <c r="F41" s="51"/>
    </row>
    <row r="42" spans="1:16" ht="15.75" customHeight="1">
      <c r="A42" s="52"/>
      <c r="B42" s="52"/>
      <c r="C42" s="52"/>
      <c r="D42" s="52"/>
      <c r="E42" s="52"/>
      <c r="F42" s="52"/>
    </row>
    <row r="43" spans="1:16">
      <c r="A43" s="95" t="str">
        <f>K11</f>
        <v>Observed Value Quatarly July-Sep 2015</v>
      </c>
      <c r="B43" s="95"/>
      <c r="C43" s="95"/>
      <c r="D43" s="95"/>
      <c r="E43" s="95"/>
      <c r="F43" s="95"/>
    </row>
    <row r="44" spans="1:16">
      <c r="A44" s="53" t="s">
        <v>43</v>
      </c>
      <c r="B44" s="53" t="str">
        <f t="shared" ref="B44:C46" si="9">L12</f>
        <v>Sv+</v>
      </c>
      <c r="C44" s="53" t="str">
        <f t="shared" si="9"/>
        <v>Sv-</v>
      </c>
      <c r="D44" s="53">
        <f>D24</f>
        <v>88</v>
      </c>
      <c r="E44" s="53" t="str">
        <f>E32</f>
        <v>Sputum +Ve%</v>
      </c>
      <c r="F44" s="53" t="str">
        <f>F38</f>
        <v>Sputum-Ve%</v>
      </c>
    </row>
    <row r="45" spans="1:16">
      <c r="A45" s="53" t="s">
        <v>9</v>
      </c>
      <c r="B45" s="53">
        <f t="shared" si="9"/>
        <v>37</v>
      </c>
      <c r="C45" s="53">
        <f t="shared" si="9"/>
        <v>15</v>
      </c>
      <c r="D45" s="53">
        <f>SUM(B45:C45)</f>
        <v>52</v>
      </c>
      <c r="E45" s="49">
        <f>B45*100/D47</f>
        <v>32.743362831858406</v>
      </c>
      <c r="F45" s="49">
        <f>C45*100/D47</f>
        <v>13.274336283185841</v>
      </c>
    </row>
    <row r="46" spans="1:16">
      <c r="A46" s="53" t="s">
        <v>10</v>
      </c>
      <c r="B46" s="53">
        <f t="shared" si="9"/>
        <v>24</v>
      </c>
      <c r="C46" s="53">
        <f t="shared" si="9"/>
        <v>37</v>
      </c>
      <c r="D46" s="53">
        <f>SUM(B46:C46)</f>
        <v>61</v>
      </c>
      <c r="E46" s="50">
        <f>B46*100/D45</f>
        <v>46.153846153846153</v>
      </c>
      <c r="F46" s="49">
        <f>C46*100/D47</f>
        <v>32.743362831858406</v>
      </c>
    </row>
    <row r="47" spans="1:16">
      <c r="A47" s="53" t="s">
        <v>6</v>
      </c>
      <c r="B47" s="53">
        <f>SUM(B45:B46)</f>
        <v>61</v>
      </c>
      <c r="C47" s="53">
        <f>SUM(C45:C46)</f>
        <v>52</v>
      </c>
      <c r="D47" s="53">
        <f>SUM(D45:D46)</f>
        <v>113</v>
      </c>
      <c r="E47" s="51"/>
      <c r="F47" s="51"/>
    </row>
    <row r="48" spans="1:16" ht="15.75" customHeight="1">
      <c r="A48" s="95" t="str">
        <f>K21</f>
        <v>Observed Value Quatarly Oct-Dec 2015</v>
      </c>
      <c r="B48" s="95"/>
      <c r="C48" s="95"/>
      <c r="D48" s="95"/>
      <c r="E48" s="95"/>
      <c r="F48" s="95"/>
    </row>
    <row r="49" spans="1:6">
      <c r="A49" s="53" t="s">
        <v>43</v>
      </c>
      <c r="B49" s="53" t="str">
        <f>L22</f>
        <v>Sv+</v>
      </c>
      <c r="C49" s="53" t="str">
        <f>M22</f>
        <v>Sv-</v>
      </c>
      <c r="D49" s="53" t="str">
        <f>N22</f>
        <v>Tatal</v>
      </c>
      <c r="E49" s="53" t="str">
        <f>E32</f>
        <v>Sputum +Ve%</v>
      </c>
      <c r="F49" s="53" t="str">
        <f>F32</f>
        <v>Sputum-Ve%</v>
      </c>
    </row>
    <row r="50" spans="1:6">
      <c r="A50" s="53" t="s">
        <v>9</v>
      </c>
      <c r="B50" s="53">
        <f>L23</f>
        <v>37</v>
      </c>
      <c r="C50" s="53">
        <f>M23</f>
        <v>19</v>
      </c>
      <c r="D50" s="53">
        <f>SUM(B50:C50)</f>
        <v>56</v>
      </c>
      <c r="E50" s="49">
        <f>B50*100/D52</f>
        <v>35.238095238095241</v>
      </c>
      <c r="F50" s="49">
        <f>C50*100/D52</f>
        <v>18.095238095238095</v>
      </c>
    </row>
    <row r="51" spans="1:6">
      <c r="A51" s="53" t="s">
        <v>10</v>
      </c>
      <c r="B51" s="53">
        <f>L24</f>
        <v>20</v>
      </c>
      <c r="C51" s="53">
        <f>M24</f>
        <v>29</v>
      </c>
      <c r="D51" s="53">
        <f>SUM(B51:C51)</f>
        <v>49</v>
      </c>
      <c r="E51" s="49">
        <f>B51*100/D50</f>
        <v>35.714285714285715</v>
      </c>
      <c r="F51" s="49">
        <f>C51*100/D52</f>
        <v>27.61904761904762</v>
      </c>
    </row>
    <row r="52" spans="1:6">
      <c r="A52" s="53" t="s">
        <v>6</v>
      </c>
      <c r="B52" s="53">
        <f>SUM(B50:B51)</f>
        <v>57</v>
      </c>
      <c r="C52" s="53">
        <f>SUM(C50:C51)</f>
        <v>48</v>
      </c>
      <c r="D52" s="53">
        <f>SUM(D50:D51)</f>
        <v>105</v>
      </c>
      <c r="E52" s="49"/>
      <c r="F52" s="49"/>
    </row>
  </sheetData>
  <mergeCells count="29">
    <mergeCell ref="A48:F48"/>
    <mergeCell ref="G17:H17"/>
    <mergeCell ref="Q17:R17"/>
    <mergeCell ref="A21:D21"/>
    <mergeCell ref="F21:G21"/>
    <mergeCell ref="K21:N21"/>
    <mergeCell ref="P21:Q21"/>
    <mergeCell ref="G27:H27"/>
    <mergeCell ref="Q27:R27"/>
    <mergeCell ref="A31:F31"/>
    <mergeCell ref="A37:F37"/>
    <mergeCell ref="A43:F43"/>
    <mergeCell ref="I32:L32"/>
    <mergeCell ref="N32:O32"/>
    <mergeCell ref="O38:P38"/>
    <mergeCell ref="K3:K4"/>
    <mergeCell ref="L3:L4"/>
    <mergeCell ref="M3:N3"/>
    <mergeCell ref="O3:P3"/>
    <mergeCell ref="A11:D11"/>
    <mergeCell ref="F11:G11"/>
    <mergeCell ref="K11:N11"/>
    <mergeCell ref="P11:Q11"/>
    <mergeCell ref="A3:A4"/>
    <mergeCell ref="B3:C3"/>
    <mergeCell ref="D3:D4"/>
    <mergeCell ref="E3:F3"/>
    <mergeCell ref="G3:H3"/>
    <mergeCell ref="I3:J3"/>
  </mergeCells>
  <pageMargins left="0.7" right="0.7" top="0.75" bottom="0.75" header="0.3" footer="0.3"/>
  <pageSetup scale="60" orientation="landscape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sqref="A1:L41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I19" sqref="A18:L19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L40"/>
  <sheetViews>
    <sheetView topLeftCell="A22" workbookViewId="0">
      <selection activeCell="N15" sqref="N15"/>
    </sheetView>
  </sheetViews>
  <sheetFormatPr defaultRowHeight="15"/>
  <sheetData>
    <row r="1" spans="1:12" ht="18.7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60">
      <c r="A2" s="73" t="s">
        <v>128</v>
      </c>
      <c r="B2" s="73" t="s">
        <v>142</v>
      </c>
      <c r="C2" s="111" t="s">
        <v>143</v>
      </c>
      <c r="D2" s="112"/>
      <c r="E2" s="73" t="s">
        <v>145</v>
      </c>
      <c r="F2" s="73" t="s">
        <v>146</v>
      </c>
      <c r="G2" s="73" t="s">
        <v>147</v>
      </c>
      <c r="H2" s="73" t="s">
        <v>148</v>
      </c>
      <c r="I2" s="73" t="s">
        <v>135</v>
      </c>
      <c r="J2" s="73" t="s">
        <v>149</v>
      </c>
      <c r="K2" s="73" t="s">
        <v>137</v>
      </c>
      <c r="L2" s="73" t="s">
        <v>138</v>
      </c>
    </row>
    <row r="3" spans="1:12">
      <c r="A3" s="106" t="s">
        <v>11</v>
      </c>
      <c r="B3" s="74" t="s">
        <v>140</v>
      </c>
      <c r="C3" s="109">
        <v>4600</v>
      </c>
      <c r="D3" s="110"/>
      <c r="E3" s="77">
        <v>46</v>
      </c>
      <c r="F3" s="78">
        <f>E3/C3*100</f>
        <v>1</v>
      </c>
      <c r="G3" s="77">
        <v>8</v>
      </c>
      <c r="H3" s="78">
        <f>G3/C3*100</f>
        <v>0.17391304347826086</v>
      </c>
      <c r="I3" s="77">
        <f>E3+G3</f>
        <v>54</v>
      </c>
      <c r="J3" s="78">
        <f>I3/C3*100</f>
        <v>1.1739130434782608</v>
      </c>
      <c r="K3" s="77">
        <v>12</v>
      </c>
      <c r="L3" s="78">
        <f>K3/C3*100</f>
        <v>0.26086956521739135</v>
      </c>
    </row>
    <row r="4" spans="1:12">
      <c r="A4" s="108"/>
      <c r="B4" s="74" t="s">
        <v>141</v>
      </c>
      <c r="C4" s="103">
        <v>1500</v>
      </c>
      <c r="D4" s="105"/>
      <c r="E4" s="70">
        <v>12</v>
      </c>
      <c r="F4" s="78">
        <f t="shared" ref="F4:F15" si="0">E4/C4*100</f>
        <v>0.8</v>
      </c>
      <c r="G4" s="70">
        <v>2</v>
      </c>
      <c r="H4" s="78">
        <f t="shared" ref="H4:H15" si="1">G4/C4*100</f>
        <v>0.13333333333333333</v>
      </c>
      <c r="I4" s="77">
        <f t="shared" ref="I4:I14" si="2">E4+G4</f>
        <v>14</v>
      </c>
      <c r="J4" s="78">
        <f t="shared" ref="J4:J15" si="3">I4/C4*100</f>
        <v>0.93333333333333346</v>
      </c>
      <c r="K4" s="70">
        <v>10</v>
      </c>
      <c r="L4" s="78">
        <f t="shared" ref="L4:L15" si="4">K4/C4*100</f>
        <v>0.66666666666666674</v>
      </c>
    </row>
    <row r="5" spans="1:12">
      <c r="A5" s="75" t="s">
        <v>15</v>
      </c>
      <c r="B5" s="76"/>
      <c r="C5" s="103">
        <f>C3+C4</f>
        <v>6100</v>
      </c>
      <c r="D5" s="105"/>
      <c r="E5" s="70">
        <f>E3+E4</f>
        <v>58</v>
      </c>
      <c r="F5" s="78">
        <f>E5/C5*100</f>
        <v>0.9508196721311476</v>
      </c>
      <c r="G5" s="70">
        <f>G3+G4</f>
        <v>10</v>
      </c>
      <c r="H5" s="78">
        <f t="shared" si="1"/>
        <v>0.16393442622950818</v>
      </c>
      <c r="I5" s="77">
        <f t="shared" si="2"/>
        <v>68</v>
      </c>
      <c r="J5" s="78">
        <f t="shared" si="3"/>
        <v>1.1147540983606559</v>
      </c>
      <c r="K5" s="70">
        <f>K3+K4</f>
        <v>22</v>
      </c>
      <c r="L5" s="78">
        <f t="shared" si="4"/>
        <v>0.36065573770491804</v>
      </c>
    </row>
    <row r="6" spans="1:12">
      <c r="A6" s="106" t="s">
        <v>12</v>
      </c>
      <c r="B6" s="74" t="s">
        <v>140</v>
      </c>
      <c r="C6" s="109">
        <v>1230</v>
      </c>
      <c r="D6" s="110"/>
      <c r="E6" s="70">
        <v>46</v>
      </c>
      <c r="F6" s="78">
        <f t="shared" si="0"/>
        <v>3.7398373983739837</v>
      </c>
      <c r="G6" s="77">
        <v>51</v>
      </c>
      <c r="H6" s="78">
        <f t="shared" si="1"/>
        <v>4.1463414634146343</v>
      </c>
      <c r="I6" s="77">
        <f t="shared" si="2"/>
        <v>97</v>
      </c>
      <c r="J6" s="78">
        <f t="shared" si="3"/>
        <v>7.8861788617886175</v>
      </c>
      <c r="K6" s="77">
        <v>16</v>
      </c>
      <c r="L6" s="78">
        <f t="shared" si="4"/>
        <v>1.3008130081300813</v>
      </c>
    </row>
    <row r="7" spans="1:12">
      <c r="A7" s="108"/>
      <c r="B7" s="74" t="s">
        <v>141</v>
      </c>
      <c r="C7" s="103">
        <v>150</v>
      </c>
      <c r="D7" s="105"/>
      <c r="E7" s="70">
        <v>14</v>
      </c>
      <c r="F7" s="78">
        <f t="shared" si="0"/>
        <v>9.3333333333333339</v>
      </c>
      <c r="G7" s="70">
        <v>9</v>
      </c>
      <c r="H7" s="78">
        <f t="shared" si="1"/>
        <v>6</v>
      </c>
      <c r="I7" s="77">
        <f t="shared" si="2"/>
        <v>23</v>
      </c>
      <c r="J7" s="78">
        <f t="shared" si="3"/>
        <v>15.333333333333332</v>
      </c>
      <c r="K7" s="70">
        <v>14</v>
      </c>
      <c r="L7" s="78">
        <f t="shared" si="4"/>
        <v>9.3333333333333339</v>
      </c>
    </row>
    <row r="8" spans="1:12">
      <c r="A8" s="75" t="s">
        <v>15</v>
      </c>
      <c r="B8" s="76"/>
      <c r="C8" s="103">
        <f>C6+C7</f>
        <v>1380</v>
      </c>
      <c r="D8" s="105"/>
      <c r="E8" s="70">
        <v>12</v>
      </c>
      <c r="F8" s="78">
        <f t="shared" si="0"/>
        <v>0.86956521739130432</v>
      </c>
      <c r="G8" s="70">
        <f>G6+G7</f>
        <v>60</v>
      </c>
      <c r="H8" s="78">
        <f t="shared" si="1"/>
        <v>4.3478260869565215</v>
      </c>
      <c r="I8" s="77">
        <f t="shared" si="2"/>
        <v>72</v>
      </c>
      <c r="J8" s="78">
        <f t="shared" si="3"/>
        <v>5.2173913043478262</v>
      </c>
      <c r="K8" s="70">
        <f>K6+K7</f>
        <v>30</v>
      </c>
      <c r="L8" s="78">
        <f t="shared" si="4"/>
        <v>2.1739130434782608</v>
      </c>
    </row>
    <row r="9" spans="1:12">
      <c r="A9" s="106" t="s">
        <v>144</v>
      </c>
      <c r="B9" s="74" t="s">
        <v>140</v>
      </c>
      <c r="C9" s="109">
        <v>2561</v>
      </c>
      <c r="D9" s="110"/>
      <c r="E9" s="70">
        <v>12</v>
      </c>
      <c r="F9" s="78">
        <f t="shared" si="0"/>
        <v>0.46856696602889492</v>
      </c>
      <c r="G9" s="77">
        <v>63</v>
      </c>
      <c r="H9" s="78">
        <f t="shared" si="1"/>
        <v>2.4599765716516986</v>
      </c>
      <c r="I9" s="77">
        <f t="shared" si="2"/>
        <v>75</v>
      </c>
      <c r="J9" s="78">
        <f t="shared" si="3"/>
        <v>2.9285435376805937</v>
      </c>
      <c r="K9" s="77">
        <v>147</v>
      </c>
      <c r="L9" s="78">
        <f t="shared" si="4"/>
        <v>5.7399453338539628</v>
      </c>
    </row>
    <row r="10" spans="1:12">
      <c r="A10" s="108"/>
      <c r="B10" s="74" t="s">
        <v>141</v>
      </c>
      <c r="C10" s="103">
        <v>120</v>
      </c>
      <c r="D10" s="105"/>
      <c r="E10" s="70">
        <v>12</v>
      </c>
      <c r="F10" s="78">
        <f t="shared" si="0"/>
        <v>10</v>
      </c>
      <c r="G10" s="70">
        <v>12</v>
      </c>
      <c r="H10" s="78">
        <f t="shared" si="1"/>
        <v>10</v>
      </c>
      <c r="I10" s="77">
        <f t="shared" si="2"/>
        <v>24</v>
      </c>
      <c r="J10" s="78">
        <f t="shared" si="3"/>
        <v>20</v>
      </c>
      <c r="K10" s="70">
        <v>23</v>
      </c>
      <c r="L10" s="78">
        <f t="shared" si="4"/>
        <v>19.166666666666668</v>
      </c>
    </row>
    <row r="11" spans="1:12">
      <c r="A11" s="103" t="s">
        <v>15</v>
      </c>
      <c r="B11" s="105"/>
      <c r="C11" s="103">
        <f>C9+C10</f>
        <v>2681</v>
      </c>
      <c r="D11" s="105"/>
      <c r="E11" s="70">
        <f>E9+E10</f>
        <v>24</v>
      </c>
      <c r="F11" s="78">
        <f t="shared" si="0"/>
        <v>0.89518836255128675</v>
      </c>
      <c r="G11" s="70">
        <f>G9+G10</f>
        <v>75</v>
      </c>
      <c r="H11" s="78">
        <f t="shared" si="1"/>
        <v>2.7974636329727716</v>
      </c>
      <c r="I11" s="77">
        <f t="shared" si="2"/>
        <v>99</v>
      </c>
      <c r="J11" s="78">
        <f t="shared" si="3"/>
        <v>3.692651995524058</v>
      </c>
      <c r="K11" s="70">
        <f>K9+K10</f>
        <v>170</v>
      </c>
      <c r="L11" s="78">
        <f t="shared" si="4"/>
        <v>6.3409175680716148</v>
      </c>
    </row>
    <row r="12" spans="1:12">
      <c r="A12" s="106" t="s">
        <v>14</v>
      </c>
      <c r="B12" s="74" t="s">
        <v>140</v>
      </c>
      <c r="C12" s="109">
        <v>5426</v>
      </c>
      <c r="D12" s="110"/>
      <c r="E12" s="70">
        <v>35</v>
      </c>
      <c r="F12" s="78">
        <f t="shared" si="0"/>
        <v>0.64504238849981566</v>
      </c>
      <c r="G12" s="77">
        <v>12</v>
      </c>
      <c r="H12" s="78">
        <f t="shared" si="1"/>
        <v>0.22115739034279397</v>
      </c>
      <c r="I12" s="77">
        <f t="shared" si="2"/>
        <v>47</v>
      </c>
      <c r="J12" s="78">
        <f t="shared" si="3"/>
        <v>0.86619977884260968</v>
      </c>
      <c r="K12" s="77">
        <v>14</v>
      </c>
      <c r="L12" s="78">
        <f t="shared" si="4"/>
        <v>0.25801695539992631</v>
      </c>
    </row>
    <row r="13" spans="1:12">
      <c r="A13" s="108"/>
      <c r="B13" s="74" t="s">
        <v>141</v>
      </c>
      <c r="C13" s="103">
        <v>124</v>
      </c>
      <c r="D13" s="105"/>
      <c r="E13" s="70">
        <v>12</v>
      </c>
      <c r="F13" s="78">
        <f t="shared" si="0"/>
        <v>9.67741935483871</v>
      </c>
      <c r="G13" s="70">
        <v>35</v>
      </c>
      <c r="H13" s="78">
        <f t="shared" si="1"/>
        <v>28.225806451612907</v>
      </c>
      <c r="I13" s="77">
        <f t="shared" si="2"/>
        <v>47</v>
      </c>
      <c r="J13" s="78">
        <f t="shared" si="3"/>
        <v>37.903225806451616</v>
      </c>
      <c r="K13" s="70">
        <v>65</v>
      </c>
      <c r="L13" s="78">
        <f t="shared" si="4"/>
        <v>52.419354838709673</v>
      </c>
    </row>
    <row r="14" spans="1:12">
      <c r="A14" s="103" t="s">
        <v>15</v>
      </c>
      <c r="B14" s="105"/>
      <c r="C14" s="103">
        <f>C12+C13</f>
        <v>5550</v>
      </c>
      <c r="D14" s="105"/>
      <c r="E14" s="70">
        <f>E12+E13</f>
        <v>47</v>
      </c>
      <c r="F14" s="78">
        <f t="shared" si="0"/>
        <v>0.84684684684684686</v>
      </c>
      <c r="G14" s="70">
        <f>G12+G13</f>
        <v>47</v>
      </c>
      <c r="H14" s="78">
        <f t="shared" si="1"/>
        <v>0.84684684684684686</v>
      </c>
      <c r="I14" s="77">
        <f t="shared" si="2"/>
        <v>94</v>
      </c>
      <c r="J14" s="78">
        <f t="shared" si="3"/>
        <v>1.6936936936936937</v>
      </c>
      <c r="K14" s="70">
        <f>K12+K13</f>
        <v>79</v>
      </c>
      <c r="L14" s="78">
        <f t="shared" si="4"/>
        <v>1.4234234234234235</v>
      </c>
    </row>
    <row r="15" spans="1:12">
      <c r="A15" s="74" t="s">
        <v>152</v>
      </c>
      <c r="B15" s="74"/>
      <c r="C15" s="103">
        <f>C5+C8+C11+C14</f>
        <v>15711</v>
      </c>
      <c r="D15" s="105"/>
      <c r="E15" s="70">
        <f>E5+E8+E11+E14</f>
        <v>141</v>
      </c>
      <c r="F15" s="78">
        <f t="shared" si="0"/>
        <v>0.89746037807905288</v>
      </c>
      <c r="G15" s="70">
        <f>G5+G8+G11+G14</f>
        <v>192</v>
      </c>
      <c r="H15" s="78">
        <f t="shared" si="1"/>
        <v>1.2220737063204126</v>
      </c>
      <c r="I15" s="77">
        <f>I5+I8+I11-I14</f>
        <v>145</v>
      </c>
      <c r="J15" s="78">
        <f t="shared" si="3"/>
        <v>0.92292024696072805</v>
      </c>
      <c r="K15" s="70">
        <f>K5+K8+K11+K14</f>
        <v>301</v>
      </c>
      <c r="L15" s="78">
        <f t="shared" si="4"/>
        <v>1.9158551333460634</v>
      </c>
    </row>
    <row r="18" spans="1:12" ht="18.75">
      <c r="A18" s="96" t="s">
        <v>151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60">
      <c r="A19" s="73" t="s">
        <v>128</v>
      </c>
      <c r="B19" s="73" t="s">
        <v>142</v>
      </c>
      <c r="C19" s="73" t="s">
        <v>43</v>
      </c>
      <c r="D19" s="73" t="s">
        <v>143</v>
      </c>
      <c r="E19" s="73" t="s">
        <v>145</v>
      </c>
      <c r="F19" s="73" t="s">
        <v>146</v>
      </c>
      <c r="G19" s="73" t="s">
        <v>147</v>
      </c>
      <c r="H19" s="73" t="s">
        <v>148</v>
      </c>
      <c r="I19" s="73" t="s">
        <v>135</v>
      </c>
      <c r="J19" s="73" t="s">
        <v>149</v>
      </c>
      <c r="K19" s="73" t="s">
        <v>137</v>
      </c>
      <c r="L19" s="73" t="s">
        <v>138</v>
      </c>
    </row>
    <row r="20" spans="1:12">
      <c r="A20" s="106" t="s">
        <v>11</v>
      </c>
      <c r="B20" s="106" t="s">
        <v>140</v>
      </c>
      <c r="C20" s="73" t="s">
        <v>9</v>
      </c>
      <c r="D20" s="77">
        <v>145</v>
      </c>
      <c r="E20" s="77">
        <v>12</v>
      </c>
      <c r="F20" s="77">
        <f t="shared" ref="F20:F25" si="5">E20/D20*100</f>
        <v>8.2758620689655178</v>
      </c>
      <c r="G20" s="77">
        <v>15</v>
      </c>
      <c r="H20" s="73">
        <f t="shared" ref="H20:H25" si="6">G20/D20*100</f>
        <v>10.344827586206897</v>
      </c>
      <c r="I20" s="73">
        <f>G20+E20</f>
        <v>27</v>
      </c>
      <c r="J20" s="73">
        <f>I20/D20*100</f>
        <v>18.620689655172416</v>
      </c>
      <c r="K20" s="7">
        <v>15</v>
      </c>
      <c r="L20" s="73">
        <f>K20/D20*100</f>
        <v>10.344827586206897</v>
      </c>
    </row>
    <row r="21" spans="1:12">
      <c r="A21" s="107"/>
      <c r="B21" s="108"/>
      <c r="C21" s="74" t="s">
        <v>10</v>
      </c>
      <c r="D21" s="70">
        <v>136</v>
      </c>
      <c r="E21" s="70">
        <v>9</v>
      </c>
      <c r="F21" s="74">
        <f t="shared" si="5"/>
        <v>6.6176470588235299</v>
      </c>
      <c r="G21" s="70">
        <v>23</v>
      </c>
      <c r="H21" s="45">
        <f t="shared" si="6"/>
        <v>16.911764705882355</v>
      </c>
      <c r="I21" s="73">
        <f t="shared" ref="I21:I23" si="7">G21+E21</f>
        <v>32</v>
      </c>
      <c r="J21" s="73">
        <f t="shared" ref="J21:J24" si="8">I21/D21*100</f>
        <v>23.52941176470588</v>
      </c>
      <c r="K21" s="69">
        <v>36</v>
      </c>
      <c r="L21" s="45">
        <f>K21/D21*100</f>
        <v>26.47058823529412</v>
      </c>
    </row>
    <row r="22" spans="1:12">
      <c r="A22" s="107"/>
      <c r="B22" s="106" t="s">
        <v>141</v>
      </c>
      <c r="C22" s="74" t="s">
        <v>9</v>
      </c>
      <c r="D22" s="70">
        <v>157</v>
      </c>
      <c r="E22" s="70">
        <v>3</v>
      </c>
      <c r="F22" s="74">
        <f t="shared" si="5"/>
        <v>1.910828025477707</v>
      </c>
      <c r="G22" s="70">
        <v>20</v>
      </c>
      <c r="H22" s="45">
        <f t="shared" si="6"/>
        <v>12.738853503184714</v>
      </c>
      <c r="I22" s="73">
        <f t="shared" si="7"/>
        <v>23</v>
      </c>
      <c r="J22" s="73">
        <f t="shared" si="8"/>
        <v>14.64968152866242</v>
      </c>
      <c r="K22" s="69">
        <v>92</v>
      </c>
      <c r="L22" s="45">
        <f>K22/D22*100</f>
        <v>58.598726114649679</v>
      </c>
    </row>
    <row r="23" spans="1:12">
      <c r="A23" s="108"/>
      <c r="B23" s="108"/>
      <c r="C23" s="74" t="s">
        <v>10</v>
      </c>
      <c r="D23" s="70">
        <v>36</v>
      </c>
      <c r="E23" s="70">
        <v>5</v>
      </c>
      <c r="F23" s="74">
        <f t="shared" si="5"/>
        <v>13.888888888888889</v>
      </c>
      <c r="G23" s="70">
        <v>31</v>
      </c>
      <c r="H23" s="45">
        <f t="shared" si="6"/>
        <v>86.111111111111114</v>
      </c>
      <c r="I23" s="73">
        <f t="shared" si="7"/>
        <v>36</v>
      </c>
      <c r="J23" s="73">
        <f t="shared" si="8"/>
        <v>100</v>
      </c>
      <c r="K23" s="69">
        <v>32</v>
      </c>
      <c r="L23" s="45">
        <f>K23/D23*100</f>
        <v>88.888888888888886</v>
      </c>
    </row>
    <row r="24" spans="1:12">
      <c r="A24" s="103" t="s">
        <v>15</v>
      </c>
      <c r="B24" s="104"/>
      <c r="C24" s="105"/>
      <c r="D24" s="70">
        <f>SUM(D20:D23)</f>
        <v>474</v>
      </c>
      <c r="E24" s="70">
        <f>SUM(E20:E23)</f>
        <v>29</v>
      </c>
      <c r="F24" s="74">
        <f t="shared" si="5"/>
        <v>6.1181434599156121</v>
      </c>
      <c r="G24" s="70">
        <f>SUM(G20:G23)</f>
        <v>89</v>
      </c>
      <c r="H24" s="45">
        <f t="shared" si="6"/>
        <v>18.776371308016877</v>
      </c>
      <c r="I24" s="73">
        <f>G24+E24</f>
        <v>118</v>
      </c>
      <c r="J24" s="73">
        <f t="shared" si="8"/>
        <v>24.894514767932492</v>
      </c>
      <c r="K24" s="69">
        <f>SUM(K20:K23)</f>
        <v>175</v>
      </c>
      <c r="L24" s="45">
        <f>K24/D24*100</f>
        <v>36.919831223628691</v>
      </c>
    </row>
    <row r="25" spans="1:12">
      <c r="A25" s="106" t="s">
        <v>12</v>
      </c>
      <c r="B25" s="106" t="s">
        <v>140</v>
      </c>
      <c r="C25" s="73" t="s">
        <v>9</v>
      </c>
      <c r="D25" s="73">
        <v>1426</v>
      </c>
      <c r="E25" s="73">
        <v>15</v>
      </c>
      <c r="F25" s="73">
        <f t="shared" si="5"/>
        <v>1.0518934081346423</v>
      </c>
      <c r="G25" s="73">
        <v>15</v>
      </c>
      <c r="H25" s="73">
        <f t="shared" si="6"/>
        <v>1.0518934081346423</v>
      </c>
      <c r="I25" s="73">
        <v>25</v>
      </c>
      <c r="J25" s="73">
        <f>I25/D25*100</f>
        <v>1.7531556802244039</v>
      </c>
      <c r="K25" s="73"/>
      <c r="L25" s="45">
        <f t="shared" ref="L25:L38" si="9">K25/D25*100</f>
        <v>0</v>
      </c>
    </row>
    <row r="26" spans="1:12">
      <c r="A26" s="107"/>
      <c r="B26" s="108"/>
      <c r="C26" s="74" t="s">
        <v>10</v>
      </c>
      <c r="D26" s="70">
        <v>145</v>
      </c>
      <c r="E26" s="70">
        <v>24</v>
      </c>
      <c r="F26" s="77">
        <f t="shared" ref="F26:F28" si="10">E26/D26*100</f>
        <v>16.551724137931036</v>
      </c>
      <c r="G26" s="69">
        <v>36</v>
      </c>
      <c r="H26" s="73">
        <f t="shared" ref="H26:H29" si="11">G26/D26*100</f>
        <v>24.827586206896552</v>
      </c>
      <c r="I26" s="69">
        <v>63</v>
      </c>
      <c r="J26" s="73">
        <f t="shared" ref="J26:J38" si="12">I26/D26*100</f>
        <v>43.448275862068961</v>
      </c>
      <c r="K26" s="45"/>
      <c r="L26" s="45">
        <f t="shared" si="9"/>
        <v>0</v>
      </c>
    </row>
    <row r="27" spans="1:12">
      <c r="A27" s="107"/>
      <c r="B27" s="106" t="s">
        <v>141</v>
      </c>
      <c r="C27" s="74" t="s">
        <v>9</v>
      </c>
      <c r="D27" s="70">
        <v>164</v>
      </c>
      <c r="E27" s="70">
        <v>12</v>
      </c>
      <c r="F27" s="77">
        <f t="shared" si="10"/>
        <v>7.3170731707317067</v>
      </c>
      <c r="G27" s="69">
        <v>62</v>
      </c>
      <c r="H27" s="73">
        <f t="shared" si="11"/>
        <v>37.804878048780488</v>
      </c>
      <c r="I27" s="69">
        <v>89</v>
      </c>
      <c r="J27" s="73">
        <f t="shared" si="12"/>
        <v>54.268292682926834</v>
      </c>
      <c r="K27" s="45"/>
      <c r="L27" s="45">
        <f t="shared" si="9"/>
        <v>0</v>
      </c>
    </row>
    <row r="28" spans="1:12">
      <c r="A28" s="108"/>
      <c r="B28" s="108"/>
      <c r="C28" s="74" t="s">
        <v>10</v>
      </c>
      <c r="D28" s="70">
        <v>25</v>
      </c>
      <c r="E28" s="70">
        <v>23</v>
      </c>
      <c r="F28" s="77">
        <f t="shared" si="10"/>
        <v>92</v>
      </c>
      <c r="G28" s="69">
        <v>12</v>
      </c>
      <c r="H28" s="73">
        <f t="shared" si="11"/>
        <v>48</v>
      </c>
      <c r="I28" s="69">
        <v>32</v>
      </c>
      <c r="J28" s="73">
        <f t="shared" si="12"/>
        <v>128</v>
      </c>
      <c r="K28" s="45"/>
      <c r="L28" s="45">
        <f t="shared" si="9"/>
        <v>0</v>
      </c>
    </row>
    <row r="29" spans="1:12">
      <c r="A29" s="103" t="s">
        <v>15</v>
      </c>
      <c r="B29" s="104"/>
      <c r="C29" s="105"/>
      <c r="D29" s="70">
        <f>SUM(D25:D28)</f>
        <v>1760</v>
      </c>
      <c r="E29" s="70">
        <f t="shared" ref="E29:K29" si="13">SUM(E25:E28)</f>
        <v>74</v>
      </c>
      <c r="F29" s="77">
        <f>E29/D29*100</f>
        <v>4.2045454545454541</v>
      </c>
      <c r="G29" s="69">
        <f t="shared" si="13"/>
        <v>125</v>
      </c>
      <c r="H29" s="73">
        <f t="shared" si="11"/>
        <v>7.1022727272727275</v>
      </c>
      <c r="I29" s="69">
        <f t="shared" si="13"/>
        <v>209</v>
      </c>
      <c r="J29" s="73">
        <f t="shared" si="12"/>
        <v>11.875</v>
      </c>
      <c r="K29" s="45">
        <f t="shared" si="13"/>
        <v>0</v>
      </c>
      <c r="L29" s="45">
        <f t="shared" si="9"/>
        <v>0</v>
      </c>
    </row>
    <row r="30" spans="1:12">
      <c r="A30" s="106" t="s">
        <v>144</v>
      </c>
      <c r="B30" s="106" t="s">
        <v>140</v>
      </c>
      <c r="C30" s="73" t="s">
        <v>9</v>
      </c>
      <c r="D30" s="73">
        <v>1230</v>
      </c>
      <c r="E30" s="73"/>
      <c r="F30" s="77">
        <f t="shared" ref="F30:F38" si="14">E30/D30*100</f>
        <v>0</v>
      </c>
      <c r="G30" s="73"/>
      <c r="H30" s="73"/>
      <c r="I30" s="73"/>
      <c r="J30" s="73">
        <f t="shared" si="12"/>
        <v>0</v>
      </c>
      <c r="K30" s="73"/>
      <c r="L30" s="45">
        <f t="shared" si="9"/>
        <v>0</v>
      </c>
    </row>
    <row r="31" spans="1:12">
      <c r="A31" s="107"/>
      <c r="B31" s="108"/>
      <c r="C31" s="74" t="s">
        <v>10</v>
      </c>
      <c r="D31" s="45">
        <v>5623</v>
      </c>
      <c r="E31" s="45"/>
      <c r="F31" s="77">
        <f t="shared" si="14"/>
        <v>0</v>
      </c>
      <c r="G31" s="45"/>
      <c r="H31" s="45"/>
      <c r="I31" s="45"/>
      <c r="J31" s="73">
        <f t="shared" si="12"/>
        <v>0</v>
      </c>
      <c r="K31" s="45"/>
      <c r="L31" s="45">
        <f t="shared" si="9"/>
        <v>0</v>
      </c>
    </row>
    <row r="32" spans="1:12">
      <c r="A32" s="107"/>
      <c r="B32" s="106" t="s">
        <v>141</v>
      </c>
      <c r="C32" s="74" t="s">
        <v>9</v>
      </c>
      <c r="D32" s="45">
        <v>3251</v>
      </c>
      <c r="E32" s="45"/>
      <c r="F32" s="77">
        <f t="shared" si="14"/>
        <v>0</v>
      </c>
      <c r="G32" s="45"/>
      <c r="H32" s="45"/>
      <c r="I32" s="45"/>
      <c r="J32" s="73">
        <f t="shared" si="12"/>
        <v>0</v>
      </c>
      <c r="K32" s="45"/>
      <c r="L32" s="45">
        <f t="shared" si="9"/>
        <v>0</v>
      </c>
    </row>
    <row r="33" spans="1:12">
      <c r="A33" s="108"/>
      <c r="B33" s="108"/>
      <c r="C33" s="74" t="s">
        <v>10</v>
      </c>
      <c r="D33" s="45">
        <v>236</v>
      </c>
      <c r="E33" s="45"/>
      <c r="F33" s="77">
        <f t="shared" si="14"/>
        <v>0</v>
      </c>
      <c r="G33" s="45"/>
      <c r="H33" s="45"/>
      <c r="I33" s="45"/>
      <c r="J33" s="73">
        <f t="shared" si="12"/>
        <v>0</v>
      </c>
      <c r="K33" s="45"/>
      <c r="L33" s="45">
        <f t="shared" si="9"/>
        <v>0</v>
      </c>
    </row>
    <row r="34" spans="1:12">
      <c r="A34" s="103" t="s">
        <v>15</v>
      </c>
      <c r="B34" s="104"/>
      <c r="C34" s="105"/>
      <c r="D34" s="45">
        <f>SUM(D30:D33)</f>
        <v>10340</v>
      </c>
      <c r="E34" s="45">
        <f t="shared" ref="E34:L34" si="15">SUM(E30:E33)</f>
        <v>0</v>
      </c>
      <c r="F34" s="45">
        <f t="shared" si="15"/>
        <v>0</v>
      </c>
      <c r="G34" s="45">
        <f t="shared" si="15"/>
        <v>0</v>
      </c>
      <c r="H34" s="45">
        <f t="shared" si="15"/>
        <v>0</v>
      </c>
      <c r="I34" s="45">
        <f t="shared" si="15"/>
        <v>0</v>
      </c>
      <c r="J34" s="45">
        <f t="shared" si="15"/>
        <v>0</v>
      </c>
      <c r="K34" s="45">
        <f t="shared" si="15"/>
        <v>0</v>
      </c>
      <c r="L34" s="45">
        <f t="shared" si="15"/>
        <v>0</v>
      </c>
    </row>
    <row r="35" spans="1:12">
      <c r="A35" s="106" t="s">
        <v>14</v>
      </c>
      <c r="B35" s="106" t="s">
        <v>140</v>
      </c>
      <c r="C35" s="73" t="s">
        <v>9</v>
      </c>
      <c r="D35" s="73">
        <v>1452</v>
      </c>
      <c r="E35" s="73"/>
      <c r="F35" s="77">
        <f t="shared" si="14"/>
        <v>0</v>
      </c>
      <c r="G35" s="73"/>
      <c r="H35" s="73"/>
      <c r="I35" s="73"/>
      <c r="J35" s="73">
        <f t="shared" si="12"/>
        <v>0</v>
      </c>
      <c r="K35" s="73"/>
      <c r="L35" s="45">
        <f t="shared" si="9"/>
        <v>0</v>
      </c>
    </row>
    <row r="36" spans="1:12">
      <c r="A36" s="107"/>
      <c r="B36" s="108"/>
      <c r="C36" s="74" t="s">
        <v>10</v>
      </c>
      <c r="D36" s="45">
        <v>632</v>
      </c>
      <c r="E36" s="45"/>
      <c r="F36" s="77">
        <f t="shared" si="14"/>
        <v>0</v>
      </c>
      <c r="G36" s="45"/>
      <c r="H36" s="45"/>
      <c r="I36" s="45"/>
      <c r="J36" s="73">
        <f t="shared" si="12"/>
        <v>0</v>
      </c>
      <c r="K36" s="45"/>
      <c r="L36" s="45">
        <f t="shared" si="9"/>
        <v>0</v>
      </c>
    </row>
    <row r="37" spans="1:12">
      <c r="A37" s="107"/>
      <c r="B37" s="106" t="s">
        <v>141</v>
      </c>
      <c r="C37" s="74" t="s">
        <v>9</v>
      </c>
      <c r="D37" s="45">
        <v>1256</v>
      </c>
      <c r="E37" s="45"/>
      <c r="F37" s="77">
        <f t="shared" si="14"/>
        <v>0</v>
      </c>
      <c r="G37" s="45"/>
      <c r="H37" s="45"/>
      <c r="I37" s="45"/>
      <c r="J37" s="73">
        <f t="shared" si="12"/>
        <v>0</v>
      </c>
      <c r="K37" s="45"/>
      <c r="L37" s="45">
        <f t="shared" si="9"/>
        <v>0</v>
      </c>
    </row>
    <row r="38" spans="1:12">
      <c r="A38" s="108"/>
      <c r="B38" s="108"/>
      <c r="C38" s="74" t="s">
        <v>10</v>
      </c>
      <c r="D38" s="45">
        <v>236</v>
      </c>
      <c r="E38" s="45"/>
      <c r="F38" s="77">
        <f t="shared" si="14"/>
        <v>0</v>
      </c>
      <c r="G38" s="45"/>
      <c r="H38" s="45"/>
      <c r="I38" s="45"/>
      <c r="J38" s="73">
        <f t="shared" si="12"/>
        <v>0</v>
      </c>
      <c r="K38" s="45"/>
      <c r="L38" s="45">
        <f t="shared" si="9"/>
        <v>0</v>
      </c>
    </row>
    <row r="39" spans="1:12">
      <c r="A39" s="103" t="s">
        <v>15</v>
      </c>
      <c r="B39" s="104"/>
      <c r="C39" s="105"/>
      <c r="D39" s="45">
        <f>SUM(D35:D38)</f>
        <v>3576</v>
      </c>
      <c r="E39" s="45">
        <f t="shared" ref="E39:L39" si="16">SUM(E35:E38)</f>
        <v>0</v>
      </c>
      <c r="F39" s="45">
        <f t="shared" si="16"/>
        <v>0</v>
      </c>
      <c r="G39" s="45">
        <f t="shared" si="16"/>
        <v>0</v>
      </c>
      <c r="H39" s="45">
        <f t="shared" si="16"/>
        <v>0</v>
      </c>
      <c r="I39" s="45">
        <f t="shared" si="16"/>
        <v>0</v>
      </c>
      <c r="J39" s="45">
        <f t="shared" si="16"/>
        <v>0</v>
      </c>
      <c r="K39" s="45">
        <f t="shared" si="16"/>
        <v>0</v>
      </c>
      <c r="L39" s="45">
        <f t="shared" si="16"/>
        <v>0</v>
      </c>
    </row>
    <row r="40" spans="1:12">
      <c r="A40" s="103" t="s">
        <v>152</v>
      </c>
      <c r="B40" s="104"/>
      <c r="C40" s="105"/>
      <c r="D40" s="45">
        <f>D24+D29+D34+D39</f>
        <v>16150</v>
      </c>
      <c r="E40" s="45">
        <f t="shared" ref="E40:L40" si="17">E24+E29+E34+E39</f>
        <v>103</v>
      </c>
      <c r="F40" s="45">
        <f t="shared" si="17"/>
        <v>10.322688914461066</v>
      </c>
      <c r="G40" s="45">
        <f t="shared" si="17"/>
        <v>214</v>
      </c>
      <c r="H40" s="45">
        <f t="shared" si="17"/>
        <v>25.878644035289604</v>
      </c>
      <c r="I40" s="45">
        <f t="shared" si="17"/>
        <v>327</v>
      </c>
      <c r="J40" s="45">
        <f t="shared" si="17"/>
        <v>36.769514767932492</v>
      </c>
      <c r="K40" s="45">
        <f t="shared" si="17"/>
        <v>175</v>
      </c>
      <c r="L40" s="45">
        <f t="shared" si="17"/>
        <v>36.919831223628691</v>
      </c>
    </row>
  </sheetData>
  <mergeCells count="39">
    <mergeCell ref="C5:D5"/>
    <mergeCell ref="A1:L1"/>
    <mergeCell ref="C2:D2"/>
    <mergeCell ref="A3:A4"/>
    <mergeCell ref="C3:D3"/>
    <mergeCell ref="C4:D4"/>
    <mergeCell ref="A6:A7"/>
    <mergeCell ref="C6:D6"/>
    <mergeCell ref="C7:D7"/>
    <mergeCell ref="C8:D8"/>
    <mergeCell ref="A9:A10"/>
    <mergeCell ref="C9:D9"/>
    <mergeCell ref="C10:D10"/>
    <mergeCell ref="A24:C24"/>
    <mergeCell ref="A11:B11"/>
    <mergeCell ref="C11:D11"/>
    <mergeCell ref="A12:A13"/>
    <mergeCell ref="C12:D12"/>
    <mergeCell ref="C13:D13"/>
    <mergeCell ref="A14:B14"/>
    <mergeCell ref="C14:D14"/>
    <mergeCell ref="C15:D15"/>
    <mergeCell ref="A18:L18"/>
    <mergeCell ref="A20:A23"/>
    <mergeCell ref="B20:B21"/>
    <mergeCell ref="B22:B23"/>
    <mergeCell ref="A40:C40"/>
    <mergeCell ref="A25:A28"/>
    <mergeCell ref="B25:B26"/>
    <mergeCell ref="B27:B28"/>
    <mergeCell ref="A29:C29"/>
    <mergeCell ref="A30:A33"/>
    <mergeCell ref="B30:B31"/>
    <mergeCell ref="B32:B33"/>
    <mergeCell ref="A34:C34"/>
    <mergeCell ref="A35:A38"/>
    <mergeCell ref="B35:B36"/>
    <mergeCell ref="B37:B38"/>
    <mergeCell ref="A39:C39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L83"/>
  <sheetViews>
    <sheetView workbookViewId="0">
      <selection sqref="A1:XFD1048576"/>
    </sheetView>
  </sheetViews>
  <sheetFormatPr defaultRowHeight="15"/>
  <cols>
    <col min="1" max="1" width="15.140625" customWidth="1"/>
    <col min="2" max="2" width="10.5703125" customWidth="1"/>
    <col min="3" max="3" width="10.85546875" customWidth="1"/>
    <col min="4" max="4" width="8.85546875" customWidth="1"/>
    <col min="5" max="5" width="12.28515625" customWidth="1"/>
    <col min="6" max="6" width="10.85546875" customWidth="1"/>
    <col min="7" max="7" width="12.140625" customWidth="1"/>
    <col min="8" max="8" width="9.85546875" customWidth="1"/>
    <col min="9" max="9" width="10.140625" customWidth="1"/>
    <col min="10" max="10" width="10.5703125" customWidth="1"/>
    <col min="11" max="11" width="10.7109375" customWidth="1"/>
  </cols>
  <sheetData>
    <row r="1" spans="1:12">
      <c r="A1" s="95" t="s">
        <v>171</v>
      </c>
      <c r="B1" s="95"/>
      <c r="C1" s="95"/>
      <c r="D1" s="95"/>
      <c r="E1" s="95" t="s">
        <v>172</v>
      </c>
      <c r="F1" s="95"/>
      <c r="G1" s="95"/>
      <c r="H1" s="95"/>
      <c r="I1" s="99" t="s">
        <v>173</v>
      </c>
      <c r="J1" s="99"/>
      <c r="K1" s="99"/>
      <c r="L1" s="99"/>
    </row>
    <row r="2" spans="1:12" ht="30">
      <c r="A2" s="73" t="s">
        <v>167</v>
      </c>
      <c r="B2" s="73" t="s">
        <v>170</v>
      </c>
      <c r="C2" s="73" t="s">
        <v>166</v>
      </c>
      <c r="D2" s="73" t="s">
        <v>6</v>
      </c>
      <c r="E2" s="73" t="s">
        <v>167</v>
      </c>
      <c r="F2" s="73" t="s">
        <v>170</v>
      </c>
      <c r="G2" s="73" t="s">
        <v>166</v>
      </c>
      <c r="H2" s="73" t="s">
        <v>6</v>
      </c>
      <c r="I2" s="73" t="s">
        <v>167</v>
      </c>
      <c r="J2" s="73" t="s">
        <v>170</v>
      </c>
      <c r="K2" s="73" t="s">
        <v>166</v>
      </c>
      <c r="L2" s="73" t="s">
        <v>6</v>
      </c>
    </row>
    <row r="3" spans="1:12">
      <c r="A3" s="71" t="s">
        <v>11</v>
      </c>
      <c r="B3" s="71">
        <v>63</v>
      </c>
      <c r="C3" s="71">
        <v>13</v>
      </c>
      <c r="D3" s="71">
        <f>SUM(B3:C3)</f>
        <v>76</v>
      </c>
      <c r="E3" s="71" t="s">
        <v>11</v>
      </c>
      <c r="F3" s="71">
        <v>46</v>
      </c>
      <c r="G3" s="71">
        <v>35</v>
      </c>
      <c r="H3" s="71">
        <f>SUM(F3:G3)</f>
        <v>81</v>
      </c>
      <c r="I3" s="71" t="s">
        <v>11</v>
      </c>
      <c r="J3" s="45">
        <v>71</v>
      </c>
      <c r="K3" s="45">
        <v>31</v>
      </c>
      <c r="L3" s="45">
        <f>SUM(J3:K3)</f>
        <v>102</v>
      </c>
    </row>
    <row r="4" spans="1:12">
      <c r="A4" s="71" t="s">
        <v>12</v>
      </c>
      <c r="B4" s="71">
        <v>70</v>
      </c>
      <c r="C4" s="71">
        <v>22</v>
      </c>
      <c r="D4" s="71">
        <f t="shared" ref="D4:D6" si="0">SUM(B4:C4)</f>
        <v>92</v>
      </c>
      <c r="E4" s="71" t="s">
        <v>12</v>
      </c>
      <c r="F4" s="71">
        <v>75</v>
      </c>
      <c r="G4" s="71">
        <v>27</v>
      </c>
      <c r="H4" s="71">
        <f t="shared" ref="H4:H6" si="1">SUM(F4:G4)</f>
        <v>102</v>
      </c>
      <c r="I4" s="71" t="s">
        <v>12</v>
      </c>
      <c r="J4" s="45">
        <v>92</v>
      </c>
      <c r="K4" s="45">
        <v>44</v>
      </c>
      <c r="L4" s="45">
        <f t="shared" ref="L4:L6" si="2">SUM(J4:K4)</f>
        <v>136</v>
      </c>
    </row>
    <row r="5" spans="1:12">
      <c r="A5" s="71" t="s">
        <v>168</v>
      </c>
      <c r="B5" s="71">
        <v>87</v>
      </c>
      <c r="C5" s="71">
        <v>19</v>
      </c>
      <c r="D5" s="71">
        <f t="shared" si="0"/>
        <v>106</v>
      </c>
      <c r="E5" s="71" t="s">
        <v>168</v>
      </c>
      <c r="F5" s="71">
        <v>55</v>
      </c>
      <c r="G5" s="71">
        <v>36</v>
      </c>
      <c r="H5" s="71">
        <f t="shared" si="1"/>
        <v>91</v>
      </c>
      <c r="I5" s="71" t="s">
        <v>168</v>
      </c>
      <c r="J5" s="45">
        <v>79</v>
      </c>
      <c r="K5" s="45">
        <v>28</v>
      </c>
      <c r="L5" s="45">
        <f t="shared" si="2"/>
        <v>107</v>
      </c>
    </row>
    <row r="6" spans="1:12">
      <c r="A6" s="71" t="s">
        <v>169</v>
      </c>
      <c r="B6" s="71">
        <v>52</v>
      </c>
      <c r="C6" s="71">
        <v>30</v>
      </c>
      <c r="D6" s="71">
        <f t="shared" si="0"/>
        <v>82</v>
      </c>
      <c r="E6" s="71" t="s">
        <v>169</v>
      </c>
      <c r="F6" s="71">
        <v>70</v>
      </c>
      <c r="G6" s="71">
        <v>22</v>
      </c>
      <c r="H6" s="71">
        <f t="shared" si="1"/>
        <v>92</v>
      </c>
      <c r="I6" s="71" t="s">
        <v>169</v>
      </c>
      <c r="J6" s="45">
        <v>76</v>
      </c>
      <c r="K6" s="45">
        <v>20</v>
      </c>
      <c r="L6" s="45">
        <f t="shared" si="2"/>
        <v>96</v>
      </c>
    </row>
    <row r="7" spans="1:12">
      <c r="A7" s="71" t="s">
        <v>6</v>
      </c>
      <c r="B7" s="71">
        <f>SUM(B3:B6)</f>
        <v>272</v>
      </c>
      <c r="C7" s="71">
        <f>SUM(C3:C6)</f>
        <v>84</v>
      </c>
      <c r="D7" s="71">
        <f>SUM(D3:D6)</f>
        <v>356</v>
      </c>
      <c r="E7" s="71" t="s">
        <v>6</v>
      </c>
      <c r="F7" s="71">
        <f>SUM(F3:F6)</f>
        <v>246</v>
      </c>
      <c r="G7" s="71">
        <f>SUM(G3:G6)</f>
        <v>120</v>
      </c>
      <c r="H7" s="71">
        <f>SUM(H3:H6)</f>
        <v>366</v>
      </c>
      <c r="I7" s="71" t="s">
        <v>6</v>
      </c>
      <c r="J7" s="45">
        <f>SUM(J3:J6)</f>
        <v>318</v>
      </c>
      <c r="K7" s="45">
        <f>SUM(K3:K6)</f>
        <v>123</v>
      </c>
      <c r="L7" s="45">
        <f>SUM(L3:L6)</f>
        <v>441</v>
      </c>
    </row>
    <row r="8" spans="1:12">
      <c r="A8" s="52"/>
      <c r="B8" s="52"/>
      <c r="C8" s="52"/>
      <c r="D8" s="52"/>
      <c r="E8" s="52"/>
      <c r="F8" s="52"/>
      <c r="G8" s="52"/>
      <c r="H8" s="52"/>
    </row>
    <row r="9" spans="1:12">
      <c r="A9" s="95" t="s">
        <v>174</v>
      </c>
      <c r="B9" s="95"/>
      <c r="C9" s="95"/>
      <c r="D9" s="95"/>
      <c r="E9" s="95" t="s">
        <v>175</v>
      </c>
      <c r="F9" s="95"/>
      <c r="G9" s="95"/>
      <c r="H9" s="95"/>
      <c r="I9" s="99" t="s">
        <v>176</v>
      </c>
      <c r="J9" s="99"/>
      <c r="K9" s="99"/>
      <c r="L9" s="99"/>
    </row>
    <row r="10" spans="1:12" ht="30">
      <c r="A10" s="73" t="s">
        <v>167</v>
      </c>
      <c r="B10" s="73" t="s">
        <v>170</v>
      </c>
      <c r="C10" s="73" t="s">
        <v>166</v>
      </c>
      <c r="D10" s="73" t="s">
        <v>6</v>
      </c>
      <c r="E10" s="73" t="s">
        <v>167</v>
      </c>
      <c r="F10" s="73" t="s">
        <v>170</v>
      </c>
      <c r="G10" s="73" t="s">
        <v>166</v>
      </c>
      <c r="H10" s="73" t="s">
        <v>6</v>
      </c>
      <c r="I10" s="73" t="s">
        <v>167</v>
      </c>
      <c r="J10" s="73" t="s">
        <v>165</v>
      </c>
      <c r="K10" s="73" t="s">
        <v>166</v>
      </c>
      <c r="L10" s="73" t="s">
        <v>6</v>
      </c>
    </row>
    <row r="11" spans="1:12">
      <c r="A11" s="71" t="s">
        <v>11</v>
      </c>
      <c r="B11" s="71"/>
      <c r="C11" s="71"/>
      <c r="D11" s="71"/>
      <c r="E11" s="71" t="s">
        <v>11</v>
      </c>
      <c r="F11" s="71">
        <v>140</v>
      </c>
      <c r="G11" s="71">
        <v>73</v>
      </c>
      <c r="H11" s="71">
        <f>SUM(F11:G11)</f>
        <v>213</v>
      </c>
      <c r="I11" s="71" t="s">
        <v>11</v>
      </c>
      <c r="J11" s="45">
        <v>163</v>
      </c>
      <c r="K11" s="45">
        <v>59</v>
      </c>
      <c r="L11" s="45">
        <f>SUM(J11:K11)</f>
        <v>222</v>
      </c>
    </row>
    <row r="12" spans="1:12">
      <c r="A12" s="71" t="s">
        <v>12</v>
      </c>
      <c r="B12" s="71"/>
      <c r="C12" s="71"/>
      <c r="D12" s="71"/>
      <c r="E12" s="71" t="s">
        <v>12</v>
      </c>
      <c r="F12" s="71">
        <v>149</v>
      </c>
      <c r="G12" s="71">
        <v>77</v>
      </c>
      <c r="H12" s="80">
        <f t="shared" ref="H12:H14" si="3">SUM(F12:G12)</f>
        <v>226</v>
      </c>
      <c r="I12" s="71" t="s">
        <v>12</v>
      </c>
      <c r="J12" s="45">
        <v>168</v>
      </c>
      <c r="K12" s="45">
        <v>62</v>
      </c>
      <c r="L12" s="45">
        <f t="shared" ref="L12:L14" si="4">SUM(J12:K12)</f>
        <v>230</v>
      </c>
    </row>
    <row r="13" spans="1:12">
      <c r="A13" s="71" t="s">
        <v>168</v>
      </c>
      <c r="B13" s="71"/>
      <c r="C13" s="71"/>
      <c r="D13" s="71"/>
      <c r="E13" s="71" t="s">
        <v>168</v>
      </c>
      <c r="F13" s="71">
        <v>116</v>
      </c>
      <c r="G13" s="71">
        <v>69</v>
      </c>
      <c r="H13" s="80">
        <f t="shared" si="3"/>
        <v>185</v>
      </c>
      <c r="I13" s="71" t="s">
        <v>168</v>
      </c>
      <c r="J13" s="45">
        <v>151</v>
      </c>
      <c r="K13" s="45">
        <v>60</v>
      </c>
      <c r="L13" s="45">
        <f t="shared" si="4"/>
        <v>211</v>
      </c>
    </row>
    <row r="14" spans="1:12">
      <c r="A14" s="71" t="s">
        <v>169</v>
      </c>
      <c r="B14" s="71"/>
      <c r="C14" s="71"/>
      <c r="D14" s="71"/>
      <c r="E14" s="71" t="s">
        <v>169</v>
      </c>
      <c r="F14" s="71">
        <v>112</v>
      </c>
      <c r="G14" s="71">
        <v>59</v>
      </c>
      <c r="H14" s="80">
        <f t="shared" si="3"/>
        <v>171</v>
      </c>
      <c r="I14" s="71" t="s">
        <v>169</v>
      </c>
      <c r="J14" s="45">
        <v>132</v>
      </c>
      <c r="K14" s="45">
        <v>50</v>
      </c>
      <c r="L14" s="45">
        <f t="shared" si="4"/>
        <v>182</v>
      </c>
    </row>
    <row r="15" spans="1:12">
      <c r="A15" s="71" t="s">
        <v>6</v>
      </c>
      <c r="B15" s="71"/>
      <c r="C15" s="71"/>
      <c r="D15" s="71"/>
      <c r="E15" s="71" t="s">
        <v>6</v>
      </c>
      <c r="F15" s="71">
        <f>SUM(F11:F14)</f>
        <v>517</v>
      </c>
      <c r="G15" s="71">
        <f>SUM(G11:G14)</f>
        <v>278</v>
      </c>
      <c r="H15" s="71">
        <f>SUM(H11:H14)</f>
        <v>795</v>
      </c>
      <c r="I15" s="71" t="s">
        <v>6</v>
      </c>
      <c r="J15" s="45">
        <f>SUM(J11:J14)</f>
        <v>614</v>
      </c>
      <c r="K15" s="45">
        <f>SUM(K11:K14)</f>
        <v>231</v>
      </c>
      <c r="L15" s="45">
        <f>SUM(L11:L14)</f>
        <v>845</v>
      </c>
    </row>
    <row r="16" spans="1:12">
      <c r="A16" s="52"/>
      <c r="B16" s="52"/>
      <c r="C16" s="52"/>
      <c r="D16" s="52"/>
      <c r="E16" s="52"/>
      <c r="F16" s="52"/>
      <c r="G16" s="52"/>
      <c r="H16" s="52"/>
    </row>
    <row r="17" spans="1:12">
      <c r="A17" s="95" t="s">
        <v>177</v>
      </c>
      <c r="B17" s="95"/>
      <c r="C17" s="95"/>
      <c r="D17" s="95"/>
      <c r="E17" s="95" t="s">
        <v>178</v>
      </c>
      <c r="F17" s="95"/>
      <c r="G17" s="95"/>
      <c r="H17" s="95"/>
      <c r="I17" s="99" t="s">
        <v>179</v>
      </c>
      <c r="J17" s="99"/>
      <c r="K17" s="99"/>
      <c r="L17" s="99"/>
    </row>
    <row r="18" spans="1:12" ht="30">
      <c r="A18" s="73" t="s">
        <v>167</v>
      </c>
      <c r="B18" s="73" t="s">
        <v>170</v>
      </c>
      <c r="C18" s="73" t="s">
        <v>166</v>
      </c>
      <c r="D18" s="73" t="s">
        <v>6</v>
      </c>
      <c r="E18" s="73" t="s">
        <v>167</v>
      </c>
      <c r="F18" s="73" t="s">
        <v>170</v>
      </c>
      <c r="G18" s="73" t="s">
        <v>166</v>
      </c>
      <c r="H18" s="73" t="s">
        <v>6</v>
      </c>
      <c r="I18" s="73" t="s">
        <v>167</v>
      </c>
      <c r="J18" s="73" t="s">
        <v>170</v>
      </c>
      <c r="K18" s="73" t="s">
        <v>166</v>
      </c>
      <c r="L18" s="73" t="s">
        <v>6</v>
      </c>
    </row>
    <row r="19" spans="1:12">
      <c r="A19" s="71" t="s">
        <v>11</v>
      </c>
      <c r="B19" s="71">
        <v>96</v>
      </c>
      <c r="C19" s="71">
        <v>32</v>
      </c>
      <c r="D19" s="71">
        <f>SUM(B19:C19)</f>
        <v>128</v>
      </c>
      <c r="E19" s="71" t="s">
        <v>11</v>
      </c>
      <c r="F19" s="71">
        <v>58</v>
      </c>
      <c r="G19" s="71">
        <v>49</v>
      </c>
      <c r="H19" s="71">
        <f>SUM(F19:G19)</f>
        <v>107</v>
      </c>
      <c r="I19" s="71" t="s">
        <v>11</v>
      </c>
      <c r="J19" s="45">
        <v>83</v>
      </c>
      <c r="K19" s="45">
        <v>51</v>
      </c>
      <c r="L19" s="45">
        <f>SUM(J19:K19)</f>
        <v>134</v>
      </c>
    </row>
    <row r="20" spans="1:12">
      <c r="A20" s="71" t="s">
        <v>12</v>
      </c>
      <c r="B20" s="71">
        <v>87</v>
      </c>
      <c r="C20" s="71">
        <v>44</v>
      </c>
      <c r="D20" s="80">
        <f t="shared" ref="D20:D22" si="5">SUM(B20:C20)</f>
        <v>131</v>
      </c>
      <c r="E20" s="71" t="s">
        <v>12</v>
      </c>
      <c r="F20" s="71">
        <v>78</v>
      </c>
      <c r="G20" s="71">
        <v>44</v>
      </c>
      <c r="H20" s="80">
        <f t="shared" ref="H20:H22" si="6">SUM(F20:G20)</f>
        <v>122</v>
      </c>
      <c r="I20" s="71" t="s">
        <v>12</v>
      </c>
      <c r="J20" s="45">
        <v>91</v>
      </c>
      <c r="K20" s="45">
        <v>58</v>
      </c>
      <c r="L20" s="45">
        <f t="shared" ref="L20:L22" si="7">SUM(J20:K20)</f>
        <v>149</v>
      </c>
    </row>
    <row r="21" spans="1:12">
      <c r="A21" s="71" t="s">
        <v>168</v>
      </c>
      <c r="B21" s="71">
        <v>82</v>
      </c>
      <c r="C21" s="71">
        <v>22</v>
      </c>
      <c r="D21" s="80">
        <f t="shared" si="5"/>
        <v>104</v>
      </c>
      <c r="E21" s="71" t="s">
        <v>168</v>
      </c>
      <c r="F21" s="71">
        <v>64</v>
      </c>
      <c r="G21" s="71">
        <v>35</v>
      </c>
      <c r="H21" s="80">
        <f t="shared" si="6"/>
        <v>99</v>
      </c>
      <c r="I21" s="71" t="s">
        <v>168</v>
      </c>
      <c r="J21" s="45">
        <v>73</v>
      </c>
      <c r="K21" s="45">
        <v>41</v>
      </c>
      <c r="L21" s="45">
        <f t="shared" si="7"/>
        <v>114</v>
      </c>
    </row>
    <row r="22" spans="1:12">
      <c r="A22" s="71" t="s">
        <v>169</v>
      </c>
      <c r="B22" s="71">
        <v>60</v>
      </c>
      <c r="C22" s="71">
        <v>49</v>
      </c>
      <c r="D22" s="80">
        <f t="shared" si="5"/>
        <v>109</v>
      </c>
      <c r="E22" s="71" t="s">
        <v>169</v>
      </c>
      <c r="F22" s="71">
        <v>63</v>
      </c>
      <c r="G22" s="71">
        <v>40</v>
      </c>
      <c r="H22" s="80">
        <f t="shared" si="6"/>
        <v>103</v>
      </c>
      <c r="I22" s="71" t="s">
        <v>169</v>
      </c>
      <c r="J22" s="45">
        <v>69</v>
      </c>
      <c r="K22" s="45">
        <v>57</v>
      </c>
      <c r="L22" s="45">
        <f t="shared" si="7"/>
        <v>126</v>
      </c>
    </row>
    <row r="23" spans="1:12">
      <c r="A23" s="71" t="s">
        <v>6</v>
      </c>
      <c r="B23" s="71">
        <f>SUM(B19:B22)</f>
        <v>325</v>
      </c>
      <c r="C23" s="71">
        <f>SUM(C19:C22)</f>
        <v>147</v>
      </c>
      <c r="D23" s="71">
        <f>SUM(D19:D22)</f>
        <v>472</v>
      </c>
      <c r="E23" s="71" t="s">
        <v>6</v>
      </c>
      <c r="F23" s="71">
        <f>SUM(F19:F22)</f>
        <v>263</v>
      </c>
      <c r="G23" s="71">
        <f>SUM(G19:G22)</f>
        <v>168</v>
      </c>
      <c r="H23" s="71">
        <f>SUM(H19:H22)</f>
        <v>431</v>
      </c>
      <c r="I23" s="71" t="s">
        <v>6</v>
      </c>
      <c r="J23" s="45">
        <f>SUM(J19:J22)</f>
        <v>316</v>
      </c>
      <c r="K23" s="45">
        <f>SUM(K19:K22)</f>
        <v>207</v>
      </c>
      <c r="L23" s="45">
        <f>SUM(L19:L22)</f>
        <v>523</v>
      </c>
    </row>
    <row r="24" spans="1:12">
      <c r="A24" s="71"/>
      <c r="B24" s="71"/>
      <c r="C24" s="71"/>
      <c r="D24" s="71"/>
      <c r="E24" s="71"/>
      <c r="F24" s="71"/>
      <c r="G24" s="71"/>
      <c r="H24" s="71"/>
      <c r="I24" s="45"/>
      <c r="J24" s="45"/>
      <c r="K24" s="45"/>
      <c r="L24" s="45"/>
    </row>
    <row r="26" spans="1:12">
      <c r="A26" s="95" t="s">
        <v>183</v>
      </c>
      <c r="B26" s="95"/>
      <c r="C26" s="95"/>
      <c r="D26" s="95"/>
      <c r="E26" s="95" t="s">
        <v>184</v>
      </c>
      <c r="F26" s="95"/>
      <c r="G26" s="95"/>
      <c r="H26" s="95"/>
      <c r="I26" s="99" t="s">
        <v>186</v>
      </c>
      <c r="J26" s="99"/>
      <c r="K26" s="99"/>
      <c r="L26" s="99"/>
    </row>
    <row r="27" spans="1:12" ht="30">
      <c r="A27" s="73" t="s">
        <v>167</v>
      </c>
      <c r="B27" s="73" t="s">
        <v>170</v>
      </c>
      <c r="C27" s="73" t="s">
        <v>166</v>
      </c>
      <c r="D27" s="73" t="s">
        <v>6</v>
      </c>
      <c r="E27" s="73" t="s">
        <v>167</v>
      </c>
      <c r="F27" s="73" t="s">
        <v>170</v>
      </c>
      <c r="G27" s="73" t="s">
        <v>166</v>
      </c>
      <c r="H27" s="73" t="s">
        <v>6</v>
      </c>
      <c r="I27" s="73" t="s">
        <v>167</v>
      </c>
      <c r="J27" s="73" t="s">
        <v>170</v>
      </c>
      <c r="K27" s="73" t="s">
        <v>166</v>
      </c>
      <c r="L27" s="73" t="s">
        <v>6</v>
      </c>
    </row>
    <row r="28" spans="1:12">
      <c r="A28" s="71" t="s">
        <v>11</v>
      </c>
      <c r="B28" s="71">
        <v>112</v>
      </c>
      <c r="C28" s="71">
        <v>57</v>
      </c>
      <c r="D28" s="71">
        <f>SUM(B28:C28)</f>
        <v>169</v>
      </c>
      <c r="E28" s="71" t="s">
        <v>11</v>
      </c>
      <c r="F28" s="71">
        <v>81</v>
      </c>
      <c r="G28" s="71">
        <v>56</v>
      </c>
      <c r="H28" s="71">
        <f>SUM(F28:G28)</f>
        <v>137</v>
      </c>
      <c r="I28" s="71" t="s">
        <v>11</v>
      </c>
      <c r="J28" s="45">
        <v>90</v>
      </c>
      <c r="K28" s="45">
        <v>39</v>
      </c>
      <c r="L28" s="45">
        <f>SUM(J28:K28)</f>
        <v>129</v>
      </c>
    </row>
    <row r="29" spans="1:12">
      <c r="A29" s="71" t="s">
        <v>12</v>
      </c>
      <c r="B29" s="71">
        <v>136</v>
      </c>
      <c r="C29" s="71">
        <v>69</v>
      </c>
      <c r="D29" s="80">
        <f t="shared" ref="D29:D31" si="8">SUM(B29:C29)</f>
        <v>205</v>
      </c>
      <c r="E29" s="71" t="s">
        <v>12</v>
      </c>
      <c r="F29" s="71">
        <v>98</v>
      </c>
      <c r="G29" s="71">
        <v>37</v>
      </c>
      <c r="H29" s="80">
        <f t="shared" ref="H29:H31" si="9">SUM(F29:G29)</f>
        <v>135</v>
      </c>
      <c r="I29" s="71" t="s">
        <v>12</v>
      </c>
      <c r="J29" s="45">
        <v>95</v>
      </c>
      <c r="K29" s="45">
        <v>47</v>
      </c>
      <c r="L29" s="45">
        <f t="shared" ref="L29:L31" si="10">SUM(J29:K29)</f>
        <v>142</v>
      </c>
    </row>
    <row r="30" spans="1:12">
      <c r="A30" s="71" t="s">
        <v>168</v>
      </c>
      <c r="B30" s="71">
        <v>124</v>
      </c>
      <c r="C30" s="71">
        <v>85</v>
      </c>
      <c r="D30" s="80">
        <f t="shared" si="8"/>
        <v>209</v>
      </c>
      <c r="E30" s="71" t="s">
        <v>168</v>
      </c>
      <c r="F30" s="71">
        <v>104</v>
      </c>
      <c r="G30" s="71">
        <v>42</v>
      </c>
      <c r="H30" s="80">
        <f t="shared" si="9"/>
        <v>146</v>
      </c>
      <c r="I30" s="71" t="s">
        <v>168</v>
      </c>
      <c r="J30" s="45">
        <v>85</v>
      </c>
      <c r="K30" s="45">
        <v>47</v>
      </c>
      <c r="L30" s="45">
        <f t="shared" si="10"/>
        <v>132</v>
      </c>
    </row>
    <row r="31" spans="1:12">
      <c r="A31" s="71" t="s">
        <v>169</v>
      </c>
      <c r="B31" s="71">
        <v>122</v>
      </c>
      <c r="C31" s="71">
        <v>53</v>
      </c>
      <c r="D31" s="80">
        <f t="shared" si="8"/>
        <v>175</v>
      </c>
      <c r="E31" s="71" t="s">
        <v>169</v>
      </c>
      <c r="F31" s="71">
        <v>69</v>
      </c>
      <c r="G31" s="71">
        <v>50</v>
      </c>
      <c r="H31" s="80">
        <f t="shared" si="9"/>
        <v>119</v>
      </c>
      <c r="I31" s="71" t="s">
        <v>169</v>
      </c>
      <c r="J31" s="45">
        <v>92</v>
      </c>
      <c r="K31" s="45">
        <v>35</v>
      </c>
      <c r="L31" s="45">
        <f t="shared" si="10"/>
        <v>127</v>
      </c>
    </row>
    <row r="32" spans="1:12">
      <c r="A32" s="71" t="s">
        <v>6</v>
      </c>
      <c r="B32" s="71">
        <f>SUM(B28:B31)</f>
        <v>494</v>
      </c>
      <c r="C32" s="71">
        <f>SUM(C28:C31)</f>
        <v>264</v>
      </c>
      <c r="D32" s="71">
        <f>SUM(D28:D31)</f>
        <v>758</v>
      </c>
      <c r="E32" s="71" t="s">
        <v>6</v>
      </c>
      <c r="F32" s="71">
        <f>SUM(F28:F31)</f>
        <v>352</v>
      </c>
      <c r="G32" s="71">
        <f>SUM(G28:G31)</f>
        <v>185</v>
      </c>
      <c r="H32" s="71">
        <f>SUM(H28:H31)</f>
        <v>537</v>
      </c>
      <c r="I32" s="71" t="s">
        <v>6</v>
      </c>
      <c r="J32" s="45">
        <f>SUM(J28:J31)</f>
        <v>362</v>
      </c>
      <c r="K32" s="45">
        <f>SUM(K28:K31)</f>
        <v>168</v>
      </c>
      <c r="L32" s="45">
        <f>SUM(L28:L31)</f>
        <v>530</v>
      </c>
    </row>
    <row r="33" spans="1:12">
      <c r="A33" s="71"/>
      <c r="B33" s="71"/>
      <c r="C33" s="71"/>
      <c r="D33" s="71"/>
      <c r="E33" s="71"/>
      <c r="F33" s="71"/>
      <c r="G33" s="71"/>
      <c r="H33" s="71"/>
      <c r="I33" s="45"/>
      <c r="J33" s="45"/>
      <c r="K33" s="45"/>
      <c r="L33" s="45"/>
    </row>
    <row r="34" spans="1:12">
      <c r="A34" s="95" t="s">
        <v>171</v>
      </c>
      <c r="B34" s="95"/>
      <c r="C34" s="95"/>
      <c r="D34" s="95"/>
      <c r="E34" s="95" t="s">
        <v>172</v>
      </c>
      <c r="F34" s="95"/>
      <c r="G34" s="95"/>
      <c r="H34" s="95"/>
      <c r="I34" s="99" t="s">
        <v>173</v>
      </c>
      <c r="J34" s="99"/>
      <c r="K34" s="99"/>
      <c r="L34" s="99"/>
    </row>
    <row r="35" spans="1:12" ht="34.5" customHeight="1">
      <c r="A35" s="73" t="s">
        <v>167</v>
      </c>
      <c r="B35" s="73" t="s">
        <v>180</v>
      </c>
      <c r="C35" s="73" t="s">
        <v>181</v>
      </c>
      <c r="D35" s="73" t="s">
        <v>6</v>
      </c>
      <c r="E35" s="73" t="s">
        <v>167</v>
      </c>
      <c r="F35" s="73" t="s">
        <v>180</v>
      </c>
      <c r="G35" s="73" t="s">
        <v>181</v>
      </c>
      <c r="H35" s="73" t="s">
        <v>6</v>
      </c>
      <c r="I35" s="73" t="s">
        <v>167</v>
      </c>
      <c r="J35" s="73" t="s">
        <v>180</v>
      </c>
      <c r="K35" s="73" t="s">
        <v>182</v>
      </c>
      <c r="L35" s="73" t="s">
        <v>6</v>
      </c>
    </row>
    <row r="36" spans="1:12">
      <c r="A36" s="71" t="s">
        <v>11</v>
      </c>
      <c r="B36" s="49">
        <f>B3/B7%</f>
        <v>23.161764705882351</v>
      </c>
      <c r="C36" s="49">
        <f>C3/C7%</f>
        <v>15.476190476190476</v>
      </c>
      <c r="D36" s="49">
        <f>D3/D7%</f>
        <v>21.348314606741571</v>
      </c>
      <c r="E36" s="71" t="s">
        <v>11</v>
      </c>
      <c r="F36" s="49">
        <f>F3/F7%</f>
        <v>18.699186991869919</v>
      </c>
      <c r="G36" s="49">
        <f>G3/G7%</f>
        <v>29.166666666666668</v>
      </c>
      <c r="H36" s="49">
        <f>H3/H7%</f>
        <v>22.131147540983605</v>
      </c>
      <c r="I36" s="71" t="s">
        <v>11</v>
      </c>
      <c r="J36" s="82">
        <f>J3/J7%</f>
        <v>22.327044025157232</v>
      </c>
      <c r="K36" s="82">
        <f>K3/K7%</f>
        <v>25.203252032520325</v>
      </c>
      <c r="L36" s="82">
        <f>L3/L7%</f>
        <v>23.129251700680271</v>
      </c>
    </row>
    <row r="37" spans="1:12">
      <c r="A37" s="71" t="s">
        <v>12</v>
      </c>
      <c r="B37" s="49">
        <f>B4/B7%</f>
        <v>25.735294117647058</v>
      </c>
      <c r="C37" s="49">
        <f>C4/C7%</f>
        <v>26.19047619047619</v>
      </c>
      <c r="D37" s="49">
        <f>D4/D7%</f>
        <v>25.842696629213481</v>
      </c>
      <c r="E37" s="71" t="s">
        <v>12</v>
      </c>
      <c r="F37" s="49">
        <f>F4/F7%</f>
        <v>30.487804878048781</v>
      </c>
      <c r="G37" s="49">
        <f>G4/G7%</f>
        <v>22.5</v>
      </c>
      <c r="H37" s="49">
        <f>H4/H7%</f>
        <v>27.868852459016392</v>
      </c>
      <c r="I37" s="71" t="s">
        <v>12</v>
      </c>
      <c r="J37" s="82">
        <f>J4/J7%</f>
        <v>28.930817610062892</v>
      </c>
      <c r="K37" s="82">
        <f>K4/K7%</f>
        <v>35.772357723577237</v>
      </c>
      <c r="L37" s="82">
        <f>L4/L7%</f>
        <v>30.839002267573694</v>
      </c>
    </row>
    <row r="38" spans="1:12">
      <c r="A38" s="71" t="s">
        <v>168</v>
      </c>
      <c r="B38" s="49">
        <f>B5/B7%</f>
        <v>31.985294117647058</v>
      </c>
      <c r="C38" s="49">
        <f>C5/C7%</f>
        <v>22.61904761904762</v>
      </c>
      <c r="D38" s="49">
        <f>D5/D7%</f>
        <v>29.775280898876403</v>
      </c>
      <c r="E38" s="71" t="s">
        <v>168</v>
      </c>
      <c r="F38" s="49">
        <f>F5/F7%</f>
        <v>22.357723577235774</v>
      </c>
      <c r="G38" s="49">
        <f>G5/G7%</f>
        <v>30</v>
      </c>
      <c r="H38" s="49">
        <f>H5/H7%</f>
        <v>24.863387978142075</v>
      </c>
      <c r="I38" s="71" t="s">
        <v>168</v>
      </c>
      <c r="J38" s="82">
        <f>J5/J7%</f>
        <v>24.842767295597483</v>
      </c>
      <c r="K38" s="82">
        <f>K5/K7%</f>
        <v>22.764227642276424</v>
      </c>
      <c r="L38" s="82">
        <f>L5/L7%</f>
        <v>24.263038548752835</v>
      </c>
    </row>
    <row r="39" spans="1:12">
      <c r="A39" s="71" t="s">
        <v>169</v>
      </c>
      <c r="B39" s="49">
        <f>B6/B7%</f>
        <v>19.117647058823529</v>
      </c>
      <c r="C39" s="49">
        <f>C6/C7%</f>
        <v>35.714285714285715</v>
      </c>
      <c r="D39" s="49">
        <f>D6/D7%</f>
        <v>23.033707865168537</v>
      </c>
      <c r="E39" s="71" t="s">
        <v>169</v>
      </c>
      <c r="F39" s="49">
        <f>F6/F7%</f>
        <v>28.45528455284553</v>
      </c>
      <c r="G39" s="49">
        <f>G6/G7%</f>
        <v>18.333333333333336</v>
      </c>
      <c r="H39" s="49">
        <f>H6/H7%</f>
        <v>25.136612021857921</v>
      </c>
      <c r="I39" s="71" t="s">
        <v>169</v>
      </c>
      <c r="J39" s="82">
        <f>J6/J7%</f>
        <v>23.89937106918239</v>
      </c>
      <c r="K39" s="82">
        <f>K6/K7%</f>
        <v>16.260162601626018</v>
      </c>
      <c r="L39" s="82">
        <f>L6/L7%</f>
        <v>21.768707482993197</v>
      </c>
    </row>
    <row r="40" spans="1:12">
      <c r="A40" s="80" t="s">
        <v>6</v>
      </c>
      <c r="B40" s="80">
        <f>SUM(B36:B39)</f>
        <v>100</v>
      </c>
      <c r="C40" s="80">
        <f>SUM(C36:C39)</f>
        <v>100</v>
      </c>
      <c r="D40" s="49">
        <f>SUM(D36:D39)</f>
        <v>100</v>
      </c>
      <c r="E40" s="80" t="s">
        <v>6</v>
      </c>
      <c r="F40" s="80">
        <f>SUM(F36:F39)</f>
        <v>100</v>
      </c>
      <c r="G40" s="49">
        <f>SUM(G36:G39)</f>
        <v>100</v>
      </c>
      <c r="H40" s="49">
        <f>SUM(H36:H39)</f>
        <v>100</v>
      </c>
      <c r="I40" s="80" t="s">
        <v>6</v>
      </c>
      <c r="J40" s="82">
        <f>SUM(J36:J39)</f>
        <v>100</v>
      </c>
      <c r="K40" s="82">
        <f>SUM(K36:K39)</f>
        <v>100.00000000000001</v>
      </c>
      <c r="L40" s="82">
        <f>SUM(L36:L39)</f>
        <v>99.999999999999986</v>
      </c>
    </row>
    <row r="41" spans="1:12">
      <c r="A41" s="52"/>
      <c r="B41" s="52"/>
      <c r="C41" s="52"/>
      <c r="D41" s="52"/>
      <c r="E41" s="52"/>
      <c r="F41" s="52"/>
      <c r="G41" s="52"/>
      <c r="H41" s="52"/>
    </row>
    <row r="42" spans="1:12">
      <c r="A42" s="95" t="s">
        <v>174</v>
      </c>
      <c r="B42" s="95"/>
      <c r="C42" s="95"/>
      <c r="D42" s="95"/>
      <c r="E42" s="95" t="s">
        <v>175</v>
      </c>
      <c r="F42" s="95"/>
      <c r="G42" s="95"/>
      <c r="H42" s="95"/>
      <c r="I42" s="99" t="s">
        <v>176</v>
      </c>
      <c r="J42" s="99"/>
      <c r="K42" s="99"/>
      <c r="L42" s="99"/>
    </row>
    <row r="43" spans="1:12" ht="31.5" customHeight="1">
      <c r="A43" s="73" t="s">
        <v>167</v>
      </c>
      <c r="B43" s="73" t="s">
        <v>180</v>
      </c>
      <c r="C43" s="73" t="s">
        <v>181</v>
      </c>
      <c r="D43" s="73" t="s">
        <v>6</v>
      </c>
      <c r="E43" s="73" t="s">
        <v>167</v>
      </c>
      <c r="F43" s="73" t="s">
        <v>180</v>
      </c>
      <c r="G43" s="73" t="s">
        <v>181</v>
      </c>
      <c r="H43" s="73" t="s">
        <v>6</v>
      </c>
      <c r="I43" s="73" t="s">
        <v>167</v>
      </c>
      <c r="J43" s="73" t="s">
        <v>180</v>
      </c>
      <c r="K43" s="73" t="s">
        <v>182</v>
      </c>
      <c r="L43" s="73" t="s">
        <v>6</v>
      </c>
    </row>
    <row r="44" spans="1:12">
      <c r="A44" s="71" t="s">
        <v>11</v>
      </c>
      <c r="B44" s="71" t="e">
        <f>B11/B15%</f>
        <v>#DIV/0!</v>
      </c>
      <c r="C44" s="71" t="e">
        <f>C11/C15%</f>
        <v>#DIV/0!</v>
      </c>
      <c r="D44" s="71" t="e">
        <f>D11/D15%</f>
        <v>#DIV/0!</v>
      </c>
      <c r="E44" s="71" t="s">
        <v>11</v>
      </c>
      <c r="F44" s="49">
        <f>F11/F15%</f>
        <v>27.079303675048358</v>
      </c>
      <c r="G44" s="49">
        <f>G11/G15%</f>
        <v>26.258992805755398</v>
      </c>
      <c r="H44" s="49">
        <f>H11/H15%</f>
        <v>26.79245283018868</v>
      </c>
      <c r="I44" s="71" t="s">
        <v>11</v>
      </c>
      <c r="J44" s="49">
        <f>J11/J15%</f>
        <v>26.547231270358306</v>
      </c>
      <c r="K44" s="49">
        <f>K11/K15%</f>
        <v>25.541125541125542</v>
      </c>
      <c r="L44" s="49">
        <f>L11/L15%</f>
        <v>26.272189349112427</v>
      </c>
    </row>
    <row r="45" spans="1:12">
      <c r="A45" s="71" t="s">
        <v>12</v>
      </c>
      <c r="B45" s="80" t="e">
        <f t="shared" ref="B45:D47" si="11">B12/B16%</f>
        <v>#DIV/0!</v>
      </c>
      <c r="C45" s="80" t="e">
        <f t="shared" si="11"/>
        <v>#DIV/0!</v>
      </c>
      <c r="D45" s="80" t="e">
        <f t="shared" si="11"/>
        <v>#DIV/0!</v>
      </c>
      <c r="E45" s="71" t="s">
        <v>12</v>
      </c>
      <c r="F45" s="49">
        <f>F12/F15%</f>
        <v>28.820116054158607</v>
      </c>
      <c r="G45" s="49">
        <f>G12/G15%</f>
        <v>27.697841726618709</v>
      </c>
      <c r="H45" s="49">
        <f>H12/H15%</f>
        <v>28.427672955974842</v>
      </c>
      <c r="I45" s="71" t="s">
        <v>12</v>
      </c>
      <c r="J45" s="49">
        <f>J12/J15%</f>
        <v>27.361563517915311</v>
      </c>
      <c r="K45" s="49">
        <f>K12/K15%</f>
        <v>26.839826839826838</v>
      </c>
      <c r="L45" s="49">
        <f>L12/L15%</f>
        <v>27.218934911242606</v>
      </c>
    </row>
    <row r="46" spans="1:12">
      <c r="A46" s="71" t="s">
        <v>168</v>
      </c>
      <c r="B46" s="80" t="e">
        <f t="shared" si="11"/>
        <v>#DIV/0!</v>
      </c>
      <c r="C46" s="80" t="e">
        <f t="shared" si="11"/>
        <v>#DIV/0!</v>
      </c>
      <c r="D46" s="80" t="e">
        <f t="shared" si="11"/>
        <v>#DIV/0!</v>
      </c>
      <c r="E46" s="71" t="s">
        <v>168</v>
      </c>
      <c r="F46" s="49">
        <f>F13/F15%</f>
        <v>22.437137330754354</v>
      </c>
      <c r="G46" s="49">
        <f>G13/G15%</f>
        <v>24.820143884892087</v>
      </c>
      <c r="H46" s="49">
        <f>H13/H15%</f>
        <v>23.270440251572328</v>
      </c>
      <c r="I46" s="71" t="s">
        <v>168</v>
      </c>
      <c r="J46" s="49">
        <f>J13/J15%</f>
        <v>24.592833876221501</v>
      </c>
      <c r="K46" s="49">
        <f>K13/K15%</f>
        <v>25.974025974025974</v>
      </c>
      <c r="L46" s="49">
        <f>L13/L15%</f>
        <v>24.970414201183434</v>
      </c>
    </row>
    <row r="47" spans="1:12">
      <c r="A47" s="71" t="s">
        <v>169</v>
      </c>
      <c r="B47" s="80" t="e">
        <f t="shared" si="11"/>
        <v>#VALUE!</v>
      </c>
      <c r="C47" s="80" t="e">
        <f t="shared" si="11"/>
        <v>#VALUE!</v>
      </c>
      <c r="D47" s="80" t="e">
        <f t="shared" si="11"/>
        <v>#VALUE!</v>
      </c>
      <c r="E47" s="71" t="s">
        <v>169</v>
      </c>
      <c r="F47" s="49">
        <f>F14/F15%</f>
        <v>21.663442940038685</v>
      </c>
      <c r="G47" s="49">
        <f>G14/G15%</f>
        <v>21.223021582733814</v>
      </c>
      <c r="H47" s="49">
        <f>H14/H15%</f>
        <v>21.509433962264151</v>
      </c>
      <c r="I47" s="71" t="s">
        <v>169</v>
      </c>
      <c r="J47" s="49">
        <f>J14/J15%</f>
        <v>21.498371335504888</v>
      </c>
      <c r="K47" s="49">
        <f>K14/K15%</f>
        <v>21.645021645021643</v>
      </c>
      <c r="L47" s="49">
        <f>L14/L15%</f>
        <v>21.53846153846154</v>
      </c>
    </row>
    <row r="48" spans="1:12">
      <c r="A48" s="80" t="s">
        <v>6</v>
      </c>
      <c r="B48" s="80"/>
      <c r="C48" s="80"/>
      <c r="D48" s="80"/>
      <c r="E48" s="80" t="s">
        <v>6</v>
      </c>
      <c r="F48" s="49">
        <f>SUM(F44:F47)</f>
        <v>100</v>
      </c>
      <c r="G48" s="49">
        <f>SUM(G44:G47)</f>
        <v>100</v>
      </c>
      <c r="H48" s="49">
        <f>SUM(H44:H47)</f>
        <v>100</v>
      </c>
      <c r="I48" s="80" t="s">
        <v>6</v>
      </c>
      <c r="J48" s="82">
        <f>SUM(J44:J47)</f>
        <v>100</v>
      </c>
      <c r="K48" s="82">
        <f>SUM(K44:K47)</f>
        <v>100</v>
      </c>
      <c r="L48" s="82">
        <f>SUM(L44:L47)</f>
        <v>100</v>
      </c>
    </row>
    <row r="49" spans="1:12">
      <c r="A49" s="52"/>
      <c r="B49" s="52"/>
      <c r="C49" s="52"/>
      <c r="D49" s="52"/>
      <c r="E49" s="52"/>
      <c r="F49" s="52"/>
      <c r="G49" s="52"/>
      <c r="H49" s="52"/>
    </row>
    <row r="50" spans="1:12">
      <c r="A50" s="95" t="s">
        <v>177</v>
      </c>
      <c r="B50" s="95"/>
      <c r="C50" s="95"/>
      <c r="D50" s="95"/>
      <c r="E50" s="95" t="s">
        <v>178</v>
      </c>
      <c r="F50" s="95"/>
      <c r="G50" s="95"/>
      <c r="H50" s="95"/>
      <c r="I50" s="99" t="s">
        <v>179</v>
      </c>
      <c r="J50" s="99"/>
      <c r="K50" s="99"/>
      <c r="L50" s="99"/>
    </row>
    <row r="51" spans="1:12" ht="33" customHeight="1">
      <c r="A51" s="73" t="s">
        <v>167</v>
      </c>
      <c r="B51" s="73" t="s">
        <v>180</v>
      </c>
      <c r="C51" s="73" t="s">
        <v>181</v>
      </c>
      <c r="D51" s="73" t="s">
        <v>6</v>
      </c>
      <c r="E51" s="73" t="s">
        <v>167</v>
      </c>
      <c r="F51" s="73" t="s">
        <v>180</v>
      </c>
      <c r="G51" s="73" t="s">
        <v>181</v>
      </c>
      <c r="H51" s="73" t="s">
        <v>6</v>
      </c>
      <c r="I51" s="73" t="s">
        <v>167</v>
      </c>
      <c r="J51" s="73" t="s">
        <v>180</v>
      </c>
      <c r="K51" s="73" t="s">
        <v>182</v>
      </c>
      <c r="L51" s="73" t="s">
        <v>6</v>
      </c>
    </row>
    <row r="52" spans="1:12">
      <c r="A52" s="71" t="s">
        <v>11</v>
      </c>
      <c r="B52" s="49">
        <f>B19/B23%</f>
        <v>29.53846153846154</v>
      </c>
      <c r="C52" s="49">
        <f>C19/C23%</f>
        <v>21.768707482993197</v>
      </c>
      <c r="D52" s="49">
        <f>D19/D23%</f>
        <v>27.118644067796613</v>
      </c>
      <c r="E52" s="71" t="s">
        <v>11</v>
      </c>
      <c r="F52" s="49">
        <f>F19/F23%</f>
        <v>22.053231939163499</v>
      </c>
      <c r="G52" s="49">
        <f>G19/G23%</f>
        <v>29.166666666666668</v>
      </c>
      <c r="H52" s="49">
        <f>H19/H23%</f>
        <v>24.825986078886313</v>
      </c>
      <c r="I52" s="71" t="s">
        <v>11</v>
      </c>
      <c r="J52" s="82">
        <f>J19/J23%</f>
        <v>26.265822784810126</v>
      </c>
      <c r="K52" s="82">
        <f>K19/K23%</f>
        <v>24.637681159420293</v>
      </c>
      <c r="L52" s="82">
        <f>L19/L23%</f>
        <v>25.621414913957931</v>
      </c>
    </row>
    <row r="53" spans="1:12">
      <c r="A53" s="71" t="s">
        <v>12</v>
      </c>
      <c r="B53" s="49">
        <f>B20/B23%</f>
        <v>26.76923076923077</v>
      </c>
      <c r="C53" s="49">
        <f>C20/C23%</f>
        <v>29.931972789115648</v>
      </c>
      <c r="D53" s="49">
        <f>D20/D23%</f>
        <v>27.754237288135595</v>
      </c>
      <c r="E53" s="71" t="s">
        <v>12</v>
      </c>
      <c r="F53" s="49">
        <f>F20/F23%</f>
        <v>29.657794676806084</v>
      </c>
      <c r="G53" s="49">
        <f>G20/G23%</f>
        <v>26.19047619047619</v>
      </c>
      <c r="H53" s="49">
        <f>H20/H23%</f>
        <v>28.306264501160097</v>
      </c>
      <c r="I53" s="71" t="s">
        <v>12</v>
      </c>
      <c r="J53" s="82">
        <f>J20/J23%</f>
        <v>28.797468354430379</v>
      </c>
      <c r="K53" s="82">
        <f>K20/K23%</f>
        <v>28.019323671497588</v>
      </c>
      <c r="L53" s="82">
        <f>L20/L23%</f>
        <v>28.489483747609942</v>
      </c>
    </row>
    <row r="54" spans="1:12">
      <c r="A54" s="71" t="s">
        <v>168</v>
      </c>
      <c r="B54" s="49">
        <f>B21/B23%</f>
        <v>25.23076923076923</v>
      </c>
      <c r="C54" s="49">
        <f>C21/C23%</f>
        <v>14.965986394557824</v>
      </c>
      <c r="D54" s="49">
        <f>D21/D23%</f>
        <v>22.033898305084747</v>
      </c>
      <c r="E54" s="71" t="s">
        <v>168</v>
      </c>
      <c r="F54" s="49">
        <f>F21/F23%</f>
        <v>24.334600760456276</v>
      </c>
      <c r="G54" s="49">
        <f>G21/G23%</f>
        <v>20.833333333333336</v>
      </c>
      <c r="H54" s="49">
        <f>H21/H23%</f>
        <v>22.969837587006964</v>
      </c>
      <c r="I54" s="71" t="s">
        <v>168</v>
      </c>
      <c r="J54" s="82">
        <f>J21/J23%</f>
        <v>23.101265822784811</v>
      </c>
      <c r="K54" s="82">
        <f>K21/K23%</f>
        <v>19.806763285024157</v>
      </c>
      <c r="L54" s="82">
        <f>L21/L23%</f>
        <v>21.797323135755256</v>
      </c>
    </row>
    <row r="55" spans="1:12">
      <c r="A55" s="71" t="s">
        <v>169</v>
      </c>
      <c r="B55" s="49">
        <f>B22/B23%</f>
        <v>18.46153846153846</v>
      </c>
      <c r="C55" s="49">
        <f>C22/C23%</f>
        <v>33.333333333333336</v>
      </c>
      <c r="D55" s="49">
        <f>D22/D23%</f>
        <v>23.093220338983052</v>
      </c>
      <c r="E55" s="71" t="s">
        <v>169</v>
      </c>
      <c r="F55" s="49">
        <f>F22/F23%</f>
        <v>23.954372623574145</v>
      </c>
      <c r="G55" s="49">
        <f>G22/G23%</f>
        <v>23.80952380952381</v>
      </c>
      <c r="H55" s="49">
        <f>H22/H23%</f>
        <v>23.897911832946637</v>
      </c>
      <c r="I55" s="71" t="s">
        <v>169</v>
      </c>
      <c r="J55" s="82">
        <f>J22/J23%</f>
        <v>21.835443037974681</v>
      </c>
      <c r="K55" s="82">
        <f>K22/K23%</f>
        <v>27.536231884057973</v>
      </c>
      <c r="L55" s="82">
        <f>L22/L23%</f>
        <v>24.091778202676863</v>
      </c>
    </row>
    <row r="56" spans="1:12">
      <c r="A56" s="71" t="s">
        <v>6</v>
      </c>
      <c r="B56" s="49">
        <f>SUM(B52:B55)</f>
        <v>100</v>
      </c>
      <c r="C56" s="49">
        <f t="shared" ref="C56:D56" si="12">SUM(C52:C55)</f>
        <v>100</v>
      </c>
      <c r="D56" s="49">
        <f t="shared" si="12"/>
        <v>100</v>
      </c>
      <c r="E56" s="71" t="s">
        <v>6</v>
      </c>
      <c r="F56" s="49">
        <f>SUM(F52:F55)</f>
        <v>100.00000000000001</v>
      </c>
      <c r="G56" s="49">
        <f t="shared" ref="G56:H56" si="13">SUM(G52:G55)</f>
        <v>100.00000000000001</v>
      </c>
      <c r="H56" s="49">
        <f t="shared" si="13"/>
        <v>100.00000000000001</v>
      </c>
      <c r="I56" s="71" t="s">
        <v>6</v>
      </c>
      <c r="J56" s="82">
        <f>SUM(J52:J55)</f>
        <v>100</v>
      </c>
      <c r="K56" s="82">
        <f t="shared" ref="K56:L56" si="14">SUM(K52:K55)</f>
        <v>100.00000000000001</v>
      </c>
      <c r="L56" s="82">
        <f t="shared" si="14"/>
        <v>100</v>
      </c>
    </row>
    <row r="57" spans="1:12">
      <c r="A57" s="71"/>
      <c r="B57" s="71"/>
      <c r="C57" s="71"/>
      <c r="D57" s="71"/>
      <c r="E57" s="71"/>
      <c r="F57" s="71"/>
      <c r="G57" s="71"/>
      <c r="H57" s="71"/>
      <c r="I57" s="45"/>
      <c r="J57" s="45"/>
      <c r="K57" s="45"/>
      <c r="L57" s="45"/>
    </row>
    <row r="59" spans="1:12">
      <c r="A59" s="95" t="s">
        <v>183</v>
      </c>
      <c r="B59" s="95"/>
      <c r="C59" s="95"/>
      <c r="D59" s="95"/>
      <c r="E59" s="95" t="s">
        <v>184</v>
      </c>
      <c r="F59" s="95"/>
      <c r="G59" s="95"/>
      <c r="H59" s="95"/>
      <c r="I59" s="99" t="s">
        <v>185</v>
      </c>
      <c r="J59" s="99"/>
      <c r="K59" s="99"/>
      <c r="L59" s="99"/>
    </row>
    <row r="60" spans="1:12" ht="33.75" customHeight="1">
      <c r="A60" s="73" t="s">
        <v>167</v>
      </c>
      <c r="B60" s="73" t="s">
        <v>180</v>
      </c>
      <c r="C60" s="73" t="s">
        <v>181</v>
      </c>
      <c r="D60" s="73" t="s">
        <v>6</v>
      </c>
      <c r="E60" s="73" t="s">
        <v>167</v>
      </c>
      <c r="F60" s="73" t="s">
        <v>180</v>
      </c>
      <c r="G60" s="73" t="s">
        <v>181</v>
      </c>
      <c r="H60" s="73" t="s">
        <v>6</v>
      </c>
      <c r="I60" s="73" t="s">
        <v>167</v>
      </c>
      <c r="J60" s="73" t="s">
        <v>180</v>
      </c>
      <c r="K60" s="73" t="s">
        <v>182</v>
      </c>
      <c r="L60" s="73" t="s">
        <v>6</v>
      </c>
    </row>
    <row r="61" spans="1:12">
      <c r="A61" s="71" t="s">
        <v>11</v>
      </c>
      <c r="B61" s="49">
        <f>B28/B32%</f>
        <v>22.672064777327932</v>
      </c>
      <c r="C61" s="49">
        <f>C28/C32%</f>
        <v>21.59090909090909</v>
      </c>
      <c r="D61" s="49">
        <f>D28/D32%</f>
        <v>22.29551451187335</v>
      </c>
      <c r="E61" s="71" t="s">
        <v>11</v>
      </c>
      <c r="F61" s="49">
        <f>F28/F32%</f>
        <v>23.011363636363637</v>
      </c>
      <c r="G61" s="49">
        <f>G28/G32%</f>
        <v>30.27027027027027</v>
      </c>
      <c r="H61" s="49">
        <f>H28/H32%</f>
        <v>25.512104283054004</v>
      </c>
      <c r="I61" s="71" t="s">
        <v>11</v>
      </c>
      <c r="J61" s="82">
        <f>J28/J32%</f>
        <v>24.861878453038674</v>
      </c>
      <c r="K61" s="82">
        <f>K28/K32%</f>
        <v>23.214285714285715</v>
      </c>
      <c r="L61" s="82">
        <f>L28/L32%</f>
        <v>24.339622641509436</v>
      </c>
    </row>
    <row r="62" spans="1:12">
      <c r="A62" s="71" t="s">
        <v>12</v>
      </c>
      <c r="B62" s="49">
        <f>B29/B32%</f>
        <v>27.530364372469634</v>
      </c>
      <c r="C62" s="49">
        <f>C29/C32%</f>
        <v>26.136363636363637</v>
      </c>
      <c r="D62" s="49">
        <f>D29/D32%</f>
        <v>27.044854881266492</v>
      </c>
      <c r="E62" s="71" t="s">
        <v>12</v>
      </c>
      <c r="F62" s="49">
        <f>F29/F32%</f>
        <v>27.84090909090909</v>
      </c>
      <c r="G62" s="49">
        <f>G29/G32%</f>
        <v>20</v>
      </c>
      <c r="H62" s="49">
        <f>H29/H32%</f>
        <v>25.139664804469273</v>
      </c>
      <c r="I62" s="71" t="s">
        <v>12</v>
      </c>
      <c r="J62" s="82">
        <f>J29/J32%</f>
        <v>26.243093922651934</v>
      </c>
      <c r="K62" s="82">
        <f>K29/K32%</f>
        <v>27.976190476190478</v>
      </c>
      <c r="L62" s="82">
        <f>L29/L32%</f>
        <v>26.79245283018868</v>
      </c>
    </row>
    <row r="63" spans="1:12">
      <c r="A63" s="71" t="s">
        <v>168</v>
      </c>
      <c r="B63" s="49">
        <f>B30/B32%</f>
        <v>25.101214574898783</v>
      </c>
      <c r="C63" s="49">
        <f>C30/C32%</f>
        <v>32.196969696969695</v>
      </c>
      <c r="D63" s="49">
        <f>D30/D32%</f>
        <v>27.572559366754618</v>
      </c>
      <c r="E63" s="71" t="s">
        <v>168</v>
      </c>
      <c r="F63" s="49">
        <f>F30/F32%</f>
        <v>29.545454545454547</v>
      </c>
      <c r="G63" s="49">
        <f>G30/G32%</f>
        <v>22.702702702702702</v>
      </c>
      <c r="H63" s="49">
        <f>H30/H32%</f>
        <v>27.18808193668529</v>
      </c>
      <c r="I63" s="71" t="s">
        <v>168</v>
      </c>
      <c r="J63" s="82">
        <f>J30/J32%</f>
        <v>23.480662983425415</v>
      </c>
      <c r="K63" s="82">
        <f>K30/K32%</f>
        <v>27.976190476190478</v>
      </c>
      <c r="L63" s="82">
        <f>L30/L32%</f>
        <v>24.90566037735849</v>
      </c>
    </row>
    <row r="64" spans="1:12">
      <c r="A64" s="71" t="s">
        <v>169</v>
      </c>
      <c r="B64" s="49">
        <f>B31/B32%</f>
        <v>24.696356275303643</v>
      </c>
      <c r="C64" s="49">
        <f>C31/C32%</f>
        <v>20.075757575757574</v>
      </c>
      <c r="D64" s="49">
        <f>D31/D32%</f>
        <v>23.087071240105541</v>
      </c>
      <c r="E64" s="71" t="s">
        <v>169</v>
      </c>
      <c r="F64" s="49">
        <f>F31/F32%</f>
        <v>19.602272727272727</v>
      </c>
      <c r="G64" s="49">
        <f>G31/G32%</f>
        <v>27.027027027027025</v>
      </c>
      <c r="H64" s="49">
        <f>H31/H32%</f>
        <v>22.160148975791433</v>
      </c>
      <c r="I64" s="71" t="s">
        <v>169</v>
      </c>
      <c r="J64" s="82">
        <f>J31/J32%</f>
        <v>25.414364640883978</v>
      </c>
      <c r="K64" s="82">
        <f>K31/K32%</f>
        <v>20.833333333333336</v>
      </c>
      <c r="L64" s="82">
        <f>L31/L32%</f>
        <v>23.962264150943398</v>
      </c>
    </row>
    <row r="65" spans="1:12">
      <c r="A65" s="71" t="s">
        <v>6</v>
      </c>
      <c r="B65" s="49">
        <f>SUM(B61:B64)</f>
        <v>99.999999999999986</v>
      </c>
      <c r="C65" s="49">
        <f t="shared" ref="C65:D65" si="15">SUM(C61:C64)</f>
        <v>100</v>
      </c>
      <c r="D65" s="49">
        <f t="shared" si="15"/>
        <v>100</v>
      </c>
      <c r="E65" s="80" t="s">
        <v>6</v>
      </c>
      <c r="F65" s="49">
        <f>SUM(F61:F64)</f>
        <v>100</v>
      </c>
      <c r="G65" s="49">
        <f>SUM(G61:G64)</f>
        <v>100</v>
      </c>
      <c r="H65" s="49">
        <f>SUM(H61:H64)</f>
        <v>100</v>
      </c>
      <c r="I65" s="80" t="s">
        <v>6</v>
      </c>
      <c r="J65" s="82">
        <f>SUM(J61:J64)</f>
        <v>100</v>
      </c>
      <c r="K65" s="82">
        <f t="shared" ref="K65:L65" si="16">SUM(K61:K64)</f>
        <v>100</v>
      </c>
      <c r="L65" s="82">
        <f t="shared" si="16"/>
        <v>100</v>
      </c>
    </row>
    <row r="66" spans="1:12">
      <c r="A66" s="71"/>
      <c r="B66" s="71"/>
      <c r="C66" s="71"/>
      <c r="D66" s="71"/>
      <c r="E66" s="71"/>
      <c r="F66" s="71"/>
      <c r="G66" s="71"/>
      <c r="H66" s="71"/>
      <c r="I66" s="45"/>
      <c r="J66" s="45"/>
      <c r="K66" s="45"/>
      <c r="L66" s="45"/>
    </row>
    <row r="68" spans="1:12">
      <c r="A68" s="95" t="s">
        <v>187</v>
      </c>
      <c r="B68" s="95"/>
      <c r="C68" s="95"/>
      <c r="D68" s="95"/>
      <c r="E68" s="95" t="s">
        <v>188</v>
      </c>
      <c r="F68" s="95"/>
      <c r="G68" s="95"/>
      <c r="H68" s="95"/>
      <c r="I68" s="99" t="s">
        <v>189</v>
      </c>
      <c r="J68" s="99"/>
      <c r="K68" s="99"/>
      <c r="L68" s="99"/>
    </row>
    <row r="69" spans="1:12" ht="30">
      <c r="A69" s="73" t="s">
        <v>167</v>
      </c>
      <c r="B69" s="73" t="s">
        <v>170</v>
      </c>
      <c r="C69" s="73" t="s">
        <v>166</v>
      </c>
      <c r="D69" s="73" t="s">
        <v>6</v>
      </c>
      <c r="E69" s="73" t="s">
        <v>167</v>
      </c>
      <c r="F69" s="73" t="s">
        <v>170</v>
      </c>
      <c r="G69" s="73" t="s">
        <v>166</v>
      </c>
      <c r="H69" s="73" t="s">
        <v>6</v>
      </c>
      <c r="I69" s="73" t="s">
        <v>167</v>
      </c>
      <c r="J69" s="73" t="s">
        <v>170</v>
      </c>
      <c r="K69" s="73" t="s">
        <v>166</v>
      </c>
      <c r="L69" s="73" t="s">
        <v>6</v>
      </c>
    </row>
    <row r="70" spans="1:12">
      <c r="A70" s="81" t="s">
        <v>11</v>
      </c>
      <c r="B70" s="81"/>
      <c r="C70" s="81"/>
      <c r="D70" s="81"/>
      <c r="E70" s="81" t="s">
        <v>11</v>
      </c>
      <c r="F70" s="81"/>
      <c r="G70" s="81"/>
      <c r="H70" s="81"/>
      <c r="I70" s="81" t="s">
        <v>11</v>
      </c>
      <c r="J70" s="45">
        <v>114</v>
      </c>
      <c r="K70" s="45">
        <v>39</v>
      </c>
      <c r="L70" s="45">
        <f>SUM(J70:K70)</f>
        <v>153</v>
      </c>
    </row>
    <row r="71" spans="1:12">
      <c r="A71" s="81" t="s">
        <v>12</v>
      </c>
      <c r="B71" s="81"/>
      <c r="C71" s="81"/>
      <c r="D71" s="81"/>
      <c r="E71" s="81" t="s">
        <v>12</v>
      </c>
      <c r="F71" s="81"/>
      <c r="G71" s="81"/>
      <c r="H71" s="81"/>
      <c r="I71" s="81" t="s">
        <v>12</v>
      </c>
      <c r="J71" s="45">
        <v>144</v>
      </c>
      <c r="K71" s="45">
        <v>37</v>
      </c>
      <c r="L71" s="45">
        <f t="shared" ref="L71:L73" si="17">SUM(J71:K71)</f>
        <v>181</v>
      </c>
    </row>
    <row r="72" spans="1:12">
      <c r="A72" s="81" t="s">
        <v>168</v>
      </c>
      <c r="B72" s="81"/>
      <c r="C72" s="81"/>
      <c r="D72" s="81"/>
      <c r="E72" s="81" t="s">
        <v>168</v>
      </c>
      <c r="F72" s="81"/>
      <c r="G72" s="81"/>
      <c r="H72" s="81"/>
      <c r="I72" s="81" t="s">
        <v>168</v>
      </c>
      <c r="J72" s="45">
        <v>111</v>
      </c>
      <c r="K72" s="45">
        <v>47</v>
      </c>
      <c r="L72" s="45">
        <f t="shared" si="17"/>
        <v>158</v>
      </c>
    </row>
    <row r="73" spans="1:12">
      <c r="A73" s="81" t="s">
        <v>169</v>
      </c>
      <c r="B73" s="81"/>
      <c r="C73" s="81"/>
      <c r="D73" s="81"/>
      <c r="E73" s="81" t="s">
        <v>169</v>
      </c>
      <c r="F73" s="81"/>
      <c r="G73" s="81"/>
      <c r="H73" s="81"/>
      <c r="I73" s="81" t="s">
        <v>169</v>
      </c>
      <c r="J73" s="45">
        <v>83</v>
      </c>
      <c r="K73" s="45">
        <v>35</v>
      </c>
      <c r="L73" s="45">
        <f t="shared" si="17"/>
        <v>118</v>
      </c>
    </row>
    <row r="74" spans="1:12">
      <c r="A74" s="81" t="s">
        <v>6</v>
      </c>
      <c r="B74" s="81"/>
      <c r="C74" s="81"/>
      <c r="D74" s="81"/>
      <c r="E74" s="81" t="s">
        <v>6</v>
      </c>
      <c r="F74" s="81"/>
      <c r="G74" s="81"/>
      <c r="H74" s="81"/>
      <c r="I74" s="81" t="s">
        <v>6</v>
      </c>
      <c r="J74" s="45">
        <f>SUM(J70:J73)</f>
        <v>452</v>
      </c>
      <c r="K74" s="45">
        <f>SUM(K70:K73)</f>
        <v>158</v>
      </c>
      <c r="L74" s="45">
        <f>SUM(L70:L73)</f>
        <v>610</v>
      </c>
    </row>
    <row r="75" spans="1:12">
      <c r="A75" s="81"/>
      <c r="B75" s="81"/>
      <c r="C75" s="81"/>
      <c r="D75" s="81"/>
      <c r="E75" s="81"/>
      <c r="F75" s="81"/>
      <c r="G75" s="81"/>
      <c r="H75" s="81"/>
      <c r="I75" s="45"/>
      <c r="J75" s="45"/>
      <c r="K75" s="45"/>
      <c r="L75" s="45"/>
    </row>
    <row r="76" spans="1:12">
      <c r="A76" s="95" t="s">
        <v>171</v>
      </c>
      <c r="B76" s="95"/>
      <c r="C76" s="95"/>
      <c r="D76" s="95"/>
      <c r="E76" s="95" t="s">
        <v>172</v>
      </c>
      <c r="F76" s="95"/>
      <c r="G76" s="95"/>
      <c r="H76" s="95"/>
      <c r="I76" s="99" t="s">
        <v>173</v>
      </c>
      <c r="J76" s="99"/>
      <c r="K76" s="99"/>
      <c r="L76" s="99"/>
    </row>
    <row r="77" spans="1:12" ht="45">
      <c r="A77" s="73" t="s">
        <v>167</v>
      </c>
      <c r="B77" s="73" t="s">
        <v>180</v>
      </c>
      <c r="C77" s="73" t="s">
        <v>181</v>
      </c>
      <c r="D77" s="73" t="s">
        <v>6</v>
      </c>
      <c r="E77" s="73" t="s">
        <v>167</v>
      </c>
      <c r="F77" s="73" t="s">
        <v>180</v>
      </c>
      <c r="G77" s="73" t="s">
        <v>181</v>
      </c>
      <c r="H77" s="73" t="s">
        <v>6</v>
      </c>
      <c r="I77" s="73" t="s">
        <v>167</v>
      </c>
      <c r="J77" s="73" t="s">
        <v>180</v>
      </c>
      <c r="K77" s="73" t="s">
        <v>182</v>
      </c>
      <c r="L77" s="73" t="s">
        <v>6</v>
      </c>
    </row>
    <row r="78" spans="1:12">
      <c r="A78" s="81" t="s">
        <v>11</v>
      </c>
      <c r="B78" s="49" t="e">
        <f>B45/B49%</f>
        <v>#DIV/0!</v>
      </c>
      <c r="C78" s="49" t="e">
        <f>C45/C49%</f>
        <v>#DIV/0!</v>
      </c>
      <c r="D78" s="49" t="e">
        <f>D45/D49%</f>
        <v>#DIV/0!</v>
      </c>
      <c r="E78" s="81" t="s">
        <v>11</v>
      </c>
      <c r="F78" s="49" t="e">
        <f>F45/F49%</f>
        <v>#DIV/0!</v>
      </c>
      <c r="G78" s="49" t="e">
        <f>G45/G49%</f>
        <v>#DIV/0!</v>
      </c>
      <c r="H78" s="49" t="e">
        <f>H45/H49%</f>
        <v>#DIV/0!</v>
      </c>
      <c r="I78" s="81" t="s">
        <v>11</v>
      </c>
      <c r="J78" s="82">
        <f>J70/J74%</f>
        <v>25.221238938053101</v>
      </c>
      <c r="K78" s="82">
        <f>K70/K74%</f>
        <v>24.683544303797468</v>
      </c>
      <c r="L78" s="82">
        <f>L70/L74%</f>
        <v>25.081967213114755</v>
      </c>
    </row>
    <row r="79" spans="1:12">
      <c r="A79" s="81" t="s">
        <v>12</v>
      </c>
      <c r="B79" s="49" t="e">
        <f>B46/B49%</f>
        <v>#DIV/0!</v>
      </c>
      <c r="C79" s="49" t="e">
        <f>C46/C49%</f>
        <v>#DIV/0!</v>
      </c>
      <c r="D79" s="49" t="e">
        <f>D46/D49%</f>
        <v>#DIV/0!</v>
      </c>
      <c r="E79" s="81" t="s">
        <v>12</v>
      </c>
      <c r="F79" s="49" t="e">
        <f>F46/F49%</f>
        <v>#DIV/0!</v>
      </c>
      <c r="G79" s="49" t="e">
        <f>G46/G49%</f>
        <v>#DIV/0!</v>
      </c>
      <c r="H79" s="49" t="e">
        <f>H46/H49%</f>
        <v>#DIV/0!</v>
      </c>
      <c r="I79" s="81" t="s">
        <v>12</v>
      </c>
      <c r="J79" s="82">
        <f>J71/J74%</f>
        <v>31.858407079646021</v>
      </c>
      <c r="K79" s="82">
        <f>K71/K74%</f>
        <v>23.417721518987342</v>
      </c>
      <c r="L79" s="82">
        <f>L71/L74%</f>
        <v>29.672131147540984</v>
      </c>
    </row>
    <row r="80" spans="1:12">
      <c r="A80" s="81" t="s">
        <v>168</v>
      </c>
      <c r="B80" s="49" t="e">
        <f>B47/B49%</f>
        <v>#VALUE!</v>
      </c>
      <c r="C80" s="49" t="e">
        <f>C47/C49%</f>
        <v>#VALUE!</v>
      </c>
      <c r="D80" s="49" t="e">
        <f>D47/D49%</f>
        <v>#VALUE!</v>
      </c>
      <c r="E80" s="81" t="s">
        <v>168</v>
      </c>
      <c r="F80" s="49" t="e">
        <f>F47/F49%</f>
        <v>#DIV/0!</v>
      </c>
      <c r="G80" s="49" t="e">
        <f>G47/G49%</f>
        <v>#DIV/0!</v>
      </c>
      <c r="H80" s="49" t="e">
        <f>H47/H49%</f>
        <v>#DIV/0!</v>
      </c>
      <c r="I80" s="81" t="s">
        <v>168</v>
      </c>
      <c r="J80" s="82">
        <f>J72/J74%</f>
        <v>24.557522123893808</v>
      </c>
      <c r="K80" s="82">
        <f>K72/K74%</f>
        <v>29.746835443037973</v>
      </c>
      <c r="L80" s="82">
        <f>L72/L74%</f>
        <v>25.901639344262296</v>
      </c>
    </row>
    <row r="81" spans="1:12">
      <c r="A81" s="81" t="s">
        <v>169</v>
      </c>
      <c r="B81" s="49" t="e">
        <f>B48/B49%</f>
        <v>#DIV/0!</v>
      </c>
      <c r="C81" s="49" t="e">
        <f>C48/C49%</f>
        <v>#DIV/0!</v>
      </c>
      <c r="D81" s="49" t="e">
        <f>D48/D49%</f>
        <v>#DIV/0!</v>
      </c>
      <c r="E81" s="81" t="s">
        <v>169</v>
      </c>
      <c r="F81" s="49" t="e">
        <f>F48/F49%</f>
        <v>#DIV/0!</v>
      </c>
      <c r="G81" s="49" t="e">
        <f>G48/G49%</f>
        <v>#DIV/0!</v>
      </c>
      <c r="H81" s="49" t="e">
        <f>H48/H49%</f>
        <v>#DIV/0!</v>
      </c>
      <c r="I81" s="81" t="s">
        <v>169</v>
      </c>
      <c r="J81" s="82">
        <f>J73/J74%</f>
        <v>18.36283185840708</v>
      </c>
      <c r="K81" s="82">
        <f>K73/K74%</f>
        <v>22.151898734177212</v>
      </c>
      <c r="L81" s="82">
        <f>L73/L74%</f>
        <v>19.344262295081968</v>
      </c>
    </row>
    <row r="82" spans="1:12">
      <c r="A82" s="81" t="s">
        <v>6</v>
      </c>
      <c r="B82" s="81" t="e">
        <f>SUM(B78:B81)</f>
        <v>#DIV/0!</v>
      </c>
      <c r="C82" s="81" t="e">
        <f>SUM(C78:C81)</f>
        <v>#DIV/0!</v>
      </c>
      <c r="D82" s="49" t="e">
        <f>SUM(D78:D81)</f>
        <v>#DIV/0!</v>
      </c>
      <c r="E82" s="81" t="s">
        <v>6</v>
      </c>
      <c r="F82" s="81" t="e">
        <f>SUM(F78:F81)</f>
        <v>#DIV/0!</v>
      </c>
      <c r="G82" s="49" t="e">
        <f>SUM(G78:G81)</f>
        <v>#DIV/0!</v>
      </c>
      <c r="H82" s="49" t="e">
        <f>SUM(H78:H81)</f>
        <v>#DIV/0!</v>
      </c>
      <c r="I82" s="81" t="s">
        <v>6</v>
      </c>
      <c r="J82" s="82">
        <f>SUM(J78:J81)</f>
        <v>100</v>
      </c>
      <c r="K82" s="82">
        <f>SUM(K78:K81)</f>
        <v>99.999999999999986</v>
      </c>
      <c r="L82" s="82">
        <f>SUM(L78:L81)</f>
        <v>100</v>
      </c>
    </row>
    <row r="83" spans="1:12">
      <c r="L83" t="s">
        <v>190</v>
      </c>
    </row>
  </sheetData>
  <mergeCells count="30">
    <mergeCell ref="A68:D68"/>
    <mergeCell ref="E68:H68"/>
    <mergeCell ref="I68:L68"/>
    <mergeCell ref="A76:D76"/>
    <mergeCell ref="E76:H76"/>
    <mergeCell ref="I76:L76"/>
    <mergeCell ref="A50:D50"/>
    <mergeCell ref="E50:H50"/>
    <mergeCell ref="I50:L50"/>
    <mergeCell ref="A59:D59"/>
    <mergeCell ref="E59:H59"/>
    <mergeCell ref="I59:L59"/>
    <mergeCell ref="A34:D34"/>
    <mergeCell ref="E34:H34"/>
    <mergeCell ref="I34:L34"/>
    <mergeCell ref="A42:D42"/>
    <mergeCell ref="E42:H42"/>
    <mergeCell ref="I42:L42"/>
    <mergeCell ref="A17:D17"/>
    <mergeCell ref="E17:H17"/>
    <mergeCell ref="I17:L17"/>
    <mergeCell ref="A26:D26"/>
    <mergeCell ref="E26:H26"/>
    <mergeCell ref="I26:L26"/>
    <mergeCell ref="A1:D1"/>
    <mergeCell ref="E1:H1"/>
    <mergeCell ref="I1:L1"/>
    <mergeCell ref="A9:D9"/>
    <mergeCell ref="E9:H9"/>
    <mergeCell ref="I9:L9"/>
  </mergeCells>
  <pageMargins left="0.7" right="0.7" top="0.75" bottom="0.75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101</vt:i4>
      </vt:variant>
      <vt:variant>
        <vt:lpstr>Named Ranges</vt:lpstr>
      </vt:variant>
      <vt:variant>
        <vt:i4>2</vt:i4>
      </vt:variant>
    </vt:vector>
  </HeadingPairs>
  <TitlesOfParts>
    <vt:vector size="103" baseType="lpstr">
      <vt:lpstr>Year b 15</vt:lpstr>
      <vt:lpstr>2015b</vt:lpstr>
      <vt:lpstr>2014b</vt:lpstr>
      <vt:lpstr>2016b</vt:lpstr>
      <vt:lpstr>2017b</vt:lpstr>
      <vt:lpstr>2018b</vt:lpstr>
      <vt:lpstr>2019b</vt:lpstr>
      <vt:lpstr>2014kh</vt:lpstr>
      <vt:lpstr>2015kh</vt:lpstr>
      <vt:lpstr>2016kh</vt:lpstr>
      <vt:lpstr>2017kh</vt:lpstr>
      <vt:lpstr>2018kh</vt:lpstr>
      <vt:lpstr>2019kh</vt:lpstr>
      <vt:lpstr>2014sh</vt:lpstr>
      <vt:lpstr>2015sh</vt:lpstr>
      <vt:lpstr>2016sh</vt:lpstr>
      <vt:lpstr>2017sh</vt:lpstr>
      <vt:lpstr>2018sh</vt:lpstr>
      <vt:lpstr>2019sh</vt:lpstr>
      <vt:lpstr>2019 bu</vt:lpstr>
      <vt:lpstr>bu2015</vt:lpstr>
      <vt:lpstr>bu2016</vt:lpstr>
      <vt:lpstr>bu2017</vt:lpstr>
      <vt:lpstr>bu2018</vt:lpstr>
      <vt:lpstr>bu2019</vt:lpstr>
      <vt:lpstr>2014ch</vt:lpstr>
      <vt:lpstr>2015ch</vt:lpstr>
      <vt:lpstr>2016ch</vt:lpstr>
      <vt:lpstr>2017ch</vt:lpstr>
      <vt:lpstr>2018ch</vt:lpstr>
      <vt:lpstr>2019ch</vt:lpstr>
      <vt:lpstr>ja2014</vt:lpstr>
      <vt:lpstr>ja2015</vt:lpstr>
      <vt:lpstr>ja2016</vt:lpstr>
      <vt:lpstr>ja2017</vt:lpstr>
      <vt:lpstr>ja2018</vt:lpstr>
      <vt:lpstr>ja2019</vt:lpstr>
      <vt:lpstr>mo2014</vt:lpstr>
      <vt:lpstr>mo2015</vt:lpstr>
      <vt:lpstr>mo2016</vt:lpstr>
      <vt:lpstr>mo2017</vt:lpstr>
      <vt:lpstr>mo2018</vt:lpstr>
      <vt:lpstr>mo2019</vt:lpstr>
      <vt:lpstr>pu2014</vt:lpstr>
      <vt:lpstr>pu2015</vt:lpstr>
      <vt:lpstr>pu2016</vt:lpstr>
      <vt:lpstr>pu2017</vt:lpstr>
      <vt:lpstr>pu2018</vt:lpstr>
      <vt:lpstr>pu2019</vt:lpstr>
      <vt:lpstr>sad2014</vt:lpstr>
      <vt:lpstr>sad2015</vt:lpstr>
      <vt:lpstr>sad2016</vt:lpstr>
      <vt:lpstr>sad2017</vt:lpstr>
      <vt:lpstr>sad2018</vt:lpstr>
      <vt:lpstr>sad2019</vt:lpstr>
      <vt:lpstr>Baghra sheet 14</vt:lpstr>
      <vt:lpstr>Sheet15</vt:lpstr>
      <vt:lpstr>Sheet16</vt:lpstr>
      <vt:lpstr>Sheet17</vt:lpstr>
      <vt:lpstr>Sheet18</vt:lpstr>
      <vt:lpstr>Sheet19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Sheet44</vt:lpstr>
      <vt:lpstr>Sheet45</vt:lpstr>
      <vt:lpstr>Sheet46</vt:lpstr>
      <vt:lpstr>Sheet47</vt:lpstr>
      <vt:lpstr>Sheet43</vt:lpstr>
      <vt:lpstr>Sheet48</vt:lpstr>
      <vt:lpstr>Sheet49</vt:lpstr>
      <vt:lpstr>Sheet50</vt:lpstr>
      <vt:lpstr>Sheet1</vt:lpstr>
      <vt:lpstr>'2015b'!Print_Area</vt:lpstr>
      <vt:lpstr>'2019b'!Print_Area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2020-05-30T06:10:51Z</cp:lastPrinted>
  <dcterms:created xsi:type="dcterms:W3CDTF">2020-04-07T05:10:32Z</dcterms:created>
  <dcterms:modified xsi:type="dcterms:W3CDTF">2020-06-01T06:39:38Z</dcterms:modified>
</cp:coreProperties>
</file>