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ASS BUMIDA1" sheetId="1" r:id="rId1"/>
    <sheet name="LUNAS" sheetId="3" r:id="rId2"/>
  </sheets>
  <externalReferences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J10" i="1" l="1"/>
  <c r="I10" i="1"/>
  <c r="H10" i="1"/>
  <c r="F10" i="1"/>
  <c r="R8" i="1"/>
  <c r="N8" i="1"/>
  <c r="Q8" i="1" s="1"/>
  <c r="S8" i="1" s="1"/>
  <c r="L8" i="1"/>
  <c r="K8" i="1"/>
  <c r="M8" i="1" s="1"/>
  <c r="G8" i="1"/>
  <c r="R7" i="1"/>
  <c r="Q7" i="1"/>
  <c r="S7" i="1" s="1"/>
  <c r="N7" i="1"/>
  <c r="M7" i="1"/>
  <c r="L7" i="1"/>
  <c r="G7" i="1"/>
  <c r="A7" i="1"/>
  <c r="A8" i="1" s="1"/>
  <c r="R6" i="1"/>
  <c r="R10" i="1" s="1"/>
  <c r="Q6" i="1"/>
  <c r="Q10" i="1" s="1"/>
  <c r="N6" i="1"/>
  <c r="N10" i="1" s="1"/>
  <c r="L6" i="1"/>
  <c r="L10" i="1" s="1"/>
  <c r="K6" i="1"/>
  <c r="K10" i="1" s="1"/>
  <c r="G6" i="1"/>
  <c r="G10" i="1" s="1"/>
  <c r="M6" i="1" l="1"/>
  <c r="M10" i="1" s="1"/>
  <c r="S6" i="1"/>
  <c r="S10" i="1" s="1"/>
</calcChain>
</file>

<file path=xl/sharedStrings.xml><?xml version="1.0" encoding="utf-8"?>
<sst xmlns="http://schemas.openxmlformats.org/spreadsheetml/2006/main" count="57" uniqueCount="32">
  <si>
    <t>KOPERASI KARYAWAN BCA MITRA SEJAHTERA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</si>
  <si>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</si>
  <si>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</si>
  <si>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</si>
  <si>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</si>
  <si>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</si>
  <si>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</si>
  <si>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</si>
  <si>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</si>
  <si>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</si>
  <si>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</si>
  <si>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</si>
  <si>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</si>
  <si>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</si>
  <si>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</si>
  <si>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</si>
  <si>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</si>
  <si>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</si>
  <si>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</si>
  <si>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</si>
  <si>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AGUSTINA SUSANTI</t>
  </si>
  <si>
    <t>PREMI BUMIDA PINJ DILUAR NOR</t>
  </si>
  <si>
    <t>POEDJIASTONO</t>
  </si>
  <si>
    <t>DJULI HANDOKO</t>
  </si>
  <si>
    <t>903213</t>
  </si>
  <si>
    <t>KOPERASI KARYAWAN BCA " MITRA SEJAHTERA " SURABAYA</t>
  </si>
  <si>
    <t>NO FORM</t>
  </si>
  <si>
    <t>BCA CABANG</t>
  </si>
  <si>
    <t>KETERANGAN</t>
  </si>
  <si>
    <t>PELUNASAN</t>
  </si>
  <si>
    <t>DAFTAR PENDEBETAN PREMI BUMIDA PINJAMAN DILUAR NORMATIF TGL 01-24 APRIL 2018 (UPLOAD)</t>
  </si>
  <si>
    <t>DAFTAR DEBET ASURANSI BUMIDA YANG SUDAH LUNAS SAAT UPLOAD TGL 01-24 APRIL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</si>
</sst>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.00_);_(* \(#,##0.00\);_(* &quot;-&quot;_);_(@_)"/>
    <numFmt numFmtId="165" formatCode="[$-409]d\-mmm\-yy;@"/>
    <numFmt numFmtId="166" formatCode="d/mmm/yy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</cellStyleXfs>
  <cellXfs count="74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/>
    <xf numFmtId="164" fontId="0" fillId="0" borderId="0" xfId="0" applyNumberFormat="1" applyFill="1"/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43" fontId="3" fillId="0" borderId="2" xfId="1" quotePrefix="1" applyFont="1" applyFill="1" applyBorder="1" applyAlignment="1">
      <alignment horizontal="right"/>
    </xf>
    <xf numFmtId="43" fontId="3" fillId="0" borderId="2" xfId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6" fillId="0" borderId="3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vertical="center"/>
    </xf>
    <xf numFmtId="14" fontId="0" fillId="2" borderId="3" xfId="0" applyNumberFormat="1" applyFill="1" applyBorder="1"/>
    <xf numFmtId="44" fontId="0" fillId="2" borderId="3" xfId="0" applyNumberFormat="1" applyFill="1" applyBorder="1"/>
    <xf numFmtId="165" fontId="0" fillId="2" borderId="3" xfId="0" applyNumberFormat="1" applyFill="1" applyBorder="1"/>
    <xf numFmtId="164" fontId="0" fillId="2" borderId="3" xfId="2" applyNumberFormat="1" applyFont="1" applyFill="1" applyBorder="1"/>
    <xf numFmtId="41" fontId="0" fillId="2" borderId="3" xfId="2" applyFont="1" applyFill="1" applyBorder="1"/>
    <xf numFmtId="0" fontId="0" fillId="2" borderId="3" xfId="0" applyFill="1" applyBorder="1" applyAlignment="1">
      <alignment horizontal="center"/>
    </xf>
    <xf numFmtId="164" fontId="0" fillId="0" borderId="3" xfId="2" applyNumberFormat="1" applyFont="1" applyFill="1" applyBorder="1"/>
    <xf numFmtId="164" fontId="0" fillId="0" borderId="3" xfId="2" applyNumberFormat="1" applyFont="1" applyBorder="1"/>
    <xf numFmtId="164" fontId="0" fillId="3" borderId="3" xfId="2" applyNumberFormat="1" applyFont="1" applyFill="1" applyBorder="1"/>
    <xf numFmtId="0" fontId="0" fillId="0" borderId="3" xfId="0" applyBorder="1"/>
    <xf numFmtId="0" fontId="7" fillId="0" borderId="3" xfId="0" applyFont="1" applyBorder="1"/>
    <xf numFmtId="43" fontId="0" fillId="0" borderId="0" xfId="0" applyNumberFormat="1"/>
    <xf numFmtId="164" fontId="0" fillId="0" borderId="0" xfId="2" applyNumberFormat="1" applyFont="1"/>
    <xf numFmtId="0" fontId="6" fillId="0" borderId="3" xfId="3" applyFont="1" applyFill="1" applyBorder="1" applyAlignment="1">
      <alignment vertical="center"/>
    </xf>
    <xf numFmtId="14" fontId="0" fillId="0" borderId="3" xfId="0" applyNumberFormat="1" applyFill="1" applyBorder="1"/>
    <xf numFmtId="44" fontId="0" fillId="0" borderId="3" xfId="0" applyNumberFormat="1" applyFill="1" applyBorder="1"/>
    <xf numFmtId="165" fontId="0" fillId="0" borderId="3" xfId="0" applyNumberFormat="1" applyFill="1" applyBorder="1"/>
    <xf numFmtId="41" fontId="0" fillId="0" borderId="3" xfId="2" applyFont="1" applyFill="1" applyBorder="1"/>
    <xf numFmtId="0" fontId="0" fillId="0" borderId="3" xfId="0" applyFill="1" applyBorder="1" applyAlignment="1">
      <alignment horizontal="center"/>
    </xf>
    <xf numFmtId="14" fontId="0" fillId="0" borderId="3" xfId="0" quotePrefix="1" applyNumberFormat="1" applyFill="1" applyBorder="1"/>
    <xf numFmtId="0" fontId="0" fillId="0" borderId="3" xfId="0" applyFill="1" applyBorder="1"/>
    <xf numFmtId="0" fontId="7" fillId="0" borderId="3" xfId="0" applyFont="1" applyFill="1" applyBorder="1"/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/>
    <xf numFmtId="39" fontId="3" fillId="0" borderId="0" xfId="0" applyNumberFormat="1" applyFont="1" applyFill="1" applyBorder="1" applyAlignment="1"/>
    <xf numFmtId="43" fontId="3" fillId="0" borderId="0" xfId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43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39" fontId="3" fillId="0" borderId="6" xfId="0" quotePrefix="1" applyNumberFormat="1" applyFont="1" applyFill="1" applyBorder="1" applyAlignment="1">
      <alignment horizontal="center"/>
    </xf>
    <xf numFmtId="39" fontId="3" fillId="0" borderId="6" xfId="0" applyNumberFormat="1" applyFont="1" applyFill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43" fontId="3" fillId="0" borderId="0" xfId="1" applyFont="1" applyFill="1"/>
    <xf numFmtId="165" fontId="3" fillId="0" borderId="3" xfId="1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PEBRUARI%202018/ass%20bumida%20peb/bumida%20stlh%20upld%20PEB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MITSE2018/PINJAMAN%202018/JANUARI%202018/ASS%20BUMIDA/PIJ%20BUMIDA%20STLH%20UPLOD%20JAN2018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mida1"/>
      <sheetName val="bumida2"/>
      <sheetName val="lns"/>
    </sheetNames>
    <sheetDataSet>
      <sheetData sheetId="0">
        <row r="11">
          <cell r="J11">
            <v>40</v>
          </cell>
        </row>
      </sheetData>
      <sheetData sheetId="1">
        <row r="9">
          <cell r="T9">
            <v>97535</v>
          </cell>
        </row>
        <row r="11">
          <cell r="T11">
            <v>151240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MIDA1"/>
      <sheetName val="BUMIDA2"/>
      <sheetName val="LUNAS"/>
    </sheetNames>
    <sheetDataSet>
      <sheetData sheetId="0" refreshError="1"/>
      <sheetData sheetId="1" refreshError="1">
        <row r="9">
          <cell r="T9">
            <v>97535</v>
          </cell>
        </row>
        <row r="12">
          <cell r="T12">
            <v>493062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9.5703125" style="2" bestFit="1" customWidth="1"/>
    <col min="2" max="2" width="23.5703125" style="2" bestFit="1" customWidth="1"/>
    <col min="3" max="3" width="10.7109375" style="2" bestFit="1" customWidth="1"/>
    <col min="4" max="4" width="12" style="2" bestFit="1" customWidth="1"/>
    <col min="5" max="5" width="11.42578125" style="2" bestFit="1" customWidth="1"/>
    <col min="6" max="6" width="18" style="2" bestFit="1" customWidth="1"/>
    <col min="7" max="7" width="17.85546875" style="2" bestFit="1" customWidth="1"/>
    <col min="8" max="8" width="17" style="2" bestFit="1" customWidth="1"/>
    <col min="9" max="9" width="9.7109375" style="2" bestFit="1" customWidth="1"/>
    <col min="10" max="10" width="11.28515625" style="2" bestFit="1" customWidth="1"/>
    <col min="11" max="11" width="10.7109375" style="2" bestFit="1" customWidth="1"/>
    <col min="12" max="12" width="17" style="2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  <col min="17" max="18" width="16.5703125" bestFit="1" customWidth="1"/>
    <col min="19" max="19" width="15.5703125" bestFit="1" customWidth="1"/>
  </cols>
  <sheetData>
    <row r="1" spans="1:19" ht="18.75" x14ac:dyDescent="0.3">
      <c r="A1" s="1" t="s">
        <v>0</v>
      </c>
    </row>
    <row r="2" spans="1:19" ht="18.75" x14ac:dyDescent="0.3">
      <c r="A2" s="3" t="s">
        <v>30</v>
      </c>
    </row>
    <row r="3" spans="1:19" x14ac:dyDescent="0.25">
      <c r="H3" s="4"/>
    </row>
    <row r="4" spans="1:19" s="10" customFormat="1" ht="15.75" x14ac:dyDescent="0.25">
      <c r="A4" s="5" t="s">
        <v>1</v>
      </c>
      <c r="B4" s="5" t="s">
        <v>2</v>
      </c>
      <c r="C4" s="5" t="s">
        <v>3</v>
      </c>
      <c r="D4" s="6" t="s">
        <v>1</v>
      </c>
      <c r="E4" s="7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5" t="s">
        <v>9</v>
      </c>
      <c r="K4" s="5" t="s">
        <v>10</v>
      </c>
      <c r="L4" s="8" t="s">
        <v>11</v>
      </c>
      <c r="M4" s="8" t="s">
        <v>12</v>
      </c>
      <c r="N4" s="8" t="s">
        <v>13</v>
      </c>
      <c r="O4" s="9" t="s">
        <v>14</v>
      </c>
      <c r="P4" s="5" t="s">
        <v>15</v>
      </c>
    </row>
    <row r="5" spans="1:19" s="10" customFormat="1" ht="15.75" x14ac:dyDescent="0.25">
      <c r="A5" s="11"/>
      <c r="B5" s="11"/>
      <c r="C5" s="11"/>
      <c r="D5" s="12" t="s">
        <v>16</v>
      </c>
      <c r="E5" s="13" t="s">
        <v>17</v>
      </c>
      <c r="F5" s="14"/>
      <c r="G5" s="15" t="s">
        <v>5</v>
      </c>
      <c r="H5" s="15"/>
      <c r="I5" s="15"/>
      <c r="J5" s="11"/>
      <c r="K5" s="11" t="s">
        <v>18</v>
      </c>
      <c r="L5" s="15" t="s">
        <v>19</v>
      </c>
      <c r="M5" s="15" t="s">
        <v>8</v>
      </c>
      <c r="N5" s="15"/>
      <c r="O5" s="16"/>
      <c r="P5" s="17"/>
    </row>
    <row r="6" spans="1:19" x14ac:dyDescent="0.25">
      <c r="A6" s="18">
        <v>1</v>
      </c>
      <c r="B6" s="19" t="s">
        <v>20</v>
      </c>
      <c r="C6" s="20"/>
      <c r="D6" s="21"/>
      <c r="E6" s="22">
        <v>42786</v>
      </c>
      <c r="F6" s="21">
        <v>487711</v>
      </c>
      <c r="G6" s="23">
        <f>+J6*L6</f>
        <v>487720</v>
      </c>
      <c r="H6" s="23">
        <v>48772</v>
      </c>
      <c r="I6" s="24">
        <v>0</v>
      </c>
      <c r="J6" s="25">
        <v>10</v>
      </c>
      <c r="K6" s="25">
        <f>1+1</f>
        <v>2</v>
      </c>
      <c r="L6" s="26">
        <f>+H6+I6</f>
        <v>48772</v>
      </c>
      <c r="M6" s="27">
        <f>+K6*L6</f>
        <v>97544</v>
      </c>
      <c r="N6" s="28">
        <f>F6-(H6*8)</f>
        <v>97535</v>
      </c>
      <c r="O6" s="29"/>
      <c r="P6" s="30" t="s">
        <v>21</v>
      </c>
      <c r="Q6" s="31">
        <f>+N6</f>
        <v>97535</v>
      </c>
      <c r="R6" s="32">
        <f>+[1]bumida2!T9</f>
        <v>97535</v>
      </c>
      <c r="S6" s="31">
        <f>+Q6-R6</f>
        <v>0</v>
      </c>
    </row>
    <row r="7" spans="1:19" x14ac:dyDescent="0.25">
      <c r="A7" s="18">
        <f>+A6+1</f>
        <v>2</v>
      </c>
      <c r="B7" s="33" t="s">
        <v>22</v>
      </c>
      <c r="C7" s="34"/>
      <c r="D7" s="35"/>
      <c r="E7" s="36">
        <v>42786</v>
      </c>
      <c r="F7" s="35">
        <v>756200</v>
      </c>
      <c r="G7" s="26">
        <f>+J7*L7</f>
        <v>756200</v>
      </c>
      <c r="H7" s="26">
        <v>75620</v>
      </c>
      <c r="I7" s="37">
        <v>0</v>
      </c>
      <c r="J7" s="38">
        <v>10</v>
      </c>
      <c r="K7" s="38">
        <v>1</v>
      </c>
      <c r="L7" s="26">
        <f>+H7+I7</f>
        <v>75620</v>
      </c>
      <c r="M7" s="27">
        <f>+K7*L7</f>
        <v>75620</v>
      </c>
      <c r="N7" s="27">
        <f>+H7*K7</f>
        <v>75620</v>
      </c>
      <c r="O7" s="29"/>
      <c r="P7" s="30" t="s">
        <v>21</v>
      </c>
      <c r="Q7" s="31">
        <f t="shared" ref="Q7:Q8" si="0">+N7</f>
        <v>75620</v>
      </c>
      <c r="R7" s="32">
        <f>+[1]bumida2!T11</f>
        <v>151240</v>
      </c>
      <c r="S7" s="31">
        <f t="shared" ref="S7:S8" si="1">+Q7-R7</f>
        <v>-75620</v>
      </c>
    </row>
    <row r="8" spans="1:19" x14ac:dyDescent="0.25">
      <c r="A8" s="18">
        <f t="shared" ref="A8" si="2">+A7+1</f>
        <v>3</v>
      </c>
      <c r="B8" s="33" t="s">
        <v>23</v>
      </c>
      <c r="C8" s="39" t="s">
        <v>24</v>
      </c>
      <c r="D8" s="35"/>
      <c r="E8" s="36">
        <v>42786</v>
      </c>
      <c r="F8" s="35">
        <v>616328</v>
      </c>
      <c r="G8" s="26">
        <f>+J8*L8</f>
        <v>616330</v>
      </c>
      <c r="H8" s="26">
        <v>61633</v>
      </c>
      <c r="I8" s="37">
        <v>0</v>
      </c>
      <c r="J8" s="38">
        <v>10</v>
      </c>
      <c r="K8" s="38">
        <f>7+1</f>
        <v>8</v>
      </c>
      <c r="L8" s="26">
        <f>+H8+I8</f>
        <v>61633</v>
      </c>
      <c r="M8" s="27">
        <f>+K8*L8</f>
        <v>493064</v>
      </c>
      <c r="N8" s="28">
        <f>F8-(H8*2)</f>
        <v>493062</v>
      </c>
      <c r="O8" s="29"/>
      <c r="P8" s="30" t="s">
        <v>21</v>
      </c>
      <c r="Q8" s="31">
        <f t="shared" si="0"/>
        <v>493062</v>
      </c>
      <c r="R8" s="32">
        <f>+[2]BUMIDA2!T12</f>
        <v>493062</v>
      </c>
      <c r="S8" s="31">
        <f t="shared" si="1"/>
        <v>0</v>
      </c>
    </row>
    <row r="9" spans="1:19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29"/>
      <c r="N9" s="29"/>
      <c r="O9" s="29"/>
      <c r="P9" s="29"/>
    </row>
    <row r="10" spans="1:19" x14ac:dyDescent="0.25">
      <c r="A10" s="40"/>
      <c r="B10" s="40" t="s">
        <v>6</v>
      </c>
      <c r="C10" s="40"/>
      <c r="D10" s="40"/>
      <c r="E10" s="40"/>
      <c r="F10" s="35">
        <f t="shared" ref="F10:N10" si="3">SUM(F6:F9)</f>
        <v>1860239</v>
      </c>
      <c r="G10" s="35">
        <f t="shared" si="3"/>
        <v>1860250</v>
      </c>
      <c r="H10" s="35">
        <f t="shared" si="3"/>
        <v>186025</v>
      </c>
      <c r="I10" s="35">
        <f t="shared" si="3"/>
        <v>0</v>
      </c>
      <c r="J10" s="35">
        <f t="shared" si="3"/>
        <v>30</v>
      </c>
      <c r="K10" s="35">
        <f t="shared" si="3"/>
        <v>11</v>
      </c>
      <c r="L10" s="35">
        <f t="shared" si="3"/>
        <v>186025</v>
      </c>
      <c r="M10" s="35">
        <f t="shared" si="3"/>
        <v>666228</v>
      </c>
      <c r="N10" s="35">
        <f t="shared" si="3"/>
        <v>666217</v>
      </c>
      <c r="O10" s="29"/>
      <c r="P10" s="29"/>
      <c r="Q10" s="35">
        <f t="shared" ref="Q10:S10" si="4">SUM(Q6:Q9)</f>
        <v>666217</v>
      </c>
      <c r="R10" s="35">
        <f t="shared" si="4"/>
        <v>741837</v>
      </c>
      <c r="S10" s="35">
        <f t="shared" si="4"/>
        <v>-75620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showGridLines="0" view="pageBreakPreview" zoomScaleNormal="100" zoomScaleSheetLayoutView="100" workbookViewId="0">
      <pane ySplit="4" topLeftCell="A5" activePane="bottomLeft" state="frozen"/>
      <selection pane="bottomLeft" activeCell="A3" sqref="A3"/>
    </sheetView>
  </sheetViews>
  <sheetFormatPr defaultRowHeight="15.75" x14ac:dyDescent="0.25"/>
  <cols>
    <col min="1" max="1" width="9.7109375" style="47" bestFit="1" customWidth="1"/>
    <col min="2" max="2" width="30.28515625" style="47" bestFit="1" customWidth="1"/>
    <col min="3" max="3" width="9.28515625" style="47" bestFit="1" customWidth="1"/>
    <col min="4" max="5" width="11.28515625" style="47" bestFit="1" customWidth="1"/>
    <col min="6" max="6" width="14.42578125" style="47" bestFit="1" customWidth="1"/>
    <col min="7" max="8" width="16.85546875" style="47" bestFit="1" customWidth="1"/>
    <col min="9" max="10" width="14.5703125" style="47" bestFit="1" customWidth="1"/>
    <col min="11" max="11" width="8.7109375" style="47" bestFit="1" customWidth="1"/>
    <col min="12" max="12" width="6.85546875" style="47" bestFit="1" customWidth="1"/>
    <col min="13" max="13" width="15.7109375" style="47" bestFit="1" customWidth="1"/>
    <col min="14" max="14" width="15.85546875" style="47" bestFit="1" customWidth="1"/>
    <col min="15" max="15" width="18.140625" style="47" bestFit="1" customWidth="1"/>
    <col min="16" max="16" width="15.7109375" style="47" bestFit="1" customWidth="1"/>
    <col min="17" max="17" width="41.85546875" style="47" bestFit="1" customWidth="1"/>
    <col min="18" max="16384" width="9.140625" style="47"/>
  </cols>
  <sheetData>
    <row r="1" spans="1:27" x14ac:dyDescent="0.25">
      <c r="A1" s="42" t="s">
        <v>25</v>
      </c>
      <c r="B1" s="10"/>
      <c r="C1" s="43"/>
      <c r="D1" s="43"/>
      <c r="E1" s="44"/>
      <c r="F1" s="44"/>
      <c r="G1" s="44"/>
      <c r="H1" s="45"/>
      <c r="I1" s="45"/>
      <c r="J1" s="45"/>
      <c r="K1" s="46"/>
      <c r="M1" s="48"/>
      <c r="N1" s="48"/>
      <c r="O1" s="48"/>
      <c r="P1" s="49"/>
      <c r="Q1" s="50"/>
    </row>
    <row r="2" spans="1:27" x14ac:dyDescent="0.25">
      <c r="A2" s="51" t="s">
        <v>31</v>
      </c>
      <c r="B2" s="10"/>
      <c r="C2" s="43"/>
      <c r="D2" s="43"/>
      <c r="E2" s="44"/>
      <c r="F2" s="44"/>
      <c r="G2" s="44"/>
      <c r="H2" s="45"/>
      <c r="I2" s="45"/>
      <c r="J2" s="45"/>
      <c r="K2" s="52"/>
      <c r="L2" s="52"/>
      <c r="M2" s="48"/>
      <c r="N2" s="53"/>
      <c r="O2" s="48"/>
      <c r="P2" s="49"/>
      <c r="Q2" s="50"/>
    </row>
    <row r="3" spans="1:27" s="46" customFormat="1" x14ac:dyDescent="0.25">
      <c r="A3" s="5" t="s">
        <v>1</v>
      </c>
      <c r="B3" s="5" t="s">
        <v>2</v>
      </c>
      <c r="C3" s="5" t="s">
        <v>3</v>
      </c>
      <c r="D3" s="54" t="s">
        <v>26</v>
      </c>
      <c r="E3" s="7" t="s">
        <v>4</v>
      </c>
      <c r="F3" s="7" t="s">
        <v>4</v>
      </c>
      <c r="G3" s="9" t="s">
        <v>5</v>
      </c>
      <c r="H3" s="9" t="s">
        <v>6</v>
      </c>
      <c r="I3" s="5" t="s">
        <v>7</v>
      </c>
      <c r="J3" s="55" t="s">
        <v>8</v>
      </c>
      <c r="K3" s="56" t="s">
        <v>9</v>
      </c>
      <c r="L3" s="5" t="s">
        <v>10</v>
      </c>
      <c r="M3" s="57" t="s">
        <v>11</v>
      </c>
      <c r="N3" s="8" t="s">
        <v>12</v>
      </c>
      <c r="O3" s="58" t="s">
        <v>13</v>
      </c>
      <c r="P3" s="59" t="s">
        <v>27</v>
      </c>
      <c r="Q3" s="5" t="s">
        <v>28</v>
      </c>
    </row>
    <row r="4" spans="1:27" s="46" customFormat="1" x14ac:dyDescent="0.25">
      <c r="A4" s="60"/>
      <c r="B4" s="60"/>
      <c r="C4" s="60"/>
      <c r="D4" s="60"/>
      <c r="E4" s="61" t="s">
        <v>17</v>
      </c>
      <c r="F4" s="61" t="s">
        <v>29</v>
      </c>
      <c r="G4" s="62"/>
      <c r="H4" s="63" t="s">
        <v>5</v>
      </c>
      <c r="I4" s="60"/>
      <c r="J4" s="64"/>
      <c r="K4" s="65"/>
      <c r="L4" s="60" t="s">
        <v>18</v>
      </c>
      <c r="M4" s="66" t="s">
        <v>19</v>
      </c>
      <c r="N4" s="67" t="s">
        <v>8</v>
      </c>
      <c r="O4" s="68"/>
      <c r="P4" s="69"/>
      <c r="Q4" s="70"/>
    </row>
    <row r="5" spans="1:27" x14ac:dyDescent="0.25">
      <c r="A5" s="18"/>
      <c r="B5" s="33"/>
      <c r="C5" s="34"/>
      <c r="D5" s="35"/>
      <c r="E5" s="36"/>
      <c r="F5" s="36"/>
      <c r="G5" s="35"/>
      <c r="H5" s="26"/>
      <c r="I5" s="26"/>
      <c r="J5" s="37"/>
      <c r="K5" s="38"/>
      <c r="L5" s="38"/>
      <c r="M5" s="26"/>
      <c r="N5" s="27"/>
      <c r="O5" s="27"/>
      <c r="P5" s="29"/>
      <c r="Q5" s="30"/>
      <c r="R5" s="10"/>
      <c r="S5" s="10"/>
      <c r="T5" s="10"/>
      <c r="U5" s="10"/>
      <c r="V5" s="10"/>
      <c r="X5" s="10"/>
      <c r="Y5" s="10"/>
      <c r="Z5" s="10"/>
      <c r="AA5" s="10"/>
    </row>
    <row r="6" spans="1:27" x14ac:dyDescent="0.25">
      <c r="A6" s="18"/>
      <c r="B6" s="33"/>
      <c r="C6" s="34"/>
      <c r="D6" s="35"/>
      <c r="E6" s="36"/>
      <c r="F6" s="34"/>
      <c r="G6" s="35"/>
      <c r="H6" s="26"/>
      <c r="I6" s="26"/>
      <c r="J6" s="37"/>
      <c r="K6" s="38"/>
      <c r="L6" s="38"/>
      <c r="M6" s="26"/>
      <c r="N6" s="26"/>
      <c r="O6" s="26"/>
      <c r="P6" s="40"/>
      <c r="Q6" s="41"/>
      <c r="X6" s="10"/>
      <c r="Y6" s="10"/>
      <c r="Z6" s="10"/>
      <c r="AA6" s="10"/>
    </row>
    <row r="7" spans="1:27" x14ac:dyDescent="0.25">
      <c r="A7" s="18"/>
      <c r="B7" s="33"/>
      <c r="C7" s="34"/>
      <c r="D7" s="35"/>
      <c r="E7" s="36"/>
      <c r="F7" s="34"/>
      <c r="G7" s="35"/>
      <c r="H7" s="26"/>
      <c r="I7" s="26"/>
      <c r="J7" s="37"/>
      <c r="K7" s="38"/>
      <c r="L7" s="38"/>
      <c r="M7" s="26"/>
      <c r="N7" s="26"/>
      <c r="O7" s="26"/>
      <c r="P7" s="40"/>
      <c r="Q7" s="41"/>
      <c r="R7" s="71"/>
      <c r="S7" s="71"/>
      <c r="X7" s="10"/>
      <c r="Y7" s="10"/>
      <c r="Z7" s="10"/>
      <c r="AA7" s="10"/>
    </row>
    <row r="8" spans="1:27" x14ac:dyDescent="0.25">
      <c r="A8" s="18"/>
      <c r="B8" s="33"/>
      <c r="C8" s="34"/>
      <c r="D8" s="35"/>
      <c r="E8" s="36"/>
      <c r="F8" s="72"/>
      <c r="G8" s="35"/>
      <c r="H8" s="26"/>
      <c r="I8" s="26"/>
      <c r="J8" s="37"/>
      <c r="K8" s="38"/>
      <c r="L8" s="38"/>
      <c r="M8" s="26"/>
      <c r="N8" s="26"/>
      <c r="O8" s="26"/>
      <c r="P8" s="40"/>
      <c r="Q8" s="41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A9" s="18"/>
      <c r="B9" s="33"/>
      <c r="C9" s="34"/>
      <c r="D9" s="35"/>
      <c r="E9" s="36"/>
      <c r="F9" s="72"/>
      <c r="G9" s="35"/>
      <c r="H9" s="26"/>
      <c r="I9" s="26"/>
      <c r="J9" s="37"/>
      <c r="K9" s="38"/>
      <c r="L9" s="38"/>
      <c r="M9" s="26"/>
      <c r="N9" s="26"/>
      <c r="O9" s="26"/>
      <c r="P9" s="40"/>
      <c r="Q9" s="41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18"/>
      <c r="B10" s="33"/>
      <c r="C10" s="34"/>
      <c r="D10" s="35"/>
      <c r="E10" s="36"/>
      <c r="F10" s="72"/>
      <c r="G10" s="35"/>
      <c r="H10" s="26"/>
      <c r="I10" s="26"/>
      <c r="J10" s="37"/>
      <c r="K10" s="38"/>
      <c r="L10" s="38"/>
      <c r="M10" s="26"/>
      <c r="N10" s="26"/>
      <c r="O10" s="26"/>
      <c r="P10" s="40"/>
      <c r="Q10" s="41"/>
      <c r="X10" s="10"/>
      <c r="Y10" s="10"/>
      <c r="Z10" s="10"/>
      <c r="AA10" s="10"/>
    </row>
    <row r="11" spans="1:27" x14ac:dyDescent="0.25">
      <c r="A11" s="18"/>
      <c r="B11" s="33"/>
      <c r="C11" s="34"/>
      <c r="D11" s="35"/>
      <c r="E11" s="36"/>
      <c r="F11" s="72"/>
      <c r="G11" s="35"/>
      <c r="H11" s="26"/>
      <c r="I11" s="26"/>
      <c r="J11" s="37"/>
      <c r="K11" s="38"/>
      <c r="L11" s="38"/>
      <c r="M11" s="26"/>
      <c r="N11" s="26"/>
      <c r="O11" s="26"/>
      <c r="P11" s="40"/>
      <c r="Q11" s="41"/>
      <c r="U11" s="10"/>
      <c r="V11" s="10"/>
      <c r="W11" s="10"/>
      <c r="X11" s="10"/>
    </row>
    <row r="12" spans="1:27" x14ac:dyDescent="0.25">
      <c r="A12" s="18"/>
      <c r="B12" s="33"/>
      <c r="C12" s="34"/>
      <c r="D12" s="35"/>
      <c r="E12" s="36"/>
      <c r="F12" s="73"/>
      <c r="G12" s="35"/>
      <c r="H12" s="26"/>
      <c r="I12" s="26"/>
      <c r="J12" s="37"/>
      <c r="K12" s="38"/>
      <c r="L12" s="38"/>
      <c r="M12" s="26"/>
      <c r="N12" s="26"/>
      <c r="O12" s="26"/>
      <c r="P12" s="40"/>
      <c r="Q12" s="41"/>
      <c r="R12" s="10"/>
      <c r="S12" s="10"/>
      <c r="T12" s="10"/>
      <c r="U12" s="10"/>
      <c r="V12" s="10"/>
      <c r="W12" s="10"/>
      <c r="X12" s="10"/>
    </row>
    <row r="13" spans="1:27" x14ac:dyDescent="0.25">
      <c r="A13" s="18"/>
      <c r="B13" s="33"/>
      <c r="C13" s="34"/>
      <c r="D13" s="35"/>
      <c r="E13" s="36"/>
      <c r="G13" s="35"/>
      <c r="H13" s="26"/>
      <c r="I13" s="26"/>
      <c r="J13" s="37"/>
      <c r="K13" s="38"/>
      <c r="L13" s="38"/>
      <c r="M13" s="26"/>
      <c r="N13" s="26"/>
      <c r="O13" s="26"/>
      <c r="P13" s="40"/>
      <c r="Q13" s="41"/>
    </row>
    <row r="14" spans="1:27" x14ac:dyDescent="0.25">
      <c r="A14" s="18"/>
      <c r="B14" s="33"/>
      <c r="C14" s="39"/>
      <c r="D14" s="35"/>
      <c r="E14" s="36"/>
      <c r="G14" s="35"/>
      <c r="H14" s="26"/>
      <c r="I14" s="26"/>
      <c r="J14" s="37"/>
      <c r="K14" s="38"/>
      <c r="L14" s="38"/>
      <c r="M14" s="26"/>
      <c r="N14" s="26"/>
      <c r="O14" s="26"/>
      <c r="P14" s="40"/>
      <c r="Q14" s="4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 BUMIDA1</vt:lpstr>
      <vt:lpstr>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dcterms:created xsi:type="dcterms:W3CDTF">2018-04-11T08:08:49Z</dcterms:created>
  <dcterms:modified xsi:type="dcterms:W3CDTF">2018-04-30T01:19:24Z</dcterms:modified>
</cp:coreProperties>
</file>