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730" windowHeight="10050" activeTab="3"/>
  </bookViews>
  <sheets>
    <sheet name="omi" sheetId="6" r:id="rId1"/>
    <sheet name="amsil" sheetId="7" r:id="rId2"/>
    <sheet name="RETAIL" sheetId="4" r:id="rId3"/>
    <sheet name="BRG RETAIL" sheetId="5" r:id="rId4"/>
  </sheets>
  <externalReferences>
    <externalReference r:id="rId5"/>
    <externalReference r:id="rId6"/>
  </externalReferences>
  <definedNames>
    <definedName name="_xlnm.Print_Area" localSheetId="0">omi!$A$1:$O$257</definedName>
    <definedName name="_xlnm.Print_Area" localSheetId="2">RETAIL!$A$1:$O$285</definedName>
  </definedNames>
  <calcPr calcId="144525"/>
</workbook>
</file>

<file path=xl/calcChain.xml><?xml version="1.0" encoding="utf-8"?>
<calcChain xmlns="http://schemas.openxmlformats.org/spreadsheetml/2006/main">
  <c r="J10" i="7" l="1"/>
  <c r="I10" i="7"/>
  <c r="H10" i="7"/>
  <c r="E10" i="7"/>
  <c r="Q8" i="7"/>
  <c r="G8" i="7"/>
  <c r="M8" i="7" s="1"/>
  <c r="P8" i="7" s="1"/>
  <c r="R8" i="7" s="1"/>
  <c r="Q7" i="7"/>
  <c r="G7" i="7"/>
  <c r="M7" i="7" s="1"/>
  <c r="P7" i="7" s="1"/>
  <c r="R7" i="7" s="1"/>
  <c r="A7" i="7"/>
  <c r="A8" i="7" s="1"/>
  <c r="Q6" i="7"/>
  <c r="G6" i="7"/>
  <c r="K6" i="7" s="1"/>
  <c r="A6" i="7"/>
  <c r="Q5" i="7"/>
  <c r="Q10" i="7" s="1"/>
  <c r="G5" i="7"/>
  <c r="M5" i="7" s="1"/>
  <c r="J257" i="6"/>
  <c r="I257" i="6"/>
  <c r="H257" i="6"/>
  <c r="E257" i="6"/>
  <c r="G210" i="6"/>
  <c r="K210" i="6" s="1"/>
  <c r="G111" i="6"/>
  <c r="G73" i="6"/>
  <c r="M73" i="6" s="1"/>
  <c r="G127" i="6"/>
  <c r="G37" i="6"/>
  <c r="K37" i="6" s="1"/>
  <c r="G30" i="6"/>
  <c r="G138" i="6"/>
  <c r="M138" i="6" s="1"/>
  <c r="G110" i="6"/>
  <c r="K22" i="6"/>
  <c r="G22" i="6"/>
  <c r="M22" i="6" s="1"/>
  <c r="G173" i="6"/>
  <c r="K188" i="6"/>
  <c r="L188" i="6" s="1"/>
  <c r="G188" i="6"/>
  <c r="M188" i="6" s="1"/>
  <c r="G103" i="6"/>
  <c r="G225" i="6"/>
  <c r="M225" i="6" s="1"/>
  <c r="G245" i="6"/>
  <c r="G41" i="6"/>
  <c r="M41" i="6" s="1"/>
  <c r="G206" i="6"/>
  <c r="G14" i="6"/>
  <c r="M14" i="6" s="1"/>
  <c r="G241" i="6"/>
  <c r="G86" i="6"/>
  <c r="M86" i="6" s="1"/>
  <c r="G249" i="6"/>
  <c r="G72" i="6"/>
  <c r="K72" i="6" s="1"/>
  <c r="G29" i="6"/>
  <c r="G137" i="6"/>
  <c r="M137" i="6" s="1"/>
  <c r="G113" i="6"/>
  <c r="G149" i="6"/>
  <c r="M149" i="6" s="1"/>
  <c r="G146" i="6"/>
  <c r="G155" i="6"/>
  <c r="M155" i="6" s="1"/>
  <c r="G167" i="6"/>
  <c r="G233" i="6"/>
  <c r="M233" i="6" s="1"/>
  <c r="G126" i="6"/>
  <c r="G36" i="6"/>
  <c r="M36" i="6" s="1"/>
  <c r="G106" i="6"/>
  <c r="G12" i="6"/>
  <c r="M12" i="6" s="1"/>
  <c r="G32" i="6"/>
  <c r="G114" i="6"/>
  <c r="M114" i="6" s="1"/>
  <c r="G157" i="6"/>
  <c r="G216" i="6"/>
  <c r="K216" i="6" s="1"/>
  <c r="G181" i="6"/>
  <c r="G25" i="6"/>
  <c r="M25" i="6" s="1"/>
  <c r="G6" i="6"/>
  <c r="K251" i="6"/>
  <c r="G251" i="6"/>
  <c r="M251" i="6" s="1"/>
  <c r="G69" i="6"/>
  <c r="K240" i="6"/>
  <c r="L240" i="6" s="1"/>
  <c r="G240" i="6"/>
  <c r="M240" i="6" s="1"/>
  <c r="G119" i="6"/>
  <c r="G221" i="6"/>
  <c r="M221" i="6" s="1"/>
  <c r="G200" i="6"/>
  <c r="G183" i="6"/>
  <c r="M183" i="6" s="1"/>
  <c r="G193" i="6"/>
  <c r="G205" i="6"/>
  <c r="M205" i="6" s="1"/>
  <c r="G237" i="6"/>
  <c r="G134" i="6"/>
  <c r="M134" i="6" s="1"/>
  <c r="G90" i="6"/>
  <c r="G120" i="6"/>
  <c r="K120" i="6" s="1"/>
  <c r="G130" i="6"/>
  <c r="G153" i="6"/>
  <c r="M153" i="6" s="1"/>
  <c r="G17" i="6"/>
  <c r="G85" i="6"/>
  <c r="M85" i="6" s="1"/>
  <c r="G253" i="6"/>
  <c r="G151" i="6"/>
  <c r="M151" i="6" s="1"/>
  <c r="G169" i="6"/>
  <c r="G27" i="6"/>
  <c r="M27" i="6" s="1"/>
  <c r="G198" i="6"/>
  <c r="G232" i="6"/>
  <c r="M232" i="6" s="1"/>
  <c r="G220" i="6"/>
  <c r="G104" i="6"/>
  <c r="M104" i="6" s="1"/>
  <c r="G195" i="6"/>
  <c r="G75" i="6"/>
  <c r="M75" i="6" s="1"/>
  <c r="G10" i="6"/>
  <c r="G203" i="6"/>
  <c r="K203" i="6" s="1"/>
  <c r="G123" i="6"/>
  <c r="G94" i="6"/>
  <c r="M94" i="6" s="1"/>
  <c r="G92" i="6"/>
  <c r="K124" i="6"/>
  <c r="G124" i="6"/>
  <c r="M124" i="6" s="1"/>
  <c r="G229" i="6"/>
  <c r="K162" i="6"/>
  <c r="L162" i="6" s="1"/>
  <c r="G162" i="6"/>
  <c r="M162" i="6" s="1"/>
  <c r="G65" i="6"/>
  <c r="G144" i="6"/>
  <c r="M144" i="6" s="1"/>
  <c r="G117" i="6"/>
  <c r="G230" i="6"/>
  <c r="M230" i="6" s="1"/>
  <c r="G159" i="6"/>
  <c r="G213" i="6"/>
  <c r="M213" i="6" s="1"/>
  <c r="G62" i="6"/>
  <c r="G99" i="6"/>
  <c r="M99" i="6" s="1"/>
  <c r="G164" i="6"/>
  <c r="G50" i="6"/>
  <c r="K50" i="6" s="1"/>
  <c r="G179" i="6"/>
  <c r="G175" i="6"/>
  <c r="M175" i="6" s="1"/>
  <c r="G219" i="6"/>
  <c r="G185" i="6"/>
  <c r="M185" i="6" s="1"/>
  <c r="G8" i="6"/>
  <c r="G234" i="6"/>
  <c r="M234" i="6" s="1"/>
  <c r="G44" i="6"/>
  <c r="G88" i="6"/>
  <c r="M88" i="6" s="1"/>
  <c r="G165" i="6"/>
  <c r="G48" i="6"/>
  <c r="M48" i="6" s="1"/>
  <c r="G77" i="6"/>
  <c r="G59" i="6"/>
  <c r="M59" i="6" s="1"/>
  <c r="G209" i="6"/>
  <c r="G96" i="6"/>
  <c r="M96" i="6" s="1"/>
  <c r="G46" i="6"/>
  <c r="G108" i="6"/>
  <c r="K108" i="6" s="1"/>
  <c r="G5" i="6"/>
  <c r="G248" i="6"/>
  <c r="M248" i="6" s="1"/>
  <c r="G140" i="6"/>
  <c r="K19" i="6"/>
  <c r="G19" i="6"/>
  <c r="M19" i="6" s="1"/>
  <c r="G217" i="6"/>
  <c r="K42" i="6"/>
  <c r="L42" i="6" s="1"/>
  <c r="G42" i="6"/>
  <c r="M42" i="6" s="1"/>
  <c r="G57" i="6"/>
  <c r="G81" i="6"/>
  <c r="M81" i="6" s="1"/>
  <c r="G142" i="6"/>
  <c r="G132" i="6"/>
  <c r="M132" i="6" s="1"/>
  <c r="G18" i="6"/>
  <c r="G55" i="6"/>
  <c r="M55" i="6" s="1"/>
  <c r="G121" i="6"/>
  <c r="G223" i="6"/>
  <c r="M223" i="6" s="1"/>
  <c r="G38" i="6"/>
  <c r="G128" i="6"/>
  <c r="K128" i="6" s="1"/>
  <c r="G23" i="6"/>
  <c r="G52" i="6"/>
  <c r="M52" i="6" s="1"/>
  <c r="G67" i="6"/>
  <c r="G105" i="6"/>
  <c r="M105" i="6" s="1"/>
  <c r="G208" i="6"/>
  <c r="G83" i="6"/>
  <c r="M83" i="6" s="1"/>
  <c r="G186" i="6"/>
  <c r="G102" i="6"/>
  <c r="M102" i="6" s="1"/>
  <c r="G21" i="6"/>
  <c r="G136" i="6"/>
  <c r="M136" i="6" s="1"/>
  <c r="G80" i="6"/>
  <c r="G247" i="6"/>
  <c r="M247" i="6" s="1"/>
  <c r="G244" i="6"/>
  <c r="G98" i="6"/>
  <c r="M98" i="6" s="1"/>
  <c r="G239" i="6"/>
  <c r="G40" i="6"/>
  <c r="K40" i="6" s="1"/>
  <c r="G101" i="6"/>
  <c r="G172" i="6"/>
  <c r="M172" i="6" s="1"/>
  <c r="G20" i="6"/>
  <c r="K82" i="6"/>
  <c r="G82" i="6"/>
  <c r="M82" i="6" s="1"/>
  <c r="G109" i="6"/>
  <c r="G243" i="6"/>
  <c r="M243" i="6" s="1"/>
  <c r="G39" i="6"/>
  <c r="G207" i="6"/>
  <c r="M207" i="6" s="1"/>
  <c r="G147" i="6"/>
  <c r="K147" i="6" s="1"/>
  <c r="L147" i="6" s="1"/>
  <c r="G190" i="6"/>
  <c r="K190" i="6" s="1"/>
  <c r="G204" i="6"/>
  <c r="M204" i="6" s="1"/>
  <c r="G135" i="6"/>
  <c r="M135" i="6" s="1"/>
  <c r="G236" i="6"/>
  <c r="M236" i="6" s="1"/>
  <c r="M78" i="6"/>
  <c r="G78" i="6"/>
  <c r="K78" i="6" s="1"/>
  <c r="L78" i="6" s="1"/>
  <c r="F78" i="6"/>
  <c r="G71" i="6"/>
  <c r="M71" i="6" s="1"/>
  <c r="G125" i="6"/>
  <c r="M125" i="6" s="1"/>
  <c r="G89" i="6"/>
  <c r="M89" i="6" s="1"/>
  <c r="G168" i="6"/>
  <c r="K168" i="6" s="1"/>
  <c r="L168" i="6" s="1"/>
  <c r="G214" i="6"/>
  <c r="M214" i="6" s="1"/>
  <c r="G93" i="6"/>
  <c r="M93" i="6" s="1"/>
  <c r="G97" i="6"/>
  <c r="M97" i="6" s="1"/>
  <c r="G133" i="6"/>
  <c r="K133" i="6" s="1"/>
  <c r="L133" i="6" s="1"/>
  <c r="G156" i="6"/>
  <c r="M156" i="6" s="1"/>
  <c r="G13" i="6"/>
  <c r="M13" i="6" s="1"/>
  <c r="G28" i="6"/>
  <c r="M28" i="6" s="1"/>
  <c r="G118" i="6"/>
  <c r="K118" i="6" s="1"/>
  <c r="L118" i="6" s="1"/>
  <c r="G228" i="6"/>
  <c r="M228" i="6" s="1"/>
  <c r="G202" i="6"/>
  <c r="M202" i="6" s="1"/>
  <c r="K148" i="6"/>
  <c r="L148" i="6" s="1"/>
  <c r="G148" i="6"/>
  <c r="M148" i="6" s="1"/>
  <c r="G238" i="6"/>
  <c r="K238" i="6" s="1"/>
  <c r="L238" i="6" s="1"/>
  <c r="G129" i="6"/>
  <c r="M129" i="6" s="1"/>
  <c r="G166" i="6"/>
  <c r="M166" i="6" s="1"/>
  <c r="G16" i="6"/>
  <c r="M16" i="6" s="1"/>
  <c r="M197" i="6"/>
  <c r="G197" i="6"/>
  <c r="K197" i="6" s="1"/>
  <c r="L197" i="6" s="1"/>
  <c r="G227" i="6"/>
  <c r="M227" i="6" s="1"/>
  <c r="G252" i="6"/>
  <c r="M252" i="6" s="1"/>
  <c r="M231" i="6"/>
  <c r="G231" i="6"/>
  <c r="K231" i="6" s="1"/>
  <c r="G91" i="6"/>
  <c r="K91" i="6" s="1"/>
  <c r="L91" i="6" s="1"/>
  <c r="G189" i="6"/>
  <c r="M189" i="6" s="1"/>
  <c r="G187" i="6"/>
  <c r="M187" i="6" s="1"/>
  <c r="G143" i="6"/>
  <c r="M143" i="6" s="1"/>
  <c r="G182" i="6"/>
  <c r="K182" i="6" s="1"/>
  <c r="L182" i="6" s="1"/>
  <c r="G7" i="6"/>
  <c r="M7" i="6" s="1"/>
  <c r="G246" i="6"/>
  <c r="M246" i="6" s="1"/>
  <c r="G107" i="6"/>
  <c r="M107" i="6" s="1"/>
  <c r="M11" i="6"/>
  <c r="G11" i="6"/>
  <c r="K11" i="6" s="1"/>
  <c r="L11" i="6" s="1"/>
  <c r="G100" i="6"/>
  <c r="M100" i="6" s="1"/>
  <c r="G115" i="6"/>
  <c r="M115" i="6" s="1"/>
  <c r="K212" i="6"/>
  <c r="L212" i="6" s="1"/>
  <c r="G212" i="6"/>
  <c r="M212" i="6" s="1"/>
  <c r="G76" i="6"/>
  <c r="K76" i="6" s="1"/>
  <c r="L76" i="6" s="1"/>
  <c r="G60" i="6"/>
  <c r="M60" i="6" s="1"/>
  <c r="G150" i="6"/>
  <c r="M150" i="6" s="1"/>
  <c r="G61" i="6"/>
  <c r="K61" i="6" s="1"/>
  <c r="G224" i="6"/>
  <c r="K224" i="6" s="1"/>
  <c r="L224" i="6" s="1"/>
  <c r="M199" i="6"/>
  <c r="G199" i="6"/>
  <c r="K199" i="6" s="1"/>
  <c r="L199" i="6" s="1"/>
  <c r="G163" i="6"/>
  <c r="M163" i="6" s="1"/>
  <c r="G95" i="6"/>
  <c r="K95" i="6" s="1"/>
  <c r="G63" i="6"/>
  <c r="K63" i="6" s="1"/>
  <c r="L63" i="6" s="1"/>
  <c r="M215" i="6"/>
  <c r="G215" i="6"/>
  <c r="K215" i="6" s="1"/>
  <c r="G49" i="6"/>
  <c r="M49" i="6" s="1"/>
  <c r="G250" i="6"/>
  <c r="M250" i="6" s="1"/>
  <c r="G177" i="6"/>
  <c r="K177" i="6" s="1"/>
  <c r="F177" i="6" s="1"/>
  <c r="G178" i="6"/>
  <c r="K178" i="6" s="1"/>
  <c r="G158" i="6"/>
  <c r="M158" i="6" s="1"/>
  <c r="G174" i="6"/>
  <c r="M174" i="6" s="1"/>
  <c r="G242" i="6"/>
  <c r="K242" i="6" s="1"/>
  <c r="F242" i="6" s="1"/>
  <c r="G176" i="6"/>
  <c r="M176" i="6" s="1"/>
  <c r="G196" i="6"/>
  <c r="M196" i="6" s="1"/>
  <c r="G170" i="6"/>
  <c r="K170" i="6" s="1"/>
  <c r="G180" i="6"/>
  <c r="K180" i="6" s="1"/>
  <c r="F180" i="6" s="1"/>
  <c r="K43" i="6"/>
  <c r="L43" i="6" s="1"/>
  <c r="G43" i="6"/>
  <c r="M43" i="6" s="1"/>
  <c r="G64" i="6"/>
  <c r="M64" i="6" s="1"/>
  <c r="K68" i="6"/>
  <c r="F68" i="6" s="1"/>
  <c r="G68" i="6"/>
  <c r="M68" i="6" s="1"/>
  <c r="G70" i="6"/>
  <c r="K70" i="6" s="1"/>
  <c r="L70" i="6" s="1"/>
  <c r="K9" i="6"/>
  <c r="L9" i="6" s="1"/>
  <c r="G9" i="6"/>
  <c r="M9" i="6" s="1"/>
  <c r="G87" i="6"/>
  <c r="M87" i="6" s="1"/>
  <c r="G194" i="6"/>
  <c r="K194" i="6" s="1"/>
  <c r="L194" i="6" s="1"/>
  <c r="G141" i="6"/>
  <c r="K141" i="6" s="1"/>
  <c r="F141" i="6" s="1"/>
  <c r="G218" i="6"/>
  <c r="K218" i="6" s="1"/>
  <c r="G79" i="6"/>
  <c r="M79" i="6" s="1"/>
  <c r="G255" i="6"/>
  <c r="K255" i="6" s="1"/>
  <c r="G33" i="6"/>
  <c r="K33" i="6" s="1"/>
  <c r="F33" i="6" s="1"/>
  <c r="G222" i="6"/>
  <c r="M222" i="6" s="1"/>
  <c r="G34" i="6"/>
  <c r="M34" i="6" s="1"/>
  <c r="G84" i="6"/>
  <c r="M84" i="6" s="1"/>
  <c r="G122" i="6"/>
  <c r="K122" i="6" s="1"/>
  <c r="L122" i="6" s="1"/>
  <c r="G47" i="6"/>
  <c r="M47" i="6" s="1"/>
  <c r="G152" i="6"/>
  <c r="M152" i="6" s="1"/>
  <c r="G54" i="6"/>
  <c r="M54" i="6" s="1"/>
  <c r="G26" i="6"/>
  <c r="K26" i="6" s="1"/>
  <c r="L26" i="6" s="1"/>
  <c r="G116" i="6"/>
  <c r="M116" i="6" s="1"/>
  <c r="G131" i="6"/>
  <c r="M131" i="6" s="1"/>
  <c r="K145" i="6"/>
  <c r="L145" i="6" s="1"/>
  <c r="G145" i="6"/>
  <c r="M145" i="6" s="1"/>
  <c r="G112" i="6"/>
  <c r="M112" i="6" s="1"/>
  <c r="G31" i="6"/>
  <c r="M31" i="6" s="1"/>
  <c r="G161" i="6"/>
  <c r="K161" i="6" s="1"/>
  <c r="G35" i="6"/>
  <c r="M35" i="6" s="1"/>
  <c r="G139" i="6"/>
  <c r="M139" i="6" s="1"/>
  <c r="G184" i="6"/>
  <c r="M184" i="6" s="1"/>
  <c r="G66" i="6"/>
  <c r="K66" i="6" s="1"/>
  <c r="G154" i="6"/>
  <c r="M154" i="6" s="1"/>
  <c r="G211" i="6"/>
  <c r="M211" i="6" s="1"/>
  <c r="G191" i="6"/>
  <c r="K191" i="6" s="1"/>
  <c r="G254" i="6"/>
  <c r="K254" i="6" s="1"/>
  <c r="G24" i="6"/>
  <c r="M24" i="6" s="1"/>
  <c r="G51" i="6"/>
  <c r="M51" i="6" s="1"/>
  <c r="G171" i="6"/>
  <c r="K171" i="6" s="1"/>
  <c r="G192" i="6"/>
  <c r="K192" i="6" s="1"/>
  <c r="G201" i="6"/>
  <c r="M201" i="6" s="1"/>
  <c r="G160" i="6"/>
  <c r="M160" i="6" s="1"/>
  <c r="G226" i="6"/>
  <c r="M226" i="6" s="1"/>
  <c r="G235" i="6"/>
  <c r="K235" i="6" s="1"/>
  <c r="G74" i="6"/>
  <c r="M74" i="6" s="1"/>
  <c r="G53" i="6"/>
  <c r="M53" i="6" s="1"/>
  <c r="G56" i="6"/>
  <c r="M56" i="6" s="1"/>
  <c r="G15" i="6"/>
  <c r="K15" i="6" s="1"/>
  <c r="G58" i="6"/>
  <c r="M58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G45" i="6"/>
  <c r="M45" i="6" s="1"/>
  <c r="K160" i="6" l="1"/>
  <c r="F160" i="6" s="1"/>
  <c r="K31" i="6"/>
  <c r="F31" i="6" s="1"/>
  <c r="K116" i="6"/>
  <c r="L116" i="6" s="1"/>
  <c r="L68" i="6"/>
  <c r="K174" i="6"/>
  <c r="F174" i="6" s="1"/>
  <c r="M95" i="6"/>
  <c r="K60" i="6"/>
  <c r="L60" i="6" s="1"/>
  <c r="K28" i="6"/>
  <c r="L28" i="6" s="1"/>
  <c r="K135" i="6"/>
  <c r="K243" i="6"/>
  <c r="K83" i="6"/>
  <c r="L83" i="6" s="1"/>
  <c r="K105" i="6"/>
  <c r="K234" i="6"/>
  <c r="L234" i="6" s="1"/>
  <c r="K185" i="6"/>
  <c r="K151" i="6"/>
  <c r="L151" i="6" s="1"/>
  <c r="K85" i="6"/>
  <c r="K155" i="6"/>
  <c r="L155" i="6" s="1"/>
  <c r="K149" i="6"/>
  <c r="K5" i="7"/>
  <c r="L5" i="7" s="1"/>
  <c r="K7" i="7"/>
  <c r="K8" i="7"/>
  <c r="P5" i="7"/>
  <c r="L6" i="7"/>
  <c r="F6" i="7"/>
  <c r="G10" i="7"/>
  <c r="F5" i="7"/>
  <c r="M6" i="7"/>
  <c r="P6" i="7" s="1"/>
  <c r="R6" i="7" s="1"/>
  <c r="K10" i="7"/>
  <c r="K56" i="6"/>
  <c r="K24" i="6"/>
  <c r="L24" i="6" s="1"/>
  <c r="L31" i="6"/>
  <c r="K47" i="6"/>
  <c r="L47" i="6" s="1"/>
  <c r="K79" i="6"/>
  <c r="F79" i="6" s="1"/>
  <c r="K250" i="6"/>
  <c r="L250" i="6" s="1"/>
  <c r="K163" i="6"/>
  <c r="F163" i="6" s="1"/>
  <c r="K97" i="6"/>
  <c r="K93" i="6"/>
  <c r="M168" i="6"/>
  <c r="K236" i="6"/>
  <c r="L236" i="6" s="1"/>
  <c r="K207" i="6"/>
  <c r="L207" i="6" s="1"/>
  <c r="K247" i="6"/>
  <c r="L247" i="6" s="1"/>
  <c r="K136" i="6"/>
  <c r="F136" i="6" s="1"/>
  <c r="F83" i="6"/>
  <c r="K55" i="6"/>
  <c r="K132" i="6"/>
  <c r="L132" i="6" s="1"/>
  <c r="F42" i="6"/>
  <c r="K59" i="6"/>
  <c r="K48" i="6"/>
  <c r="F234" i="6"/>
  <c r="K213" i="6"/>
  <c r="L213" i="6" s="1"/>
  <c r="K230" i="6"/>
  <c r="F162" i="6"/>
  <c r="K104" i="6"/>
  <c r="F104" i="6" s="1"/>
  <c r="K232" i="6"/>
  <c r="L232" i="6" s="1"/>
  <c r="F151" i="6"/>
  <c r="K205" i="6"/>
  <c r="K183" i="6"/>
  <c r="L183" i="6" s="1"/>
  <c r="F240" i="6"/>
  <c r="K12" i="6"/>
  <c r="K36" i="6"/>
  <c r="F155" i="6"/>
  <c r="K14" i="6"/>
  <c r="F14" i="6" s="1"/>
  <c r="K41" i="6"/>
  <c r="F188" i="6"/>
  <c r="M210" i="6"/>
  <c r="K201" i="6"/>
  <c r="L201" i="6" s="1"/>
  <c r="K51" i="6"/>
  <c r="K54" i="6"/>
  <c r="L54" i="6" s="1"/>
  <c r="K64" i="6"/>
  <c r="F64" i="6" s="1"/>
  <c r="L180" i="6"/>
  <c r="M76" i="6"/>
  <c r="K143" i="6"/>
  <c r="L143" i="6" s="1"/>
  <c r="K227" i="6"/>
  <c r="F227" i="6" s="1"/>
  <c r="K16" i="6"/>
  <c r="L16" i="6" s="1"/>
  <c r="K13" i="6"/>
  <c r="M133" i="6"/>
  <c r="K98" i="6"/>
  <c r="L98" i="6" s="1"/>
  <c r="K223" i="6"/>
  <c r="L223" i="6" s="1"/>
  <c r="K96" i="6"/>
  <c r="L96" i="6" s="1"/>
  <c r="K99" i="6"/>
  <c r="L99" i="6" s="1"/>
  <c r="K75" i="6"/>
  <c r="L75" i="6" s="1"/>
  <c r="K134" i="6"/>
  <c r="L134" i="6" s="1"/>
  <c r="K114" i="6"/>
  <c r="L114" i="6" s="1"/>
  <c r="K86" i="6"/>
  <c r="L86" i="6" s="1"/>
  <c r="K73" i="6"/>
  <c r="L73" i="6" s="1"/>
  <c r="F224" i="6"/>
  <c r="F238" i="6"/>
  <c r="F147" i="6"/>
  <c r="K45" i="6"/>
  <c r="K58" i="6"/>
  <c r="L58" i="6" s="1"/>
  <c r="K226" i="6"/>
  <c r="M171" i="6"/>
  <c r="K184" i="6"/>
  <c r="L184" i="6" s="1"/>
  <c r="K112" i="6"/>
  <c r="F112" i="6" s="1"/>
  <c r="K131" i="6"/>
  <c r="K84" i="6"/>
  <c r="L79" i="6"/>
  <c r="M170" i="6"/>
  <c r="L242" i="6"/>
  <c r="F11" i="6"/>
  <c r="K107" i="6"/>
  <c r="L107" i="6" s="1"/>
  <c r="K252" i="6"/>
  <c r="M238" i="6"/>
  <c r="K156" i="6"/>
  <c r="K214" i="6"/>
  <c r="F214" i="6" s="1"/>
  <c r="K89" i="6"/>
  <c r="L89" i="6" s="1"/>
  <c r="K204" i="6"/>
  <c r="K172" i="6"/>
  <c r="K102" i="6"/>
  <c r="L102" i="6" s="1"/>
  <c r="K52" i="6"/>
  <c r="F52" i="6" s="1"/>
  <c r="K81" i="6"/>
  <c r="L81" i="6" s="1"/>
  <c r="K248" i="6"/>
  <c r="K88" i="6"/>
  <c r="L88" i="6" s="1"/>
  <c r="K175" i="6"/>
  <c r="F175" i="6" s="1"/>
  <c r="K144" i="6"/>
  <c r="L144" i="6" s="1"/>
  <c r="K94" i="6"/>
  <c r="K27" i="6"/>
  <c r="L27" i="6" s="1"/>
  <c r="K153" i="6"/>
  <c r="F153" i="6" s="1"/>
  <c r="K221" i="6"/>
  <c r="L221" i="6" s="1"/>
  <c r="K25" i="6"/>
  <c r="K233" i="6"/>
  <c r="L233" i="6" s="1"/>
  <c r="K137" i="6"/>
  <c r="F137" i="6" s="1"/>
  <c r="K225" i="6"/>
  <c r="L225" i="6" s="1"/>
  <c r="K138" i="6"/>
  <c r="M224" i="6"/>
  <c r="M147" i="6"/>
  <c r="L120" i="6"/>
  <c r="F120" i="6"/>
  <c r="L72" i="6"/>
  <c r="F72" i="6"/>
  <c r="L37" i="6"/>
  <c r="F37" i="6"/>
  <c r="L170" i="6"/>
  <c r="F170" i="6"/>
  <c r="L171" i="6"/>
  <c r="F171" i="6"/>
  <c r="L191" i="6"/>
  <c r="F191" i="6"/>
  <c r="F255" i="6"/>
  <c r="L255" i="6"/>
  <c r="L40" i="6"/>
  <c r="F40" i="6"/>
  <c r="L128" i="6"/>
  <c r="F128" i="6"/>
  <c r="L108" i="6"/>
  <c r="F108" i="6"/>
  <c r="L50" i="6"/>
  <c r="F50" i="6"/>
  <c r="L203" i="6"/>
  <c r="F203" i="6"/>
  <c r="L216" i="6"/>
  <c r="F216" i="6"/>
  <c r="L215" i="6"/>
  <c r="F215" i="6"/>
  <c r="F61" i="6"/>
  <c r="L61" i="6"/>
  <c r="L95" i="6"/>
  <c r="F95" i="6"/>
  <c r="F231" i="6"/>
  <c r="L231" i="6"/>
  <c r="F122" i="6"/>
  <c r="K211" i="6"/>
  <c r="K154" i="6"/>
  <c r="L154" i="6" s="1"/>
  <c r="F116" i="6"/>
  <c r="F54" i="6"/>
  <c r="M122" i="6"/>
  <c r="K222" i="6"/>
  <c r="L222" i="6" s="1"/>
  <c r="M33" i="6"/>
  <c r="L141" i="6"/>
  <c r="M194" i="6"/>
  <c r="K87" i="6"/>
  <c r="K158" i="6"/>
  <c r="F212" i="6"/>
  <c r="K246" i="6"/>
  <c r="K7" i="6"/>
  <c r="F7" i="6" s="1"/>
  <c r="F143" i="6"/>
  <c r="K187" i="6"/>
  <c r="K189" i="6"/>
  <c r="L189" i="6" s="1"/>
  <c r="M91" i="6"/>
  <c r="F16" i="6"/>
  <c r="F148" i="6"/>
  <c r="K202" i="6"/>
  <c r="K228" i="6"/>
  <c r="L228" i="6" s="1"/>
  <c r="F28" i="6"/>
  <c r="F236" i="6"/>
  <c r="M190" i="6"/>
  <c r="F207" i="6"/>
  <c r="M40" i="6"/>
  <c r="M128" i="6"/>
  <c r="F223" i="6"/>
  <c r="M108" i="6"/>
  <c r="F96" i="6"/>
  <c r="M50" i="6"/>
  <c r="F99" i="6"/>
  <c r="M203" i="6"/>
  <c r="M120" i="6"/>
  <c r="F134" i="6"/>
  <c r="M216" i="6"/>
  <c r="F114" i="6"/>
  <c r="M72" i="6"/>
  <c r="F86" i="6"/>
  <c r="M37" i="6"/>
  <c r="M191" i="6"/>
  <c r="M255" i="6"/>
  <c r="M61" i="6"/>
  <c r="K53" i="6"/>
  <c r="K74" i="6"/>
  <c r="L74" i="6" s="1"/>
  <c r="L160" i="6"/>
  <c r="K139" i="6"/>
  <c r="K35" i="6"/>
  <c r="L35" i="6" s="1"/>
  <c r="K152" i="6"/>
  <c r="F152" i="6" s="1"/>
  <c r="L33" i="6"/>
  <c r="F9" i="6"/>
  <c r="M180" i="6"/>
  <c r="K176" i="6"/>
  <c r="L176" i="6" s="1"/>
  <c r="M242" i="6"/>
  <c r="L174" i="6"/>
  <c r="L177" i="6"/>
  <c r="K49" i="6"/>
  <c r="K115" i="6"/>
  <c r="F115" i="6" s="1"/>
  <c r="K166" i="6"/>
  <c r="F166" i="6" s="1"/>
  <c r="K125" i="6"/>
  <c r="F125" i="6" s="1"/>
  <c r="F81" i="6"/>
  <c r="F221" i="6"/>
  <c r="F233" i="6"/>
  <c r="L235" i="6"/>
  <c r="F235" i="6"/>
  <c r="F161" i="6"/>
  <c r="L161" i="6"/>
  <c r="L218" i="6"/>
  <c r="F218" i="6"/>
  <c r="F15" i="6"/>
  <c r="L15" i="6"/>
  <c r="L192" i="6"/>
  <c r="F192" i="6"/>
  <c r="L178" i="6"/>
  <c r="F178" i="6"/>
  <c r="L254" i="6"/>
  <c r="F254" i="6"/>
  <c r="L66" i="6"/>
  <c r="F66" i="6"/>
  <c r="F204" i="6"/>
  <c r="L204" i="6"/>
  <c r="K23" i="6"/>
  <c r="M23" i="6"/>
  <c r="K5" i="6"/>
  <c r="M5" i="6"/>
  <c r="K130" i="6"/>
  <c r="M130" i="6"/>
  <c r="K29" i="6"/>
  <c r="M29" i="6"/>
  <c r="F156" i="6"/>
  <c r="L156" i="6"/>
  <c r="M80" i="6"/>
  <c r="K80" i="6"/>
  <c r="M18" i="6"/>
  <c r="K18" i="6"/>
  <c r="M77" i="6"/>
  <c r="K77" i="6"/>
  <c r="F213" i="6"/>
  <c r="L230" i="6"/>
  <c r="F230" i="6"/>
  <c r="M220" i="6"/>
  <c r="K220" i="6"/>
  <c r="M193" i="6"/>
  <c r="K193" i="6"/>
  <c r="M106" i="6"/>
  <c r="K106" i="6"/>
  <c r="M206" i="6"/>
  <c r="K206" i="6"/>
  <c r="L210" i="6"/>
  <c r="F210" i="6"/>
  <c r="L214" i="6"/>
  <c r="M39" i="6"/>
  <c r="K39" i="6"/>
  <c r="L243" i="6"/>
  <c r="F243" i="6"/>
  <c r="K21" i="6"/>
  <c r="M21" i="6"/>
  <c r="K142" i="6"/>
  <c r="M142" i="6"/>
  <c r="K165" i="6"/>
  <c r="M165" i="6"/>
  <c r="K117" i="6"/>
  <c r="M117" i="6"/>
  <c r="K198" i="6"/>
  <c r="M198" i="6"/>
  <c r="K200" i="6"/>
  <c r="M200" i="6"/>
  <c r="K126" i="6"/>
  <c r="M126" i="6"/>
  <c r="K245" i="6"/>
  <c r="M245" i="6"/>
  <c r="M15" i="6"/>
  <c r="M161" i="6"/>
  <c r="F26" i="6"/>
  <c r="F70" i="6"/>
  <c r="F63" i="6"/>
  <c r="F118" i="6"/>
  <c r="F74" i="6"/>
  <c r="F24" i="6"/>
  <c r="F154" i="6"/>
  <c r="F35" i="6"/>
  <c r="F145" i="6"/>
  <c r="M26" i="6"/>
  <c r="F222" i="6"/>
  <c r="M218" i="6"/>
  <c r="F194" i="6"/>
  <c r="M70" i="6"/>
  <c r="M178" i="6"/>
  <c r="M63" i="6"/>
  <c r="F60" i="6"/>
  <c r="F91" i="6"/>
  <c r="F133" i="6"/>
  <c r="L7" i="6"/>
  <c r="L190" i="6"/>
  <c r="F190" i="6"/>
  <c r="K101" i="6"/>
  <c r="M101" i="6"/>
  <c r="K179" i="6"/>
  <c r="M179" i="6"/>
  <c r="K123" i="6"/>
  <c r="M123" i="6"/>
  <c r="K181" i="6"/>
  <c r="M181" i="6"/>
  <c r="K30" i="6"/>
  <c r="M30" i="6"/>
  <c r="F247" i="6"/>
  <c r="L136" i="6"/>
  <c r="L55" i="6"/>
  <c r="F55" i="6"/>
  <c r="L59" i="6"/>
  <c r="F59" i="6"/>
  <c r="L48" i="6"/>
  <c r="F48" i="6"/>
  <c r="M159" i="6"/>
  <c r="K159" i="6"/>
  <c r="F232" i="6"/>
  <c r="L205" i="6"/>
  <c r="F205" i="6"/>
  <c r="F183" i="6"/>
  <c r="L12" i="6"/>
  <c r="F12" i="6"/>
  <c r="L36" i="6"/>
  <c r="F36" i="6"/>
  <c r="L14" i="6"/>
  <c r="L41" i="6"/>
  <c r="F41" i="6"/>
  <c r="L82" i="6"/>
  <c r="F82" i="6"/>
  <c r="M20" i="6"/>
  <c r="K20" i="6"/>
  <c r="L172" i="6"/>
  <c r="F172" i="6"/>
  <c r="L105" i="6"/>
  <c r="F105" i="6"/>
  <c r="M67" i="6"/>
  <c r="K67" i="6"/>
  <c r="L19" i="6"/>
  <c r="F19" i="6"/>
  <c r="M140" i="6"/>
  <c r="K140" i="6"/>
  <c r="L248" i="6"/>
  <c r="F248" i="6"/>
  <c r="L185" i="6"/>
  <c r="F185" i="6"/>
  <c r="M219" i="6"/>
  <c r="K219" i="6"/>
  <c r="L124" i="6"/>
  <c r="F124" i="6"/>
  <c r="M92" i="6"/>
  <c r="K92" i="6"/>
  <c r="L94" i="6"/>
  <c r="F94" i="6"/>
  <c r="L85" i="6"/>
  <c r="F85" i="6"/>
  <c r="M17" i="6"/>
  <c r="K17" i="6"/>
  <c r="L153" i="6"/>
  <c r="L251" i="6"/>
  <c r="F251" i="6"/>
  <c r="M6" i="6"/>
  <c r="K6" i="6"/>
  <c r="L25" i="6"/>
  <c r="F25" i="6"/>
  <c r="L149" i="6"/>
  <c r="F149" i="6"/>
  <c r="M113" i="6"/>
  <c r="K113" i="6"/>
  <c r="L137" i="6"/>
  <c r="L22" i="6"/>
  <c r="F22" i="6"/>
  <c r="M110" i="6"/>
  <c r="K110" i="6"/>
  <c r="L138" i="6"/>
  <c r="F138" i="6"/>
  <c r="M235" i="6"/>
  <c r="M192" i="6"/>
  <c r="M254" i="6"/>
  <c r="M66" i="6"/>
  <c r="F182" i="6"/>
  <c r="G257" i="6"/>
  <c r="F201" i="6"/>
  <c r="F47" i="6"/>
  <c r="K34" i="6"/>
  <c r="M141" i="6"/>
  <c r="F43" i="6"/>
  <c r="K196" i="6"/>
  <c r="M177" i="6"/>
  <c r="L163" i="6"/>
  <c r="F199" i="6"/>
  <c r="K150" i="6"/>
  <c r="F76" i="6"/>
  <c r="K100" i="6"/>
  <c r="M182" i="6"/>
  <c r="F197" i="6"/>
  <c r="L166" i="6"/>
  <c r="K129" i="6"/>
  <c r="M118" i="6"/>
  <c r="F168" i="6"/>
  <c r="L125" i="6"/>
  <c r="K71" i="6"/>
  <c r="K109" i="6"/>
  <c r="M109" i="6"/>
  <c r="K244" i="6"/>
  <c r="M244" i="6"/>
  <c r="K208" i="6"/>
  <c r="M208" i="6"/>
  <c r="K121" i="6"/>
  <c r="M121" i="6"/>
  <c r="K217" i="6"/>
  <c r="M217" i="6"/>
  <c r="K209" i="6"/>
  <c r="M209" i="6"/>
  <c r="K8" i="6"/>
  <c r="M8" i="6"/>
  <c r="K62" i="6"/>
  <c r="M62" i="6"/>
  <c r="K229" i="6"/>
  <c r="M229" i="6"/>
  <c r="K195" i="6"/>
  <c r="M195" i="6"/>
  <c r="K253" i="6"/>
  <c r="M253" i="6"/>
  <c r="K237" i="6"/>
  <c r="M237" i="6"/>
  <c r="K69" i="6"/>
  <c r="M69" i="6"/>
  <c r="K32" i="6"/>
  <c r="M32" i="6"/>
  <c r="K146" i="6"/>
  <c r="M146" i="6"/>
  <c r="K241" i="6"/>
  <c r="M241" i="6"/>
  <c r="K173" i="6"/>
  <c r="M173" i="6"/>
  <c r="K111" i="6"/>
  <c r="M111" i="6"/>
  <c r="M239" i="6"/>
  <c r="K239" i="6"/>
  <c r="M186" i="6"/>
  <c r="K186" i="6"/>
  <c r="M38" i="6"/>
  <c r="K38" i="6"/>
  <c r="M57" i="6"/>
  <c r="K57" i="6"/>
  <c r="M46" i="6"/>
  <c r="K46" i="6"/>
  <c r="M44" i="6"/>
  <c r="K44" i="6"/>
  <c r="M164" i="6"/>
  <c r="K164" i="6"/>
  <c r="M65" i="6"/>
  <c r="K65" i="6"/>
  <c r="M10" i="6"/>
  <c r="K10" i="6"/>
  <c r="M169" i="6"/>
  <c r="K169" i="6"/>
  <c r="M90" i="6"/>
  <c r="K90" i="6"/>
  <c r="M119" i="6"/>
  <c r="K119" i="6"/>
  <c r="M157" i="6"/>
  <c r="K157" i="6"/>
  <c r="M167" i="6"/>
  <c r="K167" i="6"/>
  <c r="M249" i="6"/>
  <c r="K249" i="6"/>
  <c r="M103" i="6"/>
  <c r="K103" i="6"/>
  <c r="M127" i="6"/>
  <c r="K127" i="6"/>
  <c r="J285" i="4"/>
  <c r="I285" i="4"/>
  <c r="M10" i="7" l="1"/>
  <c r="L7" i="7"/>
  <c r="L10" i="7" s="1"/>
  <c r="F7" i="7"/>
  <c r="F8" i="7"/>
  <c r="L8" i="7"/>
  <c r="F135" i="6"/>
  <c r="L135" i="6"/>
  <c r="F10" i="7"/>
  <c r="R5" i="7"/>
  <c r="R10" i="7" s="1"/>
  <c r="P10" i="7"/>
  <c r="F13" i="6"/>
  <c r="L13" i="6"/>
  <c r="F51" i="6"/>
  <c r="L51" i="6"/>
  <c r="L104" i="6"/>
  <c r="F228" i="6"/>
  <c r="F88" i="6"/>
  <c r="L175" i="6"/>
  <c r="F132" i="6"/>
  <c r="F250" i="6"/>
  <c r="L227" i="6"/>
  <c r="F27" i="6"/>
  <c r="F73" i="6"/>
  <c r="F75" i="6"/>
  <c r="F98" i="6"/>
  <c r="F107" i="6"/>
  <c r="F93" i="6"/>
  <c r="L93" i="6"/>
  <c r="F56" i="6"/>
  <c r="L56" i="6"/>
  <c r="L97" i="6"/>
  <c r="F97" i="6"/>
  <c r="L64" i="6"/>
  <c r="L52" i="6"/>
  <c r="F102" i="6"/>
  <c r="F184" i="6"/>
  <c r="F131" i="6"/>
  <c r="L131" i="6"/>
  <c r="F84" i="6"/>
  <c r="L84" i="6"/>
  <c r="F176" i="6"/>
  <c r="F89" i="6"/>
  <c r="F58" i="6"/>
  <c r="F252" i="6"/>
  <c r="L252" i="6"/>
  <c r="F226" i="6"/>
  <c r="L226" i="6"/>
  <c r="F45" i="6"/>
  <c r="L45" i="6"/>
  <c r="L115" i="6"/>
  <c r="L152" i="6"/>
  <c r="F225" i="6"/>
  <c r="F144" i="6"/>
  <c r="L112" i="6"/>
  <c r="F187" i="6"/>
  <c r="L187" i="6"/>
  <c r="F246" i="6"/>
  <c r="L246" i="6"/>
  <c r="F158" i="6"/>
  <c r="L158" i="6"/>
  <c r="F211" i="6"/>
  <c r="L211" i="6"/>
  <c r="F49" i="6"/>
  <c r="L49" i="6"/>
  <c r="F202" i="6"/>
  <c r="L202" i="6"/>
  <c r="K257" i="6"/>
  <c r="F189" i="6"/>
  <c r="F53" i="6"/>
  <c r="L53" i="6"/>
  <c r="F139" i="6"/>
  <c r="L139" i="6"/>
  <c r="F87" i="6"/>
  <c r="L87" i="6"/>
  <c r="F103" i="6"/>
  <c r="L103" i="6"/>
  <c r="F119" i="6"/>
  <c r="L119" i="6"/>
  <c r="F65" i="6"/>
  <c r="L65" i="6"/>
  <c r="F186" i="6"/>
  <c r="L186" i="6"/>
  <c r="F193" i="6"/>
  <c r="L193" i="6"/>
  <c r="F77" i="6"/>
  <c r="L77" i="6"/>
  <c r="F173" i="6"/>
  <c r="L173" i="6"/>
  <c r="F69" i="6"/>
  <c r="L69" i="6"/>
  <c r="F229" i="6"/>
  <c r="L229" i="6"/>
  <c r="F217" i="6"/>
  <c r="L217" i="6"/>
  <c r="F109" i="6"/>
  <c r="L109" i="6"/>
  <c r="F17" i="6"/>
  <c r="L17" i="6"/>
  <c r="F219" i="6"/>
  <c r="L219" i="6"/>
  <c r="F67" i="6"/>
  <c r="L67" i="6"/>
  <c r="F245" i="6"/>
  <c r="L245" i="6"/>
  <c r="F200" i="6"/>
  <c r="L200" i="6"/>
  <c r="F117" i="6"/>
  <c r="L117" i="6"/>
  <c r="F142" i="6"/>
  <c r="L142" i="6"/>
  <c r="F130" i="6"/>
  <c r="L130" i="6"/>
  <c r="F23" i="6"/>
  <c r="L23" i="6"/>
  <c r="F90" i="6"/>
  <c r="L90" i="6"/>
  <c r="F239" i="6"/>
  <c r="L239" i="6"/>
  <c r="F30" i="6"/>
  <c r="L30" i="6"/>
  <c r="F123" i="6"/>
  <c r="L123" i="6"/>
  <c r="F101" i="6"/>
  <c r="L101" i="6"/>
  <c r="F106" i="6"/>
  <c r="L106" i="6"/>
  <c r="F220" i="6"/>
  <c r="L220" i="6"/>
  <c r="F18" i="6"/>
  <c r="L18" i="6"/>
  <c r="F167" i="6"/>
  <c r="L167" i="6"/>
  <c r="F169" i="6"/>
  <c r="L169" i="6"/>
  <c r="F44" i="6"/>
  <c r="L44" i="6"/>
  <c r="F57" i="6"/>
  <c r="L57" i="6"/>
  <c r="F150" i="6"/>
  <c r="L150" i="6"/>
  <c r="F196" i="6"/>
  <c r="L196" i="6"/>
  <c r="F34" i="6"/>
  <c r="L34" i="6"/>
  <c r="F181" i="6"/>
  <c r="L181" i="6"/>
  <c r="F179" i="6"/>
  <c r="L179" i="6"/>
  <c r="F39" i="6"/>
  <c r="L39" i="6"/>
  <c r="F206" i="6"/>
  <c r="L206" i="6"/>
  <c r="F80" i="6"/>
  <c r="L80" i="6"/>
  <c r="F146" i="6"/>
  <c r="L146" i="6"/>
  <c r="F253" i="6"/>
  <c r="L253" i="6"/>
  <c r="F8" i="6"/>
  <c r="L8" i="6"/>
  <c r="F208" i="6"/>
  <c r="L208" i="6"/>
  <c r="F113" i="6"/>
  <c r="L113" i="6"/>
  <c r="F127" i="6"/>
  <c r="L127" i="6"/>
  <c r="F249" i="6"/>
  <c r="L249" i="6"/>
  <c r="F157" i="6"/>
  <c r="L157" i="6"/>
  <c r="F10" i="6"/>
  <c r="L10" i="6"/>
  <c r="F164" i="6"/>
  <c r="L164" i="6"/>
  <c r="F46" i="6"/>
  <c r="L46" i="6"/>
  <c r="F38" i="6"/>
  <c r="L38" i="6"/>
  <c r="F111" i="6"/>
  <c r="L111" i="6"/>
  <c r="F241" i="6"/>
  <c r="L241" i="6"/>
  <c r="F32" i="6"/>
  <c r="L32" i="6"/>
  <c r="F237" i="6"/>
  <c r="L237" i="6"/>
  <c r="F195" i="6"/>
  <c r="L195" i="6"/>
  <c r="F62" i="6"/>
  <c r="L62" i="6"/>
  <c r="F209" i="6"/>
  <c r="L209" i="6"/>
  <c r="F121" i="6"/>
  <c r="L121" i="6"/>
  <c r="F244" i="6"/>
  <c r="L244" i="6"/>
  <c r="F71" i="6"/>
  <c r="L71" i="6"/>
  <c r="F129" i="6"/>
  <c r="L129" i="6"/>
  <c r="F100" i="6"/>
  <c r="L100" i="6"/>
  <c r="F110" i="6"/>
  <c r="L110" i="6"/>
  <c r="F6" i="6"/>
  <c r="L6" i="6"/>
  <c r="F92" i="6"/>
  <c r="L92" i="6"/>
  <c r="F140" i="6"/>
  <c r="L140" i="6"/>
  <c r="F20" i="6"/>
  <c r="L20" i="6"/>
  <c r="F159" i="6"/>
  <c r="L159" i="6"/>
  <c r="F126" i="6"/>
  <c r="L126" i="6"/>
  <c r="F198" i="6"/>
  <c r="L198" i="6"/>
  <c r="F165" i="6"/>
  <c r="L165" i="6"/>
  <c r="F21" i="6"/>
  <c r="L21" i="6"/>
  <c r="F29" i="6"/>
  <c r="L29" i="6"/>
  <c r="F5" i="6"/>
  <c r="L5" i="6"/>
  <c r="M257" i="6"/>
  <c r="G251" i="4"/>
  <c r="M251" i="4" s="1"/>
  <c r="G27" i="4"/>
  <c r="M27" i="4" s="1"/>
  <c r="H33" i="4"/>
  <c r="G33" i="4"/>
  <c r="M33" i="4" s="1"/>
  <c r="G101" i="4"/>
  <c r="M101" i="4" s="1"/>
  <c r="G26" i="4"/>
  <c r="M26" i="4" s="1"/>
  <c r="G100" i="4"/>
  <c r="M100" i="4" s="1"/>
  <c r="G43" i="4"/>
  <c r="M43" i="4" s="1"/>
  <c r="G194" i="4"/>
  <c r="M194" i="4" s="1"/>
  <c r="H25" i="4"/>
  <c r="G25" i="4"/>
  <c r="M25" i="4" s="1"/>
  <c r="G81" i="4"/>
  <c r="M81" i="4" s="1"/>
  <c r="G90" i="4"/>
  <c r="M90" i="4" s="1"/>
  <c r="G42" i="4"/>
  <c r="M42" i="4" s="1"/>
  <c r="G167" i="4"/>
  <c r="M167" i="4" s="1"/>
  <c r="G18" i="4"/>
  <c r="G49" i="4"/>
  <c r="M49" i="4" s="1"/>
  <c r="G48" i="4"/>
  <c r="G233" i="4"/>
  <c r="M233" i="4" s="1"/>
  <c r="G263" i="4"/>
  <c r="G17" i="4"/>
  <c r="K17" i="4" s="1"/>
  <c r="G267" i="4"/>
  <c r="G31" i="4"/>
  <c r="M31" i="4" s="1"/>
  <c r="G77" i="4"/>
  <c r="G57" i="4"/>
  <c r="K57" i="4" s="1"/>
  <c r="G269" i="4"/>
  <c r="G207" i="4"/>
  <c r="M207" i="4" s="1"/>
  <c r="G58" i="4"/>
  <c r="G274" i="4"/>
  <c r="K274" i="4" s="1"/>
  <c r="G68" i="4"/>
  <c r="E102" i="4"/>
  <c r="G102" i="4" s="1"/>
  <c r="M102" i="4" s="1"/>
  <c r="E136" i="4"/>
  <c r="G136" i="4" s="1"/>
  <c r="M136" i="4" s="1"/>
  <c r="E238" i="4"/>
  <c r="G238" i="4" s="1"/>
  <c r="K238" i="4" s="1"/>
  <c r="G69" i="4"/>
  <c r="K69" i="4" s="1"/>
  <c r="G47" i="4"/>
  <c r="G232" i="4"/>
  <c r="M232" i="4" s="1"/>
  <c r="G197" i="4"/>
  <c r="M197" i="4" s="1"/>
  <c r="G131" i="4"/>
  <c r="K131" i="4" s="1"/>
  <c r="G228" i="4"/>
  <c r="M228" i="4" s="1"/>
  <c r="G66" i="4"/>
  <c r="M66" i="4" s="1"/>
  <c r="G79" i="4"/>
  <c r="M79" i="4" s="1"/>
  <c r="G282" i="4"/>
  <c r="M282" i="4" s="1"/>
  <c r="F257" i="6" l="1"/>
  <c r="L257" i="6"/>
  <c r="K282" i="4"/>
  <c r="K232" i="4"/>
  <c r="L232" i="4" s="1"/>
  <c r="K27" i="4"/>
  <c r="K66" i="4"/>
  <c r="L66" i="4" s="1"/>
  <c r="K207" i="4"/>
  <c r="K31" i="4"/>
  <c r="K233" i="4"/>
  <c r="K167" i="4"/>
  <c r="L274" i="4"/>
  <c r="F274" i="4"/>
  <c r="L57" i="4"/>
  <c r="F57" i="4"/>
  <c r="L17" i="4"/>
  <c r="F17" i="4"/>
  <c r="L69" i="4"/>
  <c r="F69" i="4"/>
  <c r="L131" i="4"/>
  <c r="F131" i="4"/>
  <c r="M131" i="4"/>
  <c r="F232" i="4"/>
  <c r="M69" i="4"/>
  <c r="M274" i="4"/>
  <c r="M57" i="4"/>
  <c r="M17" i="4"/>
  <c r="K49" i="4"/>
  <c r="K90" i="4"/>
  <c r="K43" i="4"/>
  <c r="K26" i="4"/>
  <c r="F26" i="4" s="1"/>
  <c r="K25" i="4"/>
  <c r="K194" i="4"/>
  <c r="K100" i="4"/>
  <c r="L26" i="4"/>
  <c r="K101" i="4"/>
  <c r="K33" i="4"/>
  <c r="K251" i="4"/>
  <c r="L238" i="4"/>
  <c r="F238" i="4"/>
  <c r="F66" i="4"/>
  <c r="K136" i="4"/>
  <c r="K102" i="4"/>
  <c r="M68" i="4"/>
  <c r="K68" i="4"/>
  <c r="M269" i="4"/>
  <c r="K269" i="4"/>
  <c r="M48" i="4"/>
  <c r="K48" i="4"/>
  <c r="K79" i="4"/>
  <c r="K228" i="4"/>
  <c r="K197" i="4"/>
  <c r="M47" i="4"/>
  <c r="K47" i="4"/>
  <c r="M238" i="4"/>
  <c r="M58" i="4"/>
  <c r="K58" i="4"/>
  <c r="M77" i="4"/>
  <c r="K77" i="4"/>
  <c r="M263" i="4"/>
  <c r="K263" i="4"/>
  <c r="M18" i="4"/>
  <c r="K18" i="4"/>
  <c r="M267" i="4"/>
  <c r="K267" i="4"/>
  <c r="K42" i="4"/>
  <c r="K81" i="4"/>
  <c r="L282" i="4" l="1"/>
  <c r="F282" i="4"/>
  <c r="L27" i="4"/>
  <c r="F27" i="4"/>
  <c r="L167" i="4"/>
  <c r="F167" i="4"/>
  <c r="L31" i="4"/>
  <c r="F31" i="4"/>
  <c r="L233" i="4"/>
  <c r="F233" i="4"/>
  <c r="L207" i="4"/>
  <c r="F207" i="4"/>
  <c r="L90" i="4"/>
  <c r="F90" i="4"/>
  <c r="L43" i="4"/>
  <c r="F43" i="4"/>
  <c r="L49" i="4"/>
  <c r="F49" i="4"/>
  <c r="L251" i="4"/>
  <c r="F251" i="4"/>
  <c r="L101" i="4"/>
  <c r="F101" i="4"/>
  <c r="L100" i="4"/>
  <c r="F100" i="4"/>
  <c r="L25" i="4"/>
  <c r="F25" i="4"/>
  <c r="F33" i="4"/>
  <c r="L33" i="4"/>
  <c r="L194" i="4"/>
  <c r="F194" i="4"/>
  <c r="L81" i="4"/>
  <c r="F81" i="4"/>
  <c r="F267" i="4"/>
  <c r="L267" i="4"/>
  <c r="F263" i="4"/>
  <c r="L263" i="4"/>
  <c r="F58" i="4"/>
  <c r="L58" i="4"/>
  <c r="F47" i="4"/>
  <c r="L47" i="4"/>
  <c r="F197" i="4"/>
  <c r="L197" i="4"/>
  <c r="L79" i="4"/>
  <c r="F79" i="4"/>
  <c r="L136" i="4"/>
  <c r="F136" i="4"/>
  <c r="L42" i="4"/>
  <c r="F42" i="4"/>
  <c r="F18" i="4"/>
  <c r="L18" i="4"/>
  <c r="F77" i="4"/>
  <c r="L77" i="4"/>
  <c r="L228" i="4"/>
  <c r="F228" i="4"/>
  <c r="F48" i="4"/>
  <c r="L48" i="4"/>
  <c r="F269" i="4"/>
  <c r="L269" i="4"/>
  <c r="F68" i="4"/>
  <c r="L68" i="4"/>
  <c r="L102" i="4"/>
  <c r="F102" i="4"/>
  <c r="G196" i="4" l="1"/>
  <c r="M196" i="4" s="1"/>
  <c r="G38" i="4"/>
  <c r="M38" i="4" s="1"/>
  <c r="G37" i="4"/>
  <c r="M37" i="4" s="1"/>
  <c r="G160" i="4"/>
  <c r="M160" i="4" s="1"/>
  <c r="G159" i="4"/>
  <c r="M159" i="4" s="1"/>
  <c r="G163" i="4"/>
  <c r="M163" i="4" s="1"/>
  <c r="G265" i="4"/>
  <c r="M265" i="4" s="1"/>
  <c r="G7" i="4"/>
  <c r="M7" i="4" s="1"/>
  <c r="G246" i="4"/>
  <c r="M246" i="4" s="1"/>
  <c r="G30" i="4"/>
  <c r="M30" i="4" s="1"/>
  <c r="G12" i="4"/>
  <c r="M12" i="4" s="1"/>
  <c r="G11" i="4"/>
  <c r="M11" i="4" s="1"/>
  <c r="G10" i="4"/>
  <c r="M10" i="4" s="1"/>
  <c r="G92" i="4"/>
  <c r="M92" i="4" s="1"/>
  <c r="G112" i="4"/>
  <c r="M112" i="4" s="1"/>
  <c r="G111" i="4"/>
  <c r="M111" i="4" s="1"/>
  <c r="G223" i="4"/>
  <c r="M223" i="4" s="1"/>
  <c r="G222" i="4"/>
  <c r="M222" i="4" s="1"/>
  <c r="G278" i="4"/>
  <c r="M278" i="4" s="1"/>
  <c r="G8" i="4"/>
  <c r="M8" i="4" s="1"/>
  <c r="G248" i="4"/>
  <c r="M248" i="4" s="1"/>
  <c r="G245" i="4"/>
  <c r="M245" i="4" s="1"/>
  <c r="G244" i="4"/>
  <c r="M244" i="4" s="1"/>
  <c r="G243" i="4"/>
  <c r="M243" i="4" s="1"/>
  <c r="G46" i="4"/>
  <c r="G41" i="4"/>
  <c r="M41" i="4" s="1"/>
  <c r="G40" i="4"/>
  <c r="M40" i="4" s="1"/>
  <c r="G85" i="4"/>
  <c r="M85" i="4" s="1"/>
  <c r="K241" i="4"/>
  <c r="L241" i="4" s="1"/>
  <c r="G241" i="4"/>
  <c r="M241" i="4" s="1"/>
  <c r="F241" i="4"/>
  <c r="G16" i="4"/>
  <c r="M16" i="4" s="1"/>
  <c r="G15" i="4"/>
  <c r="M15" i="4" s="1"/>
  <c r="G183" i="4"/>
  <c r="M183" i="4" s="1"/>
  <c r="K182" i="4"/>
  <c r="L182" i="4" s="1"/>
  <c r="G182" i="4"/>
  <c r="M182" i="4" s="1"/>
  <c r="F182" i="4"/>
  <c r="G65" i="4"/>
  <c r="M65" i="4" s="1"/>
  <c r="G237" i="4"/>
  <c r="M237" i="4" s="1"/>
  <c r="G99" i="4"/>
  <c r="M99" i="4" s="1"/>
  <c r="K98" i="4"/>
  <c r="L98" i="4" s="1"/>
  <c r="G98" i="4"/>
  <c r="M98" i="4" s="1"/>
  <c r="F98" i="4"/>
  <c r="G97" i="4"/>
  <c r="M97" i="4" s="1"/>
  <c r="G55" i="4"/>
  <c r="M55" i="4" s="1"/>
  <c r="G54" i="4"/>
  <c r="M54" i="4" s="1"/>
  <c r="K24" i="4"/>
  <c r="L24" i="4" s="1"/>
  <c r="G24" i="4"/>
  <c r="M24" i="4" s="1"/>
  <c r="F24" i="4"/>
  <c r="G59" i="4"/>
  <c r="G115" i="4"/>
  <c r="M115" i="4" s="1"/>
  <c r="G51" i="4"/>
  <c r="K158" i="4"/>
  <c r="L158" i="4" s="1"/>
  <c r="G158" i="4"/>
  <c r="M158" i="4" s="1"/>
  <c r="F158" i="4"/>
  <c r="G157" i="4"/>
  <c r="G156" i="4"/>
  <c r="M156" i="4" s="1"/>
  <c r="G169" i="4"/>
  <c r="K124" i="4"/>
  <c r="L124" i="4" s="1"/>
  <c r="G124" i="4"/>
  <c r="M124" i="4" s="1"/>
  <c r="F124" i="4"/>
  <c r="G221" i="4"/>
  <c r="G220" i="4"/>
  <c r="M220" i="4" s="1"/>
  <c r="G219" i="4"/>
  <c r="K147" i="4"/>
  <c r="L147" i="4" s="1"/>
  <c r="G147" i="4"/>
  <c r="M147" i="4" s="1"/>
  <c r="F147" i="4"/>
  <c r="G114" i="4"/>
  <c r="G113" i="4"/>
  <c r="M113" i="4" s="1"/>
  <c r="G247" i="4"/>
  <c r="K215" i="4"/>
  <c r="L215" i="4" s="1"/>
  <c r="G215" i="4"/>
  <c r="M215" i="4" s="1"/>
  <c r="F215" i="4"/>
  <c r="G148" i="4"/>
  <c r="G242" i="4"/>
  <c r="M242" i="4" s="1"/>
  <c r="G73" i="4"/>
  <c r="K91" i="4"/>
  <c r="L91" i="4" s="1"/>
  <c r="G91" i="4"/>
  <c r="M91" i="4" s="1"/>
  <c r="F91" i="4"/>
  <c r="G283" i="4"/>
  <c r="G209" i="4"/>
  <c r="M209" i="4" s="1"/>
  <c r="G199" i="4"/>
  <c r="K203" i="4"/>
  <c r="L203" i="4" s="1"/>
  <c r="G203" i="4"/>
  <c r="M203" i="4" s="1"/>
  <c r="F203" i="4"/>
  <c r="G162" i="4"/>
  <c r="G130" i="4"/>
  <c r="M130" i="4" s="1"/>
  <c r="G200" i="4"/>
  <c r="K74" i="4"/>
  <c r="L74" i="4" s="1"/>
  <c r="G74" i="4"/>
  <c r="M74" i="4" s="1"/>
  <c r="F74" i="4"/>
  <c r="G225" i="4"/>
  <c r="G187" i="4"/>
  <c r="M187" i="4" s="1"/>
  <c r="G76" i="4"/>
  <c r="K166" i="4"/>
  <c r="L166" i="4" s="1"/>
  <c r="G166" i="4"/>
  <c r="M166" i="4" s="1"/>
  <c r="F166" i="4"/>
  <c r="G145" i="4"/>
  <c r="G250" i="4"/>
  <c r="M250" i="4" s="1"/>
  <c r="G205" i="4"/>
  <c r="M205" i="4" s="1"/>
  <c r="G87" i="4"/>
  <c r="M87" i="4" s="1"/>
  <c r="G214" i="4"/>
  <c r="M214" i="4" s="1"/>
  <c r="G119" i="4"/>
  <c r="M119" i="4" s="1"/>
  <c r="G201" i="4"/>
  <c r="M201" i="4" s="1"/>
  <c r="G9" i="4"/>
  <c r="M9" i="4" s="1"/>
  <c r="G138" i="4"/>
  <c r="M138" i="4" s="1"/>
  <c r="G103" i="4"/>
  <c r="M103" i="4" s="1"/>
  <c r="G213" i="4"/>
  <c r="M213" i="4" s="1"/>
  <c r="G280" i="4"/>
  <c r="M280" i="4" s="1"/>
  <c r="G84" i="4"/>
  <c r="M84" i="4" s="1"/>
  <c r="G240" i="4"/>
  <c r="M240" i="4" s="1"/>
  <c r="G72" i="4"/>
  <c r="M72" i="4" s="1"/>
  <c r="K110" i="4"/>
  <c r="L110" i="4" s="1"/>
  <c r="G110" i="4"/>
  <c r="M110" i="4" s="1"/>
  <c r="F110" i="4"/>
  <c r="G6" i="4"/>
  <c r="M6" i="4" s="1"/>
  <c r="M14" i="4"/>
  <c r="G14" i="4"/>
  <c r="K14" i="4" s="1"/>
  <c r="G181" i="4"/>
  <c r="M181" i="4" s="1"/>
  <c r="G236" i="4"/>
  <c r="M236" i="4" s="1"/>
  <c r="G96" i="4"/>
  <c r="M96" i="4" s="1"/>
  <c r="G155" i="4"/>
  <c r="M155" i="4" s="1"/>
  <c r="K206" i="4"/>
  <c r="L206" i="4" s="1"/>
  <c r="G206" i="4"/>
  <c r="M206" i="4" s="1"/>
  <c r="F206" i="4"/>
  <c r="G5" i="4"/>
  <c r="M13" i="4"/>
  <c r="G13" i="4"/>
  <c r="K13" i="4" s="1"/>
  <c r="G180" i="4"/>
  <c r="M180" i="4" s="1"/>
  <c r="G179" i="4"/>
  <c r="M179" i="4" s="1"/>
  <c r="G235" i="4"/>
  <c r="M235" i="4" s="1"/>
  <c r="G95" i="4"/>
  <c r="K95" i="4" s="1"/>
  <c r="G109" i="4"/>
  <c r="M109" i="4" s="1"/>
  <c r="G108" i="4"/>
  <c r="M108" i="4" s="1"/>
  <c r="G83" i="4"/>
  <c r="M83" i="4" s="1"/>
  <c r="G82" i="4"/>
  <c r="K82" i="4" s="1"/>
  <c r="G239" i="4"/>
  <c r="M239" i="4" s="1"/>
  <c r="G154" i="4"/>
  <c r="M154" i="4" s="1"/>
  <c r="G153" i="4"/>
  <c r="M153" i="4" s="1"/>
  <c r="G152" i="4"/>
  <c r="K152" i="4" s="1"/>
  <c r="G151" i="4"/>
  <c r="M151" i="4" s="1"/>
  <c r="G168" i="4"/>
  <c r="M168" i="4" s="1"/>
  <c r="G123" i="4"/>
  <c r="M123" i="4" s="1"/>
  <c r="G218" i="4"/>
  <c r="K218" i="4" s="1"/>
  <c r="G217" i="4"/>
  <c r="G146" i="4"/>
  <c r="M146" i="4" s="1"/>
  <c r="G234" i="4"/>
  <c r="G28" i="4"/>
  <c r="K28" i="4" s="1"/>
  <c r="G178" i="4"/>
  <c r="M178" i="4" s="1"/>
  <c r="G224" i="4"/>
  <c r="M224" i="4" s="1"/>
  <c r="G186" i="4"/>
  <c r="M186" i="4" s="1"/>
  <c r="G185" i="4"/>
  <c r="M185" i="4" s="1"/>
  <c r="G75" i="4"/>
  <c r="M75" i="4" s="1"/>
  <c r="G216" i="4"/>
  <c r="M216" i="4" s="1"/>
  <c r="G149" i="4"/>
  <c r="M149" i="4" s="1"/>
  <c r="G137" i="4"/>
  <c r="M137" i="4" s="1"/>
  <c r="G198" i="4"/>
  <c r="M198" i="4" s="1"/>
  <c r="G202" i="4"/>
  <c r="M202" i="4" s="1"/>
  <c r="G161" i="4"/>
  <c r="M161" i="4" s="1"/>
  <c r="G129" i="4"/>
  <c r="M129" i="4" s="1"/>
  <c r="G195" i="4"/>
  <c r="M195" i="4" s="1"/>
  <c r="G208" i="4"/>
  <c r="M208" i="4" s="1"/>
  <c r="G261" i="4"/>
  <c r="M261" i="4" s="1"/>
  <c r="G116" i="4"/>
  <c r="M116" i="4" s="1"/>
  <c r="G118" i="4"/>
  <c r="M118" i="4" s="1"/>
  <c r="G212" i="4"/>
  <c r="M212" i="4" s="1"/>
  <c r="G211" i="4"/>
  <c r="M211" i="4" s="1"/>
  <c r="G210" i="4"/>
  <c r="M210" i="4" s="1"/>
  <c r="G86" i="4"/>
  <c r="M86" i="4" s="1"/>
  <c r="G36" i="4"/>
  <c r="M36" i="4" s="1"/>
  <c r="G35" i="4"/>
  <c r="M35" i="4" s="1"/>
  <c r="G64" i="4"/>
  <c r="M64" i="4" s="1"/>
  <c r="M45" i="4"/>
  <c r="K45" i="4"/>
  <c r="L45" i="4" s="1"/>
  <c r="M44" i="4"/>
  <c r="K44" i="4"/>
  <c r="L44" i="4" s="1"/>
  <c r="G128" i="4"/>
  <c r="M128" i="4" s="1"/>
  <c r="G231" i="4"/>
  <c r="M231" i="4" s="1"/>
  <c r="G127" i="4"/>
  <c r="M127" i="4" s="1"/>
  <c r="H133" i="4"/>
  <c r="G133" i="4"/>
  <c r="M133" i="4" s="1"/>
  <c r="H63" i="4"/>
  <c r="G63" i="4"/>
  <c r="M63" i="4" s="1"/>
  <c r="G193" i="4"/>
  <c r="M193" i="4" s="1"/>
  <c r="G273" i="4"/>
  <c r="M273" i="4" s="1"/>
  <c r="G272" i="4"/>
  <c r="M272" i="4" s="1"/>
  <c r="G271" i="4"/>
  <c r="M271" i="4" s="1"/>
  <c r="G270" i="4"/>
  <c r="M270" i="4" s="1"/>
  <c r="G256" i="4"/>
  <c r="M256" i="4" s="1"/>
  <c r="G177" i="4"/>
  <c r="M177" i="4" s="1"/>
  <c r="G277" i="4"/>
  <c r="M277" i="4" s="1"/>
  <c r="G227" i="4"/>
  <c r="M227" i="4" s="1"/>
  <c r="G230" i="4"/>
  <c r="M230" i="4" s="1"/>
  <c r="G276" i="4"/>
  <c r="M276" i="4" s="1"/>
  <c r="G23" i="4"/>
  <c r="M23" i="4" s="1"/>
  <c r="G275" i="4"/>
  <c r="G260" i="4"/>
  <c r="M260" i="4" s="1"/>
  <c r="G255" i="4"/>
  <c r="G32" i="4"/>
  <c r="M32" i="4" s="1"/>
  <c r="G176" i="4"/>
  <c r="G175" i="4"/>
  <c r="M175" i="4" s="1"/>
  <c r="G174" i="4"/>
  <c r="G22" i="4"/>
  <c r="M22" i="4" s="1"/>
  <c r="G62" i="4"/>
  <c r="G173" i="4"/>
  <c r="M173" i="4" s="1"/>
  <c r="G172" i="4"/>
  <c r="G171" i="4"/>
  <c r="M171" i="4" s="1"/>
  <c r="H254" i="4"/>
  <c r="G254" i="4"/>
  <c r="M254" i="4" s="1"/>
  <c r="H253" i="4"/>
  <c r="G253" i="4"/>
  <c r="M253" i="4" s="1"/>
  <c r="H71" i="4"/>
  <c r="G71" i="4"/>
  <c r="M71" i="4" s="1"/>
  <c r="H259" i="4"/>
  <c r="G259" i="4"/>
  <c r="M259" i="4" s="1"/>
  <c r="H139" i="4"/>
  <c r="G139" i="4"/>
  <c r="M139" i="4" s="1"/>
  <c r="H252" i="4"/>
  <c r="G252" i="4"/>
  <c r="M252" i="4" s="1"/>
  <c r="H144" i="4"/>
  <c r="G144" i="4"/>
  <c r="M144" i="4" s="1"/>
  <c r="H143" i="4"/>
  <c r="G143" i="4"/>
  <c r="M143" i="4" s="1"/>
  <c r="H142" i="4"/>
  <c r="G142" i="4"/>
  <c r="M142" i="4" s="1"/>
  <c r="H89" i="4"/>
  <c r="G89" i="4"/>
  <c r="M89" i="4" s="1"/>
  <c r="H258" i="4"/>
  <c r="G258" i="4"/>
  <c r="M258" i="4" s="1"/>
  <c r="H135" i="4"/>
  <c r="G135" i="4"/>
  <c r="M135" i="4" s="1"/>
  <c r="H192" i="4"/>
  <c r="G192" i="4"/>
  <c r="M192" i="4" s="1"/>
  <c r="H191" i="4"/>
  <c r="G191" i="4"/>
  <c r="M191" i="4" s="1"/>
  <c r="H88" i="4"/>
  <c r="G88" i="4"/>
  <c r="M88" i="4" s="1"/>
  <c r="H61" i="4"/>
  <c r="G61" i="4"/>
  <c r="M61" i="4" s="1"/>
  <c r="H107" i="4"/>
  <c r="G107" i="4"/>
  <c r="M107" i="4" s="1"/>
  <c r="H106" i="4"/>
  <c r="G106" i="4"/>
  <c r="M106" i="4" s="1"/>
  <c r="H170" i="4"/>
  <c r="G170" i="4"/>
  <c r="M170" i="4" s="1"/>
  <c r="H226" i="4"/>
  <c r="G226" i="4"/>
  <c r="M226" i="4" s="1"/>
  <c r="H105" i="4"/>
  <c r="G105" i="4"/>
  <c r="M105" i="4" s="1"/>
  <c r="H104" i="4"/>
  <c r="G104" i="4"/>
  <c r="M104" i="4" s="1"/>
  <c r="H257" i="4"/>
  <c r="G257" i="4"/>
  <c r="M257" i="4" s="1"/>
  <c r="H21" i="4"/>
  <c r="G21" i="4"/>
  <c r="M21" i="4" s="1"/>
  <c r="G190" i="4"/>
  <c r="M190" i="4" s="1"/>
  <c r="G141" i="4"/>
  <c r="M141" i="4" s="1"/>
  <c r="G264" i="4"/>
  <c r="M264" i="4" s="1"/>
  <c r="G53" i="4"/>
  <c r="M53" i="4" s="1"/>
  <c r="G20" i="4"/>
  <c r="K20" i="4" s="1"/>
  <c r="G189" i="4"/>
  <c r="M189" i="4" s="1"/>
  <c r="G117" i="4"/>
  <c r="M117" i="4" s="1"/>
  <c r="G94" i="4"/>
  <c r="M94" i="4" s="1"/>
  <c r="G93" i="4"/>
  <c r="M93" i="4" s="1"/>
  <c r="G229" i="4"/>
  <c r="M229" i="4" s="1"/>
  <c r="G165" i="4"/>
  <c r="M165" i="4" s="1"/>
  <c r="H266" i="4"/>
  <c r="G266" i="4"/>
  <c r="M266" i="4" s="1"/>
  <c r="H188" i="4"/>
  <c r="G188" i="4"/>
  <c r="M188" i="4" s="1"/>
  <c r="H39" i="4"/>
  <c r="G39" i="4"/>
  <c r="M39" i="4" s="1"/>
  <c r="H140" i="4"/>
  <c r="G140" i="4"/>
  <c r="M140" i="4" s="1"/>
  <c r="H249" i="4"/>
  <c r="G249" i="4"/>
  <c r="M249" i="4" s="1"/>
  <c r="H204" i="4"/>
  <c r="G204" i="4"/>
  <c r="M204" i="4" s="1"/>
  <c r="H19" i="4"/>
  <c r="G19" i="4"/>
  <c r="M19" i="4" s="1"/>
  <c r="H150" i="4"/>
  <c r="G150" i="4"/>
  <c r="M150" i="4" s="1"/>
  <c r="H164" i="4"/>
  <c r="G164" i="4"/>
  <c r="M164" i="4" s="1"/>
  <c r="H52" i="4"/>
  <c r="G52" i="4"/>
  <c r="M52" i="4" s="1"/>
  <c r="H29" i="4"/>
  <c r="G29" i="4"/>
  <c r="M29" i="4" s="1"/>
  <c r="H281" i="4"/>
  <c r="G281" i="4"/>
  <c r="M281" i="4" s="1"/>
  <c r="K173" i="4" l="1"/>
  <c r="L173" i="4" s="1"/>
  <c r="K175" i="4"/>
  <c r="K260" i="4"/>
  <c r="K230" i="4"/>
  <c r="K256" i="4"/>
  <c r="K273" i="4"/>
  <c r="M218" i="4"/>
  <c r="K168" i="4"/>
  <c r="K154" i="4"/>
  <c r="K165" i="4"/>
  <c r="K117" i="4"/>
  <c r="K264" i="4"/>
  <c r="K231" i="4"/>
  <c r="K36" i="4"/>
  <c r="K212" i="4"/>
  <c r="K208" i="4"/>
  <c r="K202" i="4"/>
  <c r="K216" i="4"/>
  <c r="K224" i="4"/>
  <c r="K146" i="4"/>
  <c r="M82" i="4"/>
  <c r="K108" i="4"/>
  <c r="K179" i="4"/>
  <c r="M5" i="4"/>
  <c r="K236" i="4"/>
  <c r="K201" i="4"/>
  <c r="K205" i="4"/>
  <c r="K245" i="4"/>
  <c r="K222" i="4"/>
  <c r="K92" i="4"/>
  <c r="K30" i="4"/>
  <c r="K163" i="4"/>
  <c r="L20" i="4"/>
  <c r="F20" i="4"/>
  <c r="M20" i="4"/>
  <c r="K93" i="4"/>
  <c r="K190" i="4"/>
  <c r="K171" i="4"/>
  <c r="K22" i="4"/>
  <c r="K32" i="4"/>
  <c r="K23" i="4"/>
  <c r="K277" i="4"/>
  <c r="K271" i="4"/>
  <c r="F44" i="4"/>
  <c r="F45" i="4"/>
  <c r="K64" i="4"/>
  <c r="K210" i="4"/>
  <c r="K116" i="4"/>
  <c r="K129" i="4"/>
  <c r="K137" i="4"/>
  <c r="K185" i="4"/>
  <c r="M28" i="4"/>
  <c r="L218" i="4"/>
  <c r="F218" i="4"/>
  <c r="M152" i="4"/>
  <c r="L82" i="4"/>
  <c r="F82" i="4"/>
  <c r="M95" i="4"/>
  <c r="L13" i="4"/>
  <c r="F13" i="4"/>
  <c r="L14" i="4"/>
  <c r="F14" i="4"/>
  <c r="L28" i="4"/>
  <c r="F28" i="4"/>
  <c r="L152" i="4"/>
  <c r="F152" i="4"/>
  <c r="L95" i="4"/>
  <c r="F95" i="4"/>
  <c r="K240" i="4"/>
  <c r="K138" i="4"/>
  <c r="K214" i="4"/>
  <c r="K187" i="4"/>
  <c r="K130" i="4"/>
  <c r="K209" i="4"/>
  <c r="K242" i="4"/>
  <c r="K113" i="4"/>
  <c r="K220" i="4"/>
  <c r="K156" i="4"/>
  <c r="K115" i="4"/>
  <c r="K55" i="4"/>
  <c r="K237" i="4"/>
  <c r="K15" i="4"/>
  <c r="K40" i="4"/>
  <c r="K243" i="4"/>
  <c r="K8" i="4"/>
  <c r="K111" i="4"/>
  <c r="K11" i="4"/>
  <c r="K7" i="4"/>
  <c r="K37" i="4"/>
  <c r="K196" i="4"/>
  <c r="K103" i="4"/>
  <c r="K9" i="4"/>
  <c r="K119" i="4"/>
  <c r="K87" i="4"/>
  <c r="K250" i="4"/>
  <c r="M76" i="4"/>
  <c r="K76" i="4"/>
  <c r="M200" i="4"/>
  <c r="K200" i="4"/>
  <c r="M199" i="4"/>
  <c r="K199" i="4"/>
  <c r="M73" i="4"/>
  <c r="K73" i="4"/>
  <c r="M247" i="4"/>
  <c r="K247" i="4"/>
  <c r="M219" i="4"/>
  <c r="K219" i="4"/>
  <c r="M169" i="4"/>
  <c r="K169" i="4"/>
  <c r="M51" i="4"/>
  <c r="K51" i="4"/>
  <c r="M145" i="4"/>
  <c r="K145" i="4"/>
  <c r="M225" i="4"/>
  <c r="K225" i="4"/>
  <c r="M162" i="4"/>
  <c r="K162" i="4"/>
  <c r="M283" i="4"/>
  <c r="K283" i="4"/>
  <c r="M148" i="4"/>
  <c r="K148" i="4"/>
  <c r="M114" i="4"/>
  <c r="K114" i="4"/>
  <c r="M221" i="4"/>
  <c r="K221" i="4"/>
  <c r="M157" i="4"/>
  <c r="K157" i="4"/>
  <c r="M59" i="4"/>
  <c r="K59" i="4"/>
  <c r="K54" i="4"/>
  <c r="K97" i="4"/>
  <c r="K99" i="4"/>
  <c r="K65" i="4"/>
  <c r="K183" i="4"/>
  <c r="K16" i="4"/>
  <c r="K85" i="4"/>
  <c r="K41" i="4"/>
  <c r="M46" i="4"/>
  <c r="K46" i="4"/>
  <c r="K244" i="4"/>
  <c r="K248" i="4"/>
  <c r="K278" i="4"/>
  <c r="K223" i="4"/>
  <c r="K112" i="4"/>
  <c r="K10" i="4"/>
  <c r="K12" i="4"/>
  <c r="K246" i="4"/>
  <c r="K265" i="4"/>
  <c r="K159" i="4"/>
  <c r="K160" i="4"/>
  <c r="K38" i="4"/>
  <c r="K280" i="4"/>
  <c r="K213" i="4"/>
  <c r="K96" i="4"/>
  <c r="K181" i="4"/>
  <c r="K6" i="4"/>
  <c r="K72" i="4"/>
  <c r="K84" i="4"/>
  <c r="K35" i="4"/>
  <c r="K86" i="4"/>
  <c r="K211" i="4"/>
  <c r="K118" i="4"/>
  <c r="K261" i="4"/>
  <c r="K195" i="4"/>
  <c r="K161" i="4"/>
  <c r="K198" i="4"/>
  <c r="K149" i="4"/>
  <c r="K75" i="4"/>
  <c r="K186" i="4"/>
  <c r="K178" i="4"/>
  <c r="M217" i="4"/>
  <c r="K217" i="4"/>
  <c r="M234" i="4"/>
  <c r="K234" i="4"/>
  <c r="K123" i="4"/>
  <c r="K151" i="4"/>
  <c r="K153" i="4"/>
  <c r="K239" i="4"/>
  <c r="K83" i="4"/>
  <c r="K109" i="4"/>
  <c r="K235" i="4"/>
  <c r="K180" i="4"/>
  <c r="K5" i="4"/>
  <c r="K155" i="4"/>
  <c r="K127" i="4"/>
  <c r="K128" i="4"/>
  <c r="K63" i="4"/>
  <c r="K133" i="4"/>
  <c r="M172" i="4"/>
  <c r="K172" i="4"/>
  <c r="M174" i="4"/>
  <c r="K174" i="4"/>
  <c r="M255" i="4"/>
  <c r="K255" i="4"/>
  <c r="K21" i="4"/>
  <c r="K257" i="4"/>
  <c r="K104" i="4"/>
  <c r="K105" i="4"/>
  <c r="K226" i="4"/>
  <c r="K170" i="4"/>
  <c r="K106" i="4"/>
  <c r="K107" i="4"/>
  <c r="K61" i="4"/>
  <c r="K88" i="4"/>
  <c r="K191" i="4"/>
  <c r="K192" i="4"/>
  <c r="K135" i="4"/>
  <c r="K258" i="4"/>
  <c r="K89" i="4"/>
  <c r="K142" i="4"/>
  <c r="K143" i="4"/>
  <c r="K144" i="4"/>
  <c r="K252" i="4"/>
  <c r="K139" i="4"/>
  <c r="K259" i="4"/>
  <c r="K71" i="4"/>
  <c r="K253" i="4"/>
  <c r="K254" i="4"/>
  <c r="M62" i="4"/>
  <c r="K62" i="4"/>
  <c r="M176" i="4"/>
  <c r="K176" i="4"/>
  <c r="M275" i="4"/>
  <c r="K275" i="4"/>
  <c r="K276" i="4"/>
  <c r="K227" i="4"/>
  <c r="K177" i="4"/>
  <c r="K270" i="4"/>
  <c r="K272" i="4"/>
  <c r="K193" i="4"/>
  <c r="K281" i="4"/>
  <c r="K29" i="4"/>
  <c r="K52" i="4"/>
  <c r="K164" i="4"/>
  <c r="K150" i="4"/>
  <c r="K19" i="4"/>
  <c r="K204" i="4"/>
  <c r="K249" i="4"/>
  <c r="K140" i="4"/>
  <c r="K39" i="4"/>
  <c r="K188" i="4"/>
  <c r="K266" i="4"/>
  <c r="K229" i="4"/>
  <c r="K94" i="4"/>
  <c r="K189" i="4"/>
  <c r="K53" i="4"/>
  <c r="K141" i="4"/>
  <c r="F173" i="4" l="1"/>
  <c r="L168" i="4"/>
  <c r="F168" i="4"/>
  <c r="L273" i="4"/>
  <c r="F273" i="4"/>
  <c r="L230" i="4"/>
  <c r="F230" i="4"/>
  <c r="L175" i="4"/>
  <c r="F175" i="4"/>
  <c r="L154" i="4"/>
  <c r="F154" i="4"/>
  <c r="L256" i="4"/>
  <c r="F256" i="4"/>
  <c r="L260" i="4"/>
  <c r="F260" i="4"/>
  <c r="L163" i="4"/>
  <c r="F163" i="4"/>
  <c r="L92" i="4"/>
  <c r="F92" i="4"/>
  <c r="L245" i="4"/>
  <c r="F245" i="4"/>
  <c r="L201" i="4"/>
  <c r="F201" i="4"/>
  <c r="L179" i="4"/>
  <c r="F179" i="4"/>
  <c r="L224" i="4"/>
  <c r="F224" i="4"/>
  <c r="L202" i="4"/>
  <c r="F202" i="4"/>
  <c r="L212" i="4"/>
  <c r="F212" i="4"/>
  <c r="L231" i="4"/>
  <c r="F231" i="4"/>
  <c r="L117" i="4"/>
  <c r="F117" i="4"/>
  <c r="L30" i="4"/>
  <c r="F30" i="4"/>
  <c r="L222" i="4"/>
  <c r="F222" i="4"/>
  <c r="L205" i="4"/>
  <c r="F205" i="4"/>
  <c r="L236" i="4"/>
  <c r="F236" i="4"/>
  <c r="L108" i="4"/>
  <c r="F108" i="4"/>
  <c r="L146" i="4"/>
  <c r="F146" i="4"/>
  <c r="L216" i="4"/>
  <c r="F216" i="4"/>
  <c r="L208" i="4"/>
  <c r="F208" i="4"/>
  <c r="L36" i="4"/>
  <c r="F36" i="4"/>
  <c r="L264" i="4"/>
  <c r="F264" i="4"/>
  <c r="L165" i="4"/>
  <c r="F165" i="4"/>
  <c r="L196" i="4"/>
  <c r="F196" i="4"/>
  <c r="L7" i="4"/>
  <c r="F7" i="4"/>
  <c r="L111" i="4"/>
  <c r="F111" i="4"/>
  <c r="L243" i="4"/>
  <c r="F243" i="4"/>
  <c r="L15" i="4"/>
  <c r="F15" i="4"/>
  <c r="L55" i="4"/>
  <c r="F55" i="4"/>
  <c r="L156" i="4"/>
  <c r="F156" i="4"/>
  <c r="L113" i="4"/>
  <c r="F113" i="4"/>
  <c r="L209" i="4"/>
  <c r="F209" i="4"/>
  <c r="L187" i="4"/>
  <c r="F187" i="4"/>
  <c r="L138" i="4"/>
  <c r="F138" i="4"/>
  <c r="L137" i="4"/>
  <c r="F137" i="4"/>
  <c r="L116" i="4"/>
  <c r="F116" i="4"/>
  <c r="L64" i="4"/>
  <c r="F64" i="4"/>
  <c r="L277" i="4"/>
  <c r="F277" i="4"/>
  <c r="L32" i="4"/>
  <c r="F32" i="4"/>
  <c r="L171" i="4"/>
  <c r="F171" i="4"/>
  <c r="L93" i="4"/>
  <c r="F93" i="4"/>
  <c r="L37" i="4"/>
  <c r="F37" i="4"/>
  <c r="L11" i="4"/>
  <c r="F11" i="4"/>
  <c r="L8" i="4"/>
  <c r="F8" i="4"/>
  <c r="L40" i="4"/>
  <c r="F40" i="4"/>
  <c r="L237" i="4"/>
  <c r="F237" i="4"/>
  <c r="L115" i="4"/>
  <c r="F115" i="4"/>
  <c r="L220" i="4"/>
  <c r="F220" i="4"/>
  <c r="L242" i="4"/>
  <c r="F242" i="4"/>
  <c r="L130" i="4"/>
  <c r="F130" i="4"/>
  <c r="L214" i="4"/>
  <c r="F214" i="4"/>
  <c r="L240" i="4"/>
  <c r="F240" i="4"/>
  <c r="L185" i="4"/>
  <c r="F185" i="4"/>
  <c r="L129" i="4"/>
  <c r="F129" i="4"/>
  <c r="L210" i="4"/>
  <c r="F210" i="4"/>
  <c r="L271" i="4"/>
  <c r="F271" i="4"/>
  <c r="L23" i="4"/>
  <c r="F23" i="4"/>
  <c r="L22" i="4"/>
  <c r="F22" i="4"/>
  <c r="L190" i="4"/>
  <c r="F190" i="4"/>
  <c r="F160" i="4"/>
  <c r="L160" i="4"/>
  <c r="L265" i="4"/>
  <c r="F265" i="4"/>
  <c r="L12" i="4"/>
  <c r="F12" i="4"/>
  <c r="L112" i="4"/>
  <c r="F112" i="4"/>
  <c r="L278" i="4"/>
  <c r="F278" i="4"/>
  <c r="L244" i="4"/>
  <c r="F244" i="4"/>
  <c r="L85" i="4"/>
  <c r="F85" i="4"/>
  <c r="L183" i="4"/>
  <c r="F183" i="4"/>
  <c r="L99" i="4"/>
  <c r="F99" i="4"/>
  <c r="L54" i="4"/>
  <c r="F54" i="4"/>
  <c r="F51" i="4"/>
  <c r="L51" i="4"/>
  <c r="F219" i="4"/>
  <c r="L219" i="4"/>
  <c r="F73" i="4"/>
  <c r="L73" i="4"/>
  <c r="F200" i="4"/>
  <c r="L200" i="4"/>
  <c r="L87" i="4"/>
  <c r="F87" i="4"/>
  <c r="L9" i="4"/>
  <c r="F9" i="4"/>
  <c r="F38" i="4"/>
  <c r="L38" i="4"/>
  <c r="L159" i="4"/>
  <c r="F159" i="4"/>
  <c r="L246" i="4"/>
  <c r="F246" i="4"/>
  <c r="L10" i="4"/>
  <c r="F10" i="4"/>
  <c r="L223" i="4"/>
  <c r="F223" i="4"/>
  <c r="L248" i="4"/>
  <c r="F248" i="4"/>
  <c r="L46" i="4"/>
  <c r="F46" i="4"/>
  <c r="L41" i="4"/>
  <c r="F41" i="4"/>
  <c r="L16" i="4"/>
  <c r="F16" i="4"/>
  <c r="L65" i="4"/>
  <c r="F65" i="4"/>
  <c r="L97" i="4"/>
  <c r="F97" i="4"/>
  <c r="F59" i="4"/>
  <c r="L59" i="4"/>
  <c r="F157" i="4"/>
  <c r="L157" i="4"/>
  <c r="F221" i="4"/>
  <c r="L221" i="4"/>
  <c r="F114" i="4"/>
  <c r="L114" i="4"/>
  <c r="F148" i="4"/>
  <c r="L148" i="4"/>
  <c r="F283" i="4"/>
  <c r="L283" i="4"/>
  <c r="F162" i="4"/>
  <c r="L162" i="4"/>
  <c r="F225" i="4"/>
  <c r="L225" i="4"/>
  <c r="F145" i="4"/>
  <c r="L145" i="4"/>
  <c r="F169" i="4"/>
  <c r="L169" i="4"/>
  <c r="F247" i="4"/>
  <c r="L247" i="4"/>
  <c r="F199" i="4"/>
  <c r="L199" i="4"/>
  <c r="F76" i="4"/>
  <c r="L76" i="4"/>
  <c r="L250" i="4"/>
  <c r="F250" i="4"/>
  <c r="L119" i="4"/>
  <c r="F119" i="4"/>
  <c r="L103" i="4"/>
  <c r="F103" i="4"/>
  <c r="L213" i="4"/>
  <c r="F213" i="4"/>
  <c r="L280" i="4"/>
  <c r="F280" i="4"/>
  <c r="L96" i="4"/>
  <c r="F96" i="4"/>
  <c r="L72" i="4"/>
  <c r="F72" i="4"/>
  <c r="L181" i="4"/>
  <c r="F181" i="4"/>
  <c r="L84" i="4"/>
  <c r="F84" i="4"/>
  <c r="L6" i="4"/>
  <c r="F6" i="4"/>
  <c r="L180" i="4"/>
  <c r="F180" i="4"/>
  <c r="L239" i="4"/>
  <c r="F239" i="4"/>
  <c r="F234" i="4"/>
  <c r="L234" i="4"/>
  <c r="L149" i="4"/>
  <c r="F149" i="4"/>
  <c r="L211" i="4"/>
  <c r="F211" i="4"/>
  <c r="L5" i="4"/>
  <c r="F5" i="4"/>
  <c r="L235" i="4"/>
  <c r="F235" i="4"/>
  <c r="L83" i="4"/>
  <c r="F83" i="4"/>
  <c r="L153" i="4"/>
  <c r="F153" i="4"/>
  <c r="L123" i="4"/>
  <c r="F123" i="4"/>
  <c r="L178" i="4"/>
  <c r="F178" i="4"/>
  <c r="L75" i="4"/>
  <c r="F75" i="4"/>
  <c r="L198" i="4"/>
  <c r="F198" i="4"/>
  <c r="L195" i="4"/>
  <c r="F195" i="4"/>
  <c r="L118" i="4"/>
  <c r="F118" i="4"/>
  <c r="L86" i="4"/>
  <c r="F86" i="4"/>
  <c r="L155" i="4"/>
  <c r="F155" i="4"/>
  <c r="L109" i="4"/>
  <c r="F109" i="4"/>
  <c r="L151" i="4"/>
  <c r="F151" i="4"/>
  <c r="L217" i="4"/>
  <c r="F217" i="4"/>
  <c r="L186" i="4"/>
  <c r="F186" i="4"/>
  <c r="L161" i="4"/>
  <c r="F161" i="4"/>
  <c r="L261" i="4"/>
  <c r="F261" i="4"/>
  <c r="L35" i="4"/>
  <c r="F35" i="4"/>
  <c r="L133" i="4"/>
  <c r="F133" i="4"/>
  <c r="L128" i="4"/>
  <c r="F128" i="4"/>
  <c r="L63" i="4"/>
  <c r="F63" i="4"/>
  <c r="L127" i="4"/>
  <c r="F127" i="4"/>
  <c r="L193" i="4"/>
  <c r="F193" i="4"/>
  <c r="L270" i="4"/>
  <c r="F270" i="4"/>
  <c r="F275" i="4"/>
  <c r="L275" i="4"/>
  <c r="L254" i="4"/>
  <c r="F254" i="4"/>
  <c r="L107" i="4"/>
  <c r="F107" i="4"/>
  <c r="L272" i="4"/>
  <c r="F272" i="4"/>
  <c r="L177" i="4"/>
  <c r="F177" i="4"/>
  <c r="L276" i="4"/>
  <c r="F276" i="4"/>
  <c r="L253" i="4"/>
  <c r="F253" i="4"/>
  <c r="L259" i="4"/>
  <c r="F259" i="4"/>
  <c r="L252" i="4"/>
  <c r="F252" i="4"/>
  <c r="L143" i="4"/>
  <c r="F143" i="4"/>
  <c r="L89" i="4"/>
  <c r="F89" i="4"/>
  <c r="L135" i="4"/>
  <c r="F135" i="4"/>
  <c r="L191" i="4"/>
  <c r="F191" i="4"/>
  <c r="L61" i="4"/>
  <c r="F61" i="4"/>
  <c r="L106" i="4"/>
  <c r="F106" i="4"/>
  <c r="L226" i="4"/>
  <c r="F226" i="4"/>
  <c r="L104" i="4"/>
  <c r="F104" i="4"/>
  <c r="L21" i="4"/>
  <c r="F21" i="4"/>
  <c r="F255" i="4"/>
  <c r="L255" i="4"/>
  <c r="F172" i="4"/>
  <c r="L172" i="4"/>
  <c r="L227" i="4"/>
  <c r="F227" i="4"/>
  <c r="F176" i="4"/>
  <c r="L176" i="4"/>
  <c r="F62" i="4"/>
  <c r="L62" i="4"/>
  <c r="L71" i="4"/>
  <c r="F71" i="4"/>
  <c r="L139" i="4"/>
  <c r="F139" i="4"/>
  <c r="L144" i="4"/>
  <c r="F144" i="4"/>
  <c r="L142" i="4"/>
  <c r="F142" i="4"/>
  <c r="L258" i="4"/>
  <c r="F258" i="4"/>
  <c r="L192" i="4"/>
  <c r="F192" i="4"/>
  <c r="L88" i="4"/>
  <c r="F88" i="4"/>
  <c r="L170" i="4"/>
  <c r="F170" i="4"/>
  <c r="L105" i="4"/>
  <c r="F105" i="4"/>
  <c r="L257" i="4"/>
  <c r="F257" i="4"/>
  <c r="F174" i="4"/>
  <c r="L174" i="4"/>
  <c r="F141" i="4"/>
  <c r="L141" i="4"/>
  <c r="F229" i="4"/>
  <c r="L229" i="4"/>
  <c r="L140" i="4"/>
  <c r="F140" i="4"/>
  <c r="L52" i="4"/>
  <c r="F52" i="4"/>
  <c r="F53" i="4"/>
  <c r="L53" i="4"/>
  <c r="F94" i="4"/>
  <c r="L94" i="4"/>
  <c r="L266" i="4"/>
  <c r="F266" i="4"/>
  <c r="L39" i="4"/>
  <c r="F39" i="4"/>
  <c r="L249" i="4"/>
  <c r="F249" i="4"/>
  <c r="L19" i="4"/>
  <c r="F19" i="4"/>
  <c r="L164" i="4"/>
  <c r="F164" i="4"/>
  <c r="L29" i="4"/>
  <c r="F29" i="4"/>
  <c r="F189" i="4"/>
  <c r="L189" i="4"/>
  <c r="L188" i="4"/>
  <c r="F188" i="4"/>
  <c r="L204" i="4"/>
  <c r="F204" i="4"/>
  <c r="L150" i="4"/>
  <c r="F150" i="4"/>
  <c r="L281" i="4"/>
  <c r="F281" i="4"/>
  <c r="G67" i="4" l="1"/>
  <c r="M67" i="4" s="1"/>
  <c r="G70" i="4"/>
  <c r="M70" i="4" s="1"/>
  <c r="H134" i="4"/>
  <c r="G134" i="4"/>
  <c r="M134" i="4" s="1"/>
  <c r="G121" i="4"/>
  <c r="M121" i="4" s="1"/>
  <c r="G34" i="4"/>
  <c r="G120" i="4"/>
  <c r="M120" i="4" s="1"/>
  <c r="G279" i="4"/>
  <c r="M279" i="4" s="1"/>
  <c r="G50" i="4"/>
  <c r="M50" i="4" s="1"/>
  <c r="G268" i="4"/>
  <c r="M268" i="4" s="1"/>
  <c r="G80" i="4"/>
  <c r="M80" i="4" s="1"/>
  <c r="G122" i="4"/>
  <c r="M122" i="4" s="1"/>
  <c r="H262" i="4"/>
  <c r="G262" i="4"/>
  <c r="M262" i="4" s="1"/>
  <c r="H184" i="4"/>
  <c r="G184" i="4"/>
  <c r="M184" i="4" s="1"/>
  <c r="H56" i="4"/>
  <c r="G56" i="4"/>
  <c r="M56" i="4" s="1"/>
  <c r="E78" i="4"/>
  <c r="H126" i="4"/>
  <c r="G126" i="4"/>
  <c r="M126" i="4" s="1"/>
  <c r="H125" i="4"/>
  <c r="G125" i="4"/>
  <c r="M125" i="4" s="1"/>
  <c r="H132" i="4"/>
  <c r="G132" i="4"/>
  <c r="M132" i="4" s="1"/>
  <c r="H60" i="4"/>
  <c r="G60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M78" i="4" l="1"/>
  <c r="E285" i="4"/>
  <c r="G285" i="4"/>
  <c r="K122" i="4"/>
  <c r="K279" i="4"/>
  <c r="M34" i="4"/>
  <c r="K70" i="4"/>
  <c r="K268" i="4"/>
  <c r="K34" i="4"/>
  <c r="H78" i="4"/>
  <c r="K78" i="4" s="1"/>
  <c r="K132" i="4"/>
  <c r="K125" i="4"/>
  <c r="K126" i="4"/>
  <c r="K56" i="4"/>
  <c r="K184" i="4"/>
  <c r="K262" i="4"/>
  <c r="K80" i="4"/>
  <c r="K50" i="4"/>
  <c r="K120" i="4"/>
  <c r="K121" i="4"/>
  <c r="K134" i="4"/>
  <c r="K67" i="4"/>
  <c r="K60" i="4"/>
  <c r="M60" i="4"/>
  <c r="M285" i="4" l="1"/>
  <c r="H285" i="4"/>
  <c r="K285" i="4"/>
  <c r="L279" i="4"/>
  <c r="F279" i="4"/>
  <c r="L70" i="4"/>
  <c r="F70" i="4"/>
  <c r="L122" i="4"/>
  <c r="F122" i="4"/>
  <c r="L34" i="4"/>
  <c r="F34" i="4"/>
  <c r="L268" i="4"/>
  <c r="F268" i="4"/>
  <c r="L121" i="4"/>
  <c r="F121" i="4"/>
  <c r="L50" i="4"/>
  <c r="F50" i="4"/>
  <c r="L262" i="4"/>
  <c r="F262" i="4"/>
  <c r="L56" i="4"/>
  <c r="F56" i="4"/>
  <c r="L125" i="4"/>
  <c r="F125" i="4"/>
  <c r="L78" i="4"/>
  <c r="F78" i="4"/>
  <c r="L134" i="4"/>
  <c r="F134" i="4"/>
  <c r="L120" i="4"/>
  <c r="F120" i="4"/>
  <c r="F80" i="4"/>
  <c r="L80" i="4"/>
  <c r="L184" i="4"/>
  <c r="F184" i="4"/>
  <c r="L126" i="4"/>
  <c r="F126" i="4"/>
  <c r="L132" i="4"/>
  <c r="F132" i="4"/>
  <c r="L67" i="4"/>
  <c r="F67" i="4"/>
  <c r="F60" i="4"/>
  <c r="L60" i="4"/>
  <c r="L285" i="4" l="1"/>
  <c r="F285" i="4"/>
  <c r="S91" i="5"/>
  <c r="W90" i="5"/>
  <c r="V90" i="5"/>
  <c r="U90" i="5"/>
  <c r="T90" i="5"/>
  <c r="S90" i="5"/>
  <c r="K90" i="5"/>
  <c r="J90" i="5"/>
  <c r="I90" i="5"/>
  <c r="H90" i="5"/>
  <c r="T89" i="5"/>
  <c r="T91" i="5" s="1"/>
  <c r="S89" i="5"/>
  <c r="Q89" i="5"/>
  <c r="P89" i="5"/>
  <c r="O89" i="5"/>
  <c r="N89" i="5"/>
  <c r="M89" i="5"/>
  <c r="L89" i="5"/>
  <c r="R87" i="5"/>
  <c r="Z87" i="5" s="1"/>
  <c r="J87" i="5"/>
  <c r="W87" i="5" s="1"/>
  <c r="R86" i="5"/>
  <c r="Z86" i="5" s="1"/>
  <c r="J86" i="5"/>
  <c r="W86" i="5" s="1"/>
  <c r="R85" i="5"/>
  <c r="Z85" i="5" s="1"/>
  <c r="J85" i="5"/>
  <c r="W85" i="5" s="1"/>
  <c r="R84" i="5"/>
  <c r="Z84" i="5" s="1"/>
  <c r="J84" i="5"/>
  <c r="W84" i="5" s="1"/>
  <c r="R83" i="5"/>
  <c r="Z83" i="5" s="1"/>
  <c r="J83" i="5"/>
  <c r="W83" i="5" s="1"/>
  <c r="W82" i="5"/>
  <c r="R82" i="5"/>
  <c r="K82" i="5"/>
  <c r="U82" i="5" s="1"/>
  <c r="J82" i="5"/>
  <c r="R81" i="5"/>
  <c r="K81" i="5"/>
  <c r="J81" i="5"/>
  <c r="W81" i="5" s="1"/>
  <c r="R80" i="5"/>
  <c r="K80" i="5"/>
  <c r="J80" i="5" s="1"/>
  <c r="R79" i="5"/>
  <c r="K79" i="5"/>
  <c r="J79" i="5"/>
  <c r="W79" i="5" s="1"/>
  <c r="W78" i="5"/>
  <c r="R78" i="5"/>
  <c r="K78" i="5"/>
  <c r="U78" i="5" s="1"/>
  <c r="J78" i="5"/>
  <c r="R77" i="5"/>
  <c r="K77" i="5"/>
  <c r="J77" i="5"/>
  <c r="W77" i="5" s="1"/>
  <c r="R76" i="5"/>
  <c r="K76" i="5"/>
  <c r="J76" i="5" s="1"/>
  <c r="R75" i="5"/>
  <c r="K75" i="5"/>
  <c r="J75" i="5"/>
  <c r="W75" i="5" s="1"/>
  <c r="R74" i="5"/>
  <c r="K74" i="5"/>
  <c r="J74" i="5" s="1"/>
  <c r="R73" i="5"/>
  <c r="K73" i="5"/>
  <c r="J73" i="5"/>
  <c r="W73" i="5" s="1"/>
  <c r="R72" i="5"/>
  <c r="K72" i="5"/>
  <c r="H72" i="5"/>
  <c r="J72" i="5" s="1"/>
  <c r="R71" i="5"/>
  <c r="H71" i="5"/>
  <c r="J71" i="5" s="1"/>
  <c r="R70" i="5"/>
  <c r="H70" i="5"/>
  <c r="J70" i="5" s="1"/>
  <c r="W70" i="5" s="1"/>
  <c r="R69" i="5"/>
  <c r="K69" i="5"/>
  <c r="H69" i="5"/>
  <c r="J69" i="5" s="1"/>
  <c r="W68" i="5"/>
  <c r="R68" i="5"/>
  <c r="K68" i="5"/>
  <c r="H68" i="5"/>
  <c r="J68" i="5" s="1"/>
  <c r="R67" i="5"/>
  <c r="H67" i="5"/>
  <c r="J67" i="5" s="1"/>
  <c r="R66" i="5"/>
  <c r="H66" i="5"/>
  <c r="J66" i="5" s="1"/>
  <c r="W66" i="5" s="1"/>
  <c r="R65" i="5"/>
  <c r="K65" i="5"/>
  <c r="H65" i="5"/>
  <c r="J65" i="5" s="1"/>
  <c r="W64" i="5"/>
  <c r="R64" i="5"/>
  <c r="K64" i="5"/>
  <c r="H64" i="5"/>
  <c r="J64" i="5" s="1"/>
  <c r="R63" i="5"/>
  <c r="H63" i="5"/>
  <c r="J63" i="5" s="1"/>
  <c r="R62" i="5"/>
  <c r="K62" i="5"/>
  <c r="H62" i="5"/>
  <c r="J62" i="5" s="1"/>
  <c r="R61" i="5"/>
  <c r="H61" i="5"/>
  <c r="J61" i="5" s="1"/>
  <c r="R60" i="5"/>
  <c r="K60" i="5"/>
  <c r="H60" i="5"/>
  <c r="J60" i="5" s="1"/>
  <c r="R59" i="5"/>
  <c r="H59" i="5"/>
  <c r="J59" i="5" s="1"/>
  <c r="R58" i="5"/>
  <c r="K58" i="5"/>
  <c r="H58" i="5"/>
  <c r="J58" i="5" s="1"/>
  <c r="R57" i="5"/>
  <c r="H57" i="5"/>
  <c r="J57" i="5" s="1"/>
  <c r="R56" i="5"/>
  <c r="K56" i="5"/>
  <c r="J56" i="5"/>
  <c r="W56" i="5" s="1"/>
  <c r="R55" i="5"/>
  <c r="K55" i="5"/>
  <c r="J55" i="5"/>
  <c r="W55" i="5" s="1"/>
  <c r="W54" i="5"/>
  <c r="R54" i="5"/>
  <c r="K54" i="5"/>
  <c r="U54" i="5" s="1"/>
  <c r="J54" i="5"/>
  <c r="R53" i="5"/>
  <c r="K53" i="5"/>
  <c r="J53" i="5"/>
  <c r="W53" i="5" s="1"/>
  <c r="R52" i="5"/>
  <c r="K52" i="5"/>
  <c r="J52" i="5"/>
  <c r="W52" i="5" s="1"/>
  <c r="R51" i="5"/>
  <c r="K51" i="5"/>
  <c r="J51" i="5"/>
  <c r="W51" i="5" s="1"/>
  <c r="R50" i="5"/>
  <c r="H50" i="5"/>
  <c r="J50" i="5" s="1"/>
  <c r="R49" i="5"/>
  <c r="H49" i="5"/>
  <c r="W49" i="5" s="1"/>
  <c r="R48" i="5"/>
  <c r="K48" i="5"/>
  <c r="J48" i="5"/>
  <c r="W48" i="5" s="1"/>
  <c r="R47" i="5"/>
  <c r="K47" i="5"/>
  <c r="J47" i="5" s="1"/>
  <c r="R46" i="5"/>
  <c r="K46" i="5"/>
  <c r="J46" i="5"/>
  <c r="W46" i="5" s="1"/>
  <c r="R45" i="5"/>
  <c r="K45" i="5"/>
  <c r="J45" i="5" s="1"/>
  <c r="R44" i="5"/>
  <c r="K44" i="5"/>
  <c r="J44" i="5" s="1"/>
  <c r="W44" i="5" s="1"/>
  <c r="R43" i="5"/>
  <c r="K43" i="5"/>
  <c r="J43" i="5" s="1"/>
  <c r="R42" i="5"/>
  <c r="K42" i="5"/>
  <c r="J42" i="5"/>
  <c r="R41" i="5"/>
  <c r="K41" i="5"/>
  <c r="J41" i="5"/>
  <c r="W41" i="5" s="1"/>
  <c r="R40" i="5"/>
  <c r="K40" i="5"/>
  <c r="J40" i="5" s="1"/>
  <c r="W39" i="5"/>
  <c r="R39" i="5"/>
  <c r="K39" i="5"/>
  <c r="U39" i="5" s="1"/>
  <c r="J39" i="5"/>
  <c r="R38" i="5"/>
  <c r="K38" i="5"/>
  <c r="J38" i="5"/>
  <c r="R37" i="5"/>
  <c r="H37" i="5"/>
  <c r="R36" i="5"/>
  <c r="K36" i="5"/>
  <c r="J36" i="5" s="1"/>
  <c r="U36" i="5" s="1"/>
  <c r="R35" i="5"/>
  <c r="K35" i="5"/>
  <c r="J35" i="5" s="1"/>
  <c r="R34" i="5"/>
  <c r="K34" i="5"/>
  <c r="J34" i="5" s="1"/>
  <c r="U34" i="5" s="1"/>
  <c r="R33" i="5"/>
  <c r="K33" i="5"/>
  <c r="J33" i="5" s="1"/>
  <c r="R32" i="5"/>
  <c r="K32" i="5"/>
  <c r="J32" i="5" s="1"/>
  <c r="U32" i="5" s="1"/>
  <c r="R31" i="5"/>
  <c r="K31" i="5"/>
  <c r="J31" i="5"/>
  <c r="R30" i="5"/>
  <c r="K30" i="5"/>
  <c r="J30" i="5" s="1"/>
  <c r="U30" i="5" s="1"/>
  <c r="R29" i="5"/>
  <c r="K29" i="5"/>
  <c r="J29" i="5"/>
  <c r="R28" i="5"/>
  <c r="K28" i="5"/>
  <c r="J28" i="5" s="1"/>
  <c r="U28" i="5" s="1"/>
  <c r="R27" i="5"/>
  <c r="K27" i="5"/>
  <c r="J27" i="5" s="1"/>
  <c r="R26" i="5"/>
  <c r="K26" i="5"/>
  <c r="J26" i="5" s="1"/>
  <c r="U26" i="5" s="1"/>
  <c r="R25" i="5"/>
  <c r="K25" i="5"/>
  <c r="J25" i="5" s="1"/>
  <c r="R24" i="5"/>
  <c r="K24" i="5"/>
  <c r="J24" i="5" s="1"/>
  <c r="U24" i="5" s="1"/>
  <c r="R23" i="5"/>
  <c r="K23" i="5"/>
  <c r="J23" i="5"/>
  <c r="R22" i="5"/>
  <c r="K22" i="5"/>
  <c r="J22" i="5" s="1"/>
  <c r="U22" i="5" s="1"/>
  <c r="R21" i="5"/>
  <c r="K21" i="5"/>
  <c r="J21" i="5" s="1"/>
  <c r="R20" i="5"/>
  <c r="K20" i="5"/>
  <c r="J20" i="5"/>
  <c r="W20" i="5" s="1"/>
  <c r="R19" i="5"/>
  <c r="K19" i="5"/>
  <c r="J19" i="5" s="1"/>
  <c r="R18" i="5"/>
  <c r="K18" i="5"/>
  <c r="J18" i="5" s="1"/>
  <c r="W18" i="5" s="1"/>
  <c r="R17" i="5"/>
  <c r="K17" i="5"/>
  <c r="J17" i="5" s="1"/>
  <c r="R16" i="5"/>
  <c r="K16" i="5"/>
  <c r="J16" i="5"/>
  <c r="W16" i="5" s="1"/>
  <c r="R15" i="5"/>
  <c r="K15" i="5"/>
  <c r="J15" i="5" s="1"/>
  <c r="R14" i="5"/>
  <c r="K14" i="5"/>
  <c r="J14" i="5" s="1"/>
  <c r="W14" i="5" s="1"/>
  <c r="R13" i="5"/>
  <c r="K13" i="5"/>
  <c r="J13" i="5" s="1"/>
  <c r="R12" i="5"/>
  <c r="K12" i="5"/>
  <c r="J12" i="5"/>
  <c r="W12" i="5" s="1"/>
  <c r="R11" i="5"/>
  <c r="K11" i="5"/>
  <c r="J11" i="5" s="1"/>
  <c r="W10" i="5"/>
  <c r="R10" i="5"/>
  <c r="Z10" i="5" s="1"/>
  <c r="K10" i="5"/>
  <c r="U10" i="5" s="1"/>
  <c r="W9" i="5"/>
  <c r="R9" i="5"/>
  <c r="K9" i="5"/>
  <c r="U9" i="5" s="1"/>
  <c r="R8" i="5"/>
  <c r="K8" i="5"/>
  <c r="J8" i="5"/>
  <c r="W8" i="5" s="1"/>
  <c r="R7" i="5"/>
  <c r="K7" i="5"/>
  <c r="J7" i="5" s="1"/>
  <c r="R6" i="5"/>
  <c r="K6" i="5"/>
  <c r="J6" i="5"/>
  <c r="W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R5" i="5"/>
  <c r="K5" i="5"/>
  <c r="Z9" i="5" l="1"/>
  <c r="W22" i="5"/>
  <c r="W30" i="5"/>
  <c r="K37" i="5"/>
  <c r="J37" i="5" s="1"/>
  <c r="U37" i="5" s="1"/>
  <c r="Z39" i="5"/>
  <c r="U41" i="5"/>
  <c r="K50" i="5"/>
  <c r="U52" i="5"/>
  <c r="Z54" i="5"/>
  <c r="U56" i="5"/>
  <c r="K57" i="5"/>
  <c r="K59" i="5"/>
  <c r="K61" i="5"/>
  <c r="K63" i="5"/>
  <c r="U64" i="5"/>
  <c r="Z64" i="5"/>
  <c r="U65" i="5"/>
  <c r="K66" i="5"/>
  <c r="K67" i="5"/>
  <c r="U68" i="5"/>
  <c r="Z68" i="5"/>
  <c r="U69" i="5"/>
  <c r="K70" i="5"/>
  <c r="K71" i="5"/>
  <c r="Z78" i="5"/>
  <c r="Z82" i="5"/>
  <c r="W26" i="5"/>
  <c r="Z30" i="5"/>
  <c r="W34" i="5"/>
  <c r="Z34" i="5" s="1"/>
  <c r="Z41" i="5"/>
  <c r="Z52" i="5"/>
  <c r="Z56" i="5"/>
  <c r="U66" i="5"/>
  <c r="Z66" i="5"/>
  <c r="U67" i="5"/>
  <c r="U70" i="5"/>
  <c r="Z70" i="5"/>
  <c r="A73" i="5"/>
  <c r="A74" i="5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W7" i="5"/>
  <c r="U7" i="5"/>
  <c r="Z8" i="5"/>
  <c r="V10" i="5"/>
  <c r="I10" i="5"/>
  <c r="U13" i="5"/>
  <c r="W13" i="5"/>
  <c r="Z14" i="5"/>
  <c r="U17" i="5"/>
  <c r="W17" i="5"/>
  <c r="Z18" i="5"/>
  <c r="U21" i="5"/>
  <c r="W21" i="5"/>
  <c r="V22" i="5"/>
  <c r="I22" i="5"/>
  <c r="V24" i="5"/>
  <c r="I24" i="5"/>
  <c r="V30" i="5"/>
  <c r="I30" i="5"/>
  <c r="V32" i="5"/>
  <c r="I32" i="5"/>
  <c r="V37" i="5"/>
  <c r="I37" i="5"/>
  <c r="V41" i="5"/>
  <c r="I41" i="5"/>
  <c r="Z6" i="5"/>
  <c r="Z7" i="5"/>
  <c r="V9" i="5"/>
  <c r="I9" i="5"/>
  <c r="W11" i="5"/>
  <c r="Z11" i="5" s="1"/>
  <c r="U11" i="5"/>
  <c r="Z12" i="5"/>
  <c r="Z13" i="5"/>
  <c r="W15" i="5"/>
  <c r="Z15" i="5" s="1"/>
  <c r="U15" i="5"/>
  <c r="Z16" i="5"/>
  <c r="Z17" i="5"/>
  <c r="W19" i="5"/>
  <c r="Z19" i="5" s="1"/>
  <c r="U19" i="5"/>
  <c r="Z20" i="5"/>
  <c r="Z21" i="5"/>
  <c r="V26" i="5"/>
  <c r="I26" i="5"/>
  <c r="V28" i="5"/>
  <c r="I28" i="5"/>
  <c r="V34" i="5"/>
  <c r="I34" i="5"/>
  <c r="V36" i="5"/>
  <c r="I36" i="5"/>
  <c r="V39" i="5"/>
  <c r="I39" i="5"/>
  <c r="Z22" i="5"/>
  <c r="W23" i="5"/>
  <c r="Z23" i="5" s="1"/>
  <c r="U23" i="5"/>
  <c r="Z26" i="5"/>
  <c r="J5" i="5"/>
  <c r="R89" i="5"/>
  <c r="U6" i="5"/>
  <c r="U8" i="5"/>
  <c r="U12" i="5"/>
  <c r="U14" i="5"/>
  <c r="U16" i="5"/>
  <c r="U18" i="5"/>
  <c r="U20" i="5"/>
  <c r="W24" i="5"/>
  <c r="Z24" i="5" s="1"/>
  <c r="W25" i="5"/>
  <c r="Z25" i="5" s="1"/>
  <c r="U25" i="5"/>
  <c r="W28" i="5"/>
  <c r="Z28" i="5" s="1"/>
  <c r="W29" i="5"/>
  <c r="Z29" i="5" s="1"/>
  <c r="U29" i="5"/>
  <c r="W32" i="5"/>
  <c r="Z32" i="5" s="1"/>
  <c r="W33" i="5"/>
  <c r="Z33" i="5" s="1"/>
  <c r="U33" i="5"/>
  <c r="W36" i="5"/>
  <c r="Z36" i="5" s="1"/>
  <c r="W43" i="5"/>
  <c r="U43" i="5"/>
  <c r="Z44" i="5"/>
  <c r="W47" i="5"/>
  <c r="U47" i="5"/>
  <c r="Z48" i="5"/>
  <c r="Z49" i="5"/>
  <c r="Z51" i="5"/>
  <c r="I52" i="5"/>
  <c r="V52" i="5"/>
  <c r="Z55" i="5"/>
  <c r="I56" i="5"/>
  <c r="V56" i="5"/>
  <c r="W58" i="5"/>
  <c r="U58" i="5"/>
  <c r="Z58" i="5"/>
  <c r="W60" i="5"/>
  <c r="U60" i="5"/>
  <c r="Z60" i="5"/>
  <c r="W62" i="5"/>
  <c r="U62" i="5"/>
  <c r="Z62" i="5"/>
  <c r="V64" i="5"/>
  <c r="I64" i="5"/>
  <c r="V65" i="5"/>
  <c r="I65" i="5"/>
  <c r="V68" i="5"/>
  <c r="I68" i="5"/>
  <c r="V69" i="5"/>
  <c r="I69" i="5"/>
  <c r="W27" i="5"/>
  <c r="Z27" i="5" s="1"/>
  <c r="U27" i="5"/>
  <c r="W31" i="5"/>
  <c r="Z31" i="5" s="1"/>
  <c r="U31" i="5"/>
  <c r="W35" i="5"/>
  <c r="Z35" i="5" s="1"/>
  <c r="U35" i="5"/>
  <c r="W38" i="5"/>
  <c r="Z38" i="5" s="1"/>
  <c r="U38" i="5"/>
  <c r="W40" i="5"/>
  <c r="Z40" i="5" s="1"/>
  <c r="U40" i="5"/>
  <c r="W42" i="5"/>
  <c r="Z42" i="5" s="1"/>
  <c r="U42" i="5"/>
  <c r="Z43" i="5"/>
  <c r="W45" i="5"/>
  <c r="Z45" i="5" s="1"/>
  <c r="U45" i="5"/>
  <c r="Z46" i="5"/>
  <c r="Z47" i="5"/>
  <c r="W50" i="5"/>
  <c r="U50" i="5"/>
  <c r="Z50" i="5"/>
  <c r="Z53" i="5"/>
  <c r="I54" i="5"/>
  <c r="V54" i="5"/>
  <c r="W57" i="5"/>
  <c r="U57" i="5"/>
  <c r="Z57" i="5"/>
  <c r="W59" i="5"/>
  <c r="U59" i="5"/>
  <c r="Z59" i="5"/>
  <c r="W61" i="5"/>
  <c r="U61" i="5"/>
  <c r="Z61" i="5"/>
  <c r="U63" i="5"/>
  <c r="W63" i="5"/>
  <c r="V66" i="5"/>
  <c r="I66" i="5"/>
  <c r="V67" i="5"/>
  <c r="I67" i="5"/>
  <c r="V70" i="5"/>
  <c r="I70" i="5"/>
  <c r="H89" i="5"/>
  <c r="H91" i="5" s="1"/>
  <c r="U44" i="5"/>
  <c r="U46" i="5"/>
  <c r="U48" i="5"/>
  <c r="U51" i="5"/>
  <c r="U53" i="5"/>
  <c r="U55" i="5"/>
  <c r="Z63" i="5"/>
  <c r="Z65" i="5"/>
  <c r="W65" i="5"/>
  <c r="Z67" i="5"/>
  <c r="W67" i="5"/>
  <c r="Z69" i="5"/>
  <c r="W69" i="5"/>
  <c r="W72" i="5"/>
  <c r="U72" i="5"/>
  <c r="Z72" i="5"/>
  <c r="W74" i="5"/>
  <c r="U74" i="5"/>
  <c r="Z75" i="5"/>
  <c r="Z79" i="5"/>
  <c r="K49" i="5"/>
  <c r="U49" i="5" s="1"/>
  <c r="W71" i="5"/>
  <c r="U71" i="5"/>
  <c r="Z71" i="5"/>
  <c r="Z73" i="5"/>
  <c r="Z74" i="5"/>
  <c r="W76" i="5"/>
  <c r="Z76" i="5" s="1"/>
  <c r="U76" i="5"/>
  <c r="Z77" i="5"/>
  <c r="I78" i="5"/>
  <c r="V78" i="5"/>
  <c r="W80" i="5"/>
  <c r="Z80" i="5" s="1"/>
  <c r="U80" i="5"/>
  <c r="Z81" i="5"/>
  <c r="I82" i="5"/>
  <c r="V82" i="5"/>
  <c r="U73" i="5"/>
  <c r="U75" i="5"/>
  <c r="U77" i="5"/>
  <c r="U79" i="5"/>
  <c r="U81" i="5"/>
  <c r="U83" i="5"/>
  <c r="U84" i="5"/>
  <c r="U85" i="5"/>
  <c r="U86" i="5"/>
  <c r="U87" i="5"/>
  <c r="W37" i="5" l="1"/>
  <c r="Z37" i="5" s="1"/>
  <c r="V87" i="5"/>
  <c r="I87" i="5"/>
  <c r="V85" i="5"/>
  <c r="I85" i="5"/>
  <c r="V83" i="5"/>
  <c r="I83" i="5"/>
  <c r="V79" i="5"/>
  <c r="I79" i="5"/>
  <c r="V75" i="5"/>
  <c r="I75" i="5"/>
  <c r="I76" i="5"/>
  <c r="V76" i="5"/>
  <c r="I74" i="5"/>
  <c r="V74" i="5"/>
  <c r="V55" i="5"/>
  <c r="I55" i="5"/>
  <c r="V51" i="5"/>
  <c r="I51" i="5"/>
  <c r="V46" i="5"/>
  <c r="I46" i="5"/>
  <c r="V63" i="5"/>
  <c r="I63" i="5"/>
  <c r="I61" i="5"/>
  <c r="V61" i="5"/>
  <c r="I57" i="5"/>
  <c r="V57" i="5"/>
  <c r="I50" i="5"/>
  <c r="V50" i="5"/>
  <c r="I45" i="5"/>
  <c r="V45" i="5"/>
  <c r="I62" i="5"/>
  <c r="V62" i="5"/>
  <c r="I58" i="5"/>
  <c r="V58" i="5"/>
  <c r="I47" i="5"/>
  <c r="V47" i="5"/>
  <c r="I43" i="5"/>
  <c r="V43" i="5"/>
  <c r="I33" i="5"/>
  <c r="V33" i="5"/>
  <c r="I29" i="5"/>
  <c r="V29" i="5"/>
  <c r="I25" i="5"/>
  <c r="V25" i="5"/>
  <c r="V20" i="5"/>
  <c r="I20" i="5"/>
  <c r="V16" i="5"/>
  <c r="I16" i="5"/>
  <c r="I12" i="5"/>
  <c r="V12" i="5"/>
  <c r="V6" i="5"/>
  <c r="I6" i="5"/>
  <c r="K89" i="5"/>
  <c r="K91" i="5" s="1"/>
  <c r="I19" i="5"/>
  <c r="V19" i="5"/>
  <c r="V15" i="5"/>
  <c r="I15" i="5"/>
  <c r="I11" i="5"/>
  <c r="V11" i="5"/>
  <c r="I7" i="5"/>
  <c r="V7" i="5"/>
  <c r="V86" i="5"/>
  <c r="I86" i="5"/>
  <c r="V84" i="5"/>
  <c r="I84" i="5"/>
  <c r="V81" i="5"/>
  <c r="I81" i="5"/>
  <c r="V77" i="5"/>
  <c r="I77" i="5"/>
  <c r="V73" i="5"/>
  <c r="I73" i="5"/>
  <c r="I80" i="5"/>
  <c r="V80" i="5"/>
  <c r="I71" i="5"/>
  <c r="V71" i="5"/>
  <c r="V49" i="5"/>
  <c r="I49" i="5"/>
  <c r="I72" i="5"/>
  <c r="V72" i="5"/>
  <c r="V53" i="5"/>
  <c r="I53" i="5"/>
  <c r="V48" i="5"/>
  <c r="I48" i="5"/>
  <c r="V44" i="5"/>
  <c r="I44" i="5"/>
  <c r="I59" i="5"/>
  <c r="V59" i="5"/>
  <c r="I42" i="5"/>
  <c r="V42" i="5"/>
  <c r="I40" i="5"/>
  <c r="V40" i="5"/>
  <c r="I38" i="5"/>
  <c r="V38" i="5"/>
  <c r="I35" i="5"/>
  <c r="V35" i="5"/>
  <c r="I31" i="5"/>
  <c r="V31" i="5"/>
  <c r="I27" i="5"/>
  <c r="V27" i="5"/>
  <c r="I60" i="5"/>
  <c r="V60" i="5"/>
  <c r="V18" i="5"/>
  <c r="I18" i="5"/>
  <c r="V14" i="5"/>
  <c r="I14" i="5"/>
  <c r="V8" i="5"/>
  <c r="I8" i="5"/>
  <c r="J89" i="5"/>
  <c r="J91" i="5" s="1"/>
  <c r="W5" i="5"/>
  <c r="U5" i="5"/>
  <c r="I23" i="5"/>
  <c r="V23" i="5"/>
  <c r="I21" i="5"/>
  <c r="V21" i="5"/>
  <c r="I17" i="5"/>
  <c r="V17" i="5"/>
  <c r="I13" i="5"/>
  <c r="V13" i="5"/>
  <c r="U89" i="5" l="1"/>
  <c r="U91" i="5" s="1"/>
  <c r="I5" i="5"/>
  <c r="I89" i="5" s="1"/>
  <c r="I91" i="5" s="1"/>
  <c r="V5" i="5"/>
  <c r="V89" i="5" s="1"/>
  <c r="V91" i="5" s="1"/>
  <c r="W89" i="5"/>
  <c r="W91" i="5" s="1"/>
  <c r="Z5" i="5"/>
  <c r="Z89" i="5" s="1"/>
</calcChain>
</file>

<file path=xl/sharedStrings.xml><?xml version="1.0" encoding="utf-8"?>
<sst xmlns="http://schemas.openxmlformats.org/spreadsheetml/2006/main" count="1831" uniqueCount="887">
  <si>
    <t>898039</t>
  </si>
  <si>
    <t>SETIA PUDIANI</t>
  </si>
  <si>
    <t>AMSIL APRIL 2018</t>
  </si>
  <si>
    <t>901149</t>
  </si>
  <si>
    <t>M. ARIEF KAPRAWI</t>
  </si>
  <si>
    <t>913368</t>
  </si>
  <si>
    <t>005493</t>
  </si>
  <si>
    <t>DINO</t>
  </si>
  <si>
    <t>005596</t>
  </si>
  <si>
    <t>MARDA BRAJAN</t>
  </si>
  <si>
    <t>005919</t>
  </si>
  <si>
    <t>005924</t>
  </si>
  <si>
    <t>007044</t>
  </si>
  <si>
    <t>YULI DWI HARTATI</t>
  </si>
  <si>
    <t>008543</t>
  </si>
  <si>
    <t>009674</t>
  </si>
  <si>
    <t>AGUS ADMAJA</t>
  </si>
  <si>
    <t>010401</t>
  </si>
  <si>
    <t>LINGGAWATI</t>
  </si>
  <si>
    <t>010403</t>
  </si>
  <si>
    <t>INDAH SULISTYANINGATI</t>
  </si>
  <si>
    <t>010424</t>
  </si>
  <si>
    <t>SIFERA TRISMINARTI</t>
  </si>
  <si>
    <t>010464</t>
  </si>
  <si>
    <t>010849</t>
  </si>
  <si>
    <t>020199</t>
  </si>
  <si>
    <t>YULIA HARDJANTO</t>
  </si>
  <si>
    <t>020206</t>
  </si>
  <si>
    <t>SULIS SETYANI</t>
  </si>
  <si>
    <t>040310</t>
  </si>
  <si>
    <t>050405</t>
  </si>
  <si>
    <t>053478</t>
  </si>
  <si>
    <t>RITA YUNITA</t>
  </si>
  <si>
    <t>053563</t>
  </si>
  <si>
    <t>053564</t>
  </si>
  <si>
    <t>053749</t>
  </si>
  <si>
    <t>053839</t>
  </si>
  <si>
    <t>SURAYA SEPTIARINA UTAMI</t>
  </si>
  <si>
    <t>054466</t>
  </si>
  <si>
    <t>SILVANUS JIMANTORO</t>
  </si>
  <si>
    <t>054498</t>
  </si>
  <si>
    <t>054583</t>
  </si>
  <si>
    <t>SIDOARJO</t>
  </si>
  <si>
    <t>054616</t>
  </si>
  <si>
    <t>055458</t>
  </si>
  <si>
    <t>NUR SITI APRILIYANA</t>
  </si>
  <si>
    <t>056023</t>
  </si>
  <si>
    <t>056142</t>
  </si>
  <si>
    <t>IMAM TAUFIK</t>
  </si>
  <si>
    <t>056275</t>
  </si>
  <si>
    <t>057163</t>
  </si>
  <si>
    <t>058835</t>
  </si>
  <si>
    <t>059165</t>
  </si>
  <si>
    <t>LUKAS RAHMA</t>
  </si>
  <si>
    <t>060204</t>
  </si>
  <si>
    <t>061621</t>
  </si>
  <si>
    <t>LUVI MARIANA</t>
  </si>
  <si>
    <t>062277</t>
  </si>
  <si>
    <t>SUSILOWATI</t>
  </si>
  <si>
    <t>063483</t>
  </si>
  <si>
    <t>DINDA AYU PRANITA</t>
  </si>
  <si>
    <t>090512</t>
  </si>
  <si>
    <t>SUGENG PURNOMO</t>
  </si>
  <si>
    <t>EDY CAHYO SUSANTO</t>
  </si>
  <si>
    <t>HERRY WIDODO</t>
  </si>
  <si>
    <t>885217</t>
  </si>
  <si>
    <t>AGUS HERIYANTO</t>
  </si>
  <si>
    <t>890026</t>
  </si>
  <si>
    <t>EDI HANAFI</t>
  </si>
  <si>
    <t>896468</t>
  </si>
  <si>
    <t>AMAN SUNARYO</t>
  </si>
  <si>
    <t>896480</t>
  </si>
  <si>
    <t>LANNY DANU</t>
  </si>
  <si>
    <t>897091</t>
  </si>
  <si>
    <t>MARZUKI</t>
  </si>
  <si>
    <t>WIDODO HANDOYO</t>
  </si>
  <si>
    <t>897422</t>
  </si>
  <si>
    <t>897658</t>
  </si>
  <si>
    <t>ANDREJANTO</t>
  </si>
  <si>
    <t>IRIANTI SRI ASTUTI</t>
  </si>
  <si>
    <t>898343</t>
  </si>
  <si>
    <t>SUSWANTINA T.E</t>
  </si>
  <si>
    <t>ARIEF BUDI S</t>
  </si>
  <si>
    <t>899557</t>
  </si>
  <si>
    <t>T.M.DJUNAIDI</t>
  </si>
  <si>
    <t>900257</t>
  </si>
  <si>
    <t>KRIS ANDIJANI</t>
  </si>
  <si>
    <t>900293</t>
  </si>
  <si>
    <t>MUMU MU'MINAH</t>
  </si>
  <si>
    <t>900781</t>
  </si>
  <si>
    <t>PRIANTONO SOEBEKTI</t>
  </si>
  <si>
    <t>901147</t>
  </si>
  <si>
    <t>DIDIK IRBAMANTO</t>
  </si>
  <si>
    <t>901423</t>
  </si>
  <si>
    <t>HERMIN DWI K</t>
  </si>
  <si>
    <t>901774</t>
  </si>
  <si>
    <t>BUADIN</t>
  </si>
  <si>
    <t>902098</t>
  </si>
  <si>
    <t>M. HOJALI</t>
  </si>
  <si>
    <t>902252</t>
  </si>
  <si>
    <t>DADANG ISWORO</t>
  </si>
  <si>
    <t>902254</t>
  </si>
  <si>
    <t>EMMY SRI HASTUTI</t>
  </si>
  <si>
    <t>902256</t>
  </si>
  <si>
    <t>HEDWIG K T</t>
  </si>
  <si>
    <t>SUGITO HARI S.</t>
  </si>
  <si>
    <t>903333</t>
  </si>
  <si>
    <t>SUTEDJA</t>
  </si>
  <si>
    <t>910244</t>
  </si>
  <si>
    <t>KUSRINI</t>
  </si>
  <si>
    <t>910522</t>
  </si>
  <si>
    <t>BAHAYUDIN</t>
  </si>
  <si>
    <t>910546</t>
  </si>
  <si>
    <t>ARIF WIDODO</t>
  </si>
  <si>
    <t>910846</t>
  </si>
  <si>
    <t>ANDREAS SUMARLIANTO</t>
  </si>
  <si>
    <t>910963</t>
  </si>
  <si>
    <t>MARTINUS EKO K</t>
  </si>
  <si>
    <t>910968</t>
  </si>
  <si>
    <t>ABDULLAH</t>
  </si>
  <si>
    <t>911195</t>
  </si>
  <si>
    <t>AKINA LANNY S.</t>
  </si>
  <si>
    <t>911812</t>
  </si>
  <si>
    <t>ARIANI PRINARYANTI</t>
  </si>
  <si>
    <t>MULYADI</t>
  </si>
  <si>
    <t>912056</t>
  </si>
  <si>
    <t>EINSTEINA M W</t>
  </si>
  <si>
    <t>912201</t>
  </si>
  <si>
    <t>SLAMET RIYADI</t>
  </si>
  <si>
    <t>TRI WIBOWO</t>
  </si>
  <si>
    <t>912218</t>
  </si>
  <si>
    <t>RUDY BHAKTI S.A</t>
  </si>
  <si>
    <t>912787</t>
  </si>
  <si>
    <t>SUGIYANTO</t>
  </si>
  <si>
    <t>912811</t>
  </si>
  <si>
    <t>M. URIFAN</t>
  </si>
  <si>
    <t>913622</t>
  </si>
  <si>
    <t>SURIANTO</t>
  </si>
  <si>
    <t>914012</t>
  </si>
  <si>
    <t>IWAN HERMAWAN</t>
  </si>
  <si>
    <t>914242</t>
  </si>
  <si>
    <t>AGUNG SULAKSONO</t>
  </si>
  <si>
    <t>920032</t>
  </si>
  <si>
    <t>MAMIK CITRARASMI</t>
  </si>
  <si>
    <t>920410</t>
  </si>
  <si>
    <t>NI MADE SWASTINI</t>
  </si>
  <si>
    <t>920657</t>
  </si>
  <si>
    <t>JUPRI</t>
  </si>
  <si>
    <t>921366</t>
  </si>
  <si>
    <t>CHRISTYANI ARI W</t>
  </si>
  <si>
    <t>921598</t>
  </si>
  <si>
    <t>BUDI JUSUF</t>
  </si>
  <si>
    <t>921691</t>
  </si>
  <si>
    <t>SOEMARTO</t>
  </si>
  <si>
    <t>921694</t>
  </si>
  <si>
    <t>SETYO WIDARTI</t>
  </si>
  <si>
    <t>921747</t>
  </si>
  <si>
    <t>YAHYA</t>
  </si>
  <si>
    <t>921870</t>
  </si>
  <si>
    <t>MUJIANA</t>
  </si>
  <si>
    <t>931800</t>
  </si>
  <si>
    <t>DESTI IKA ROYANI</t>
  </si>
  <si>
    <t>932401</t>
  </si>
  <si>
    <t>CHINTIA WINATA</t>
  </si>
  <si>
    <t>940715</t>
  </si>
  <si>
    <t>ANDRIYANTO</t>
  </si>
  <si>
    <t>941153</t>
  </si>
  <si>
    <t>PRIYANTO</t>
  </si>
  <si>
    <t>950020</t>
  </si>
  <si>
    <t>THOMAS BUNAWAN</t>
  </si>
  <si>
    <t>951269</t>
  </si>
  <si>
    <t>960690</t>
  </si>
  <si>
    <t>960929</t>
  </si>
  <si>
    <t>PRIYO AGUNG</t>
  </si>
  <si>
    <t>961551</t>
  </si>
  <si>
    <t>PARTO</t>
  </si>
  <si>
    <t>961581</t>
  </si>
  <si>
    <t>AHMAD RIFAI</t>
  </si>
  <si>
    <t>962069</t>
  </si>
  <si>
    <t>MARDJUKI</t>
  </si>
  <si>
    <t>962140</t>
  </si>
  <si>
    <t>962306</t>
  </si>
  <si>
    <t>ANDRI LAKSONO</t>
  </si>
  <si>
    <t>962380</t>
  </si>
  <si>
    <t>SUMANTO</t>
  </si>
  <si>
    <t>MARIYANI</t>
  </si>
  <si>
    <t>SANDY DEBORAH</t>
  </si>
  <si>
    <t>962946</t>
  </si>
  <si>
    <t>AHMAD KHOZIN</t>
  </si>
  <si>
    <t>963175</t>
  </si>
  <si>
    <t>TOMAS</t>
  </si>
  <si>
    <t>ADE YUNITA WARDHANI</t>
  </si>
  <si>
    <t>963180</t>
  </si>
  <si>
    <t>EKO SUSANTO</t>
  </si>
  <si>
    <t>963185</t>
  </si>
  <si>
    <t>INSANI</t>
  </si>
  <si>
    <t>963721</t>
  </si>
  <si>
    <t>963888</t>
  </si>
  <si>
    <t>JULI</t>
  </si>
  <si>
    <t>EMMA MARIA</t>
  </si>
  <si>
    <t>970654</t>
  </si>
  <si>
    <t>JUNITA REBIKA WADJA</t>
  </si>
  <si>
    <t>970677</t>
  </si>
  <si>
    <t>JONY YACOBUS</t>
  </si>
  <si>
    <t>970825</t>
  </si>
  <si>
    <t>HERU TANASAPUTERA</t>
  </si>
  <si>
    <t>971137</t>
  </si>
  <si>
    <t>WILLY JOKO</t>
  </si>
  <si>
    <t>971238</t>
  </si>
  <si>
    <t>SOLIKHATI</t>
  </si>
  <si>
    <t>971755</t>
  </si>
  <si>
    <t>MICHELSEN</t>
  </si>
  <si>
    <t>973034</t>
  </si>
  <si>
    <t>YULI FARINA DEWI</t>
  </si>
  <si>
    <t>973145</t>
  </si>
  <si>
    <t>TITIN HERNANIK</t>
  </si>
  <si>
    <t>973163</t>
  </si>
  <si>
    <t>WIWIK FENILINDAWATI</t>
  </si>
  <si>
    <t>973200</t>
  </si>
  <si>
    <t>RIYANTI WULANDARI</t>
  </si>
  <si>
    <t>973270</t>
  </si>
  <si>
    <t>TRI MURTININGSIH</t>
  </si>
  <si>
    <t>973336</t>
  </si>
  <si>
    <t>NOVITASARI</t>
  </si>
  <si>
    <t>PRASETYO MAHANANI</t>
  </si>
  <si>
    <t>973623</t>
  </si>
  <si>
    <t>ASTERIA ANDRI</t>
  </si>
  <si>
    <t>SENG HUAT</t>
  </si>
  <si>
    <t>973687</t>
  </si>
  <si>
    <t>CHARLI CINDERELA</t>
  </si>
  <si>
    <t>973845</t>
  </si>
  <si>
    <t>VERY MARDA JONIWATI</t>
  </si>
  <si>
    <t>974015</t>
  </si>
  <si>
    <t>FIFY SOEHENDRA</t>
  </si>
  <si>
    <t>974229</t>
  </si>
  <si>
    <t>EDDY SUWIGNYO</t>
  </si>
  <si>
    <t>975130</t>
  </si>
  <si>
    <t>DAVID LAMONGI</t>
  </si>
  <si>
    <t>975392</t>
  </si>
  <si>
    <t>HENY RUSDIANA</t>
  </si>
  <si>
    <t>976608</t>
  </si>
  <si>
    <t>SONJA E I P</t>
  </si>
  <si>
    <t>977398</t>
  </si>
  <si>
    <t>RUDI HANDOKO</t>
  </si>
  <si>
    <t>980193</t>
  </si>
  <si>
    <t>SANDRA KARTIKA</t>
  </si>
  <si>
    <t>990578</t>
  </si>
  <si>
    <t>DORIS TJITARSO</t>
  </si>
  <si>
    <t>003614</t>
  </si>
  <si>
    <t>006039</t>
  </si>
  <si>
    <t>SOEGIHARTO</t>
  </si>
  <si>
    <t>010608</t>
  </si>
  <si>
    <t>YURI HARTANTI</t>
  </si>
  <si>
    <t>050958</t>
  </si>
  <si>
    <t>RAGA TAUFANI</t>
  </si>
  <si>
    <t>MATERAI PENGAJUAN PINJAMAN</t>
  </si>
  <si>
    <t>054135</t>
  </si>
  <si>
    <t>055633</t>
  </si>
  <si>
    <t>853364</t>
  </si>
  <si>
    <t>HARTIMAN</t>
  </si>
  <si>
    <t>863763</t>
  </si>
  <si>
    <t>896621</t>
  </si>
  <si>
    <t>ENDARTO</t>
  </si>
  <si>
    <t>896939</t>
  </si>
  <si>
    <t>896948</t>
  </si>
  <si>
    <t>898840</t>
  </si>
  <si>
    <t>SURJONO</t>
  </si>
  <si>
    <t>899458</t>
  </si>
  <si>
    <t>899519</t>
  </si>
  <si>
    <t>PRAYITNO</t>
  </si>
  <si>
    <t>900259</t>
  </si>
  <si>
    <t>900262</t>
  </si>
  <si>
    <t>900265</t>
  </si>
  <si>
    <t>901689</t>
  </si>
  <si>
    <t>WAKHIDAH NURHAYATI</t>
  </si>
  <si>
    <t>904937</t>
  </si>
  <si>
    <t>905300</t>
  </si>
  <si>
    <t>910552</t>
  </si>
  <si>
    <t>SUKAMTO</t>
  </si>
  <si>
    <t>910612</t>
  </si>
  <si>
    <t>911094</t>
  </si>
  <si>
    <t>HENRY SETYO</t>
  </si>
  <si>
    <t>911095</t>
  </si>
  <si>
    <t>ONNY SURYANI</t>
  </si>
  <si>
    <t>JUNARIS</t>
  </si>
  <si>
    <t>912222</t>
  </si>
  <si>
    <t>SUKARJI</t>
  </si>
  <si>
    <t>DIDIK ASMARA</t>
  </si>
  <si>
    <t>913169</t>
  </si>
  <si>
    <t>MOCH SUUDI</t>
  </si>
  <si>
    <t>920216</t>
  </si>
  <si>
    <t>WASIS WAHYUDI</t>
  </si>
  <si>
    <t>920413</t>
  </si>
  <si>
    <t>DIJAH RUKMINI</t>
  </si>
  <si>
    <t>921602</t>
  </si>
  <si>
    <t>940372</t>
  </si>
  <si>
    <t>ARI PITONO</t>
  </si>
  <si>
    <t>950298</t>
  </si>
  <si>
    <t>952165</t>
  </si>
  <si>
    <t>LIM TJE</t>
  </si>
  <si>
    <t>HENDRA</t>
  </si>
  <si>
    <t>962378</t>
  </si>
  <si>
    <t>JONI</t>
  </si>
  <si>
    <t>SUNARTO</t>
  </si>
  <si>
    <t>962744</t>
  </si>
  <si>
    <t>962796</t>
  </si>
  <si>
    <t>ELISABETH</t>
  </si>
  <si>
    <t>964143</t>
  </si>
  <si>
    <t>INDRA NINGSIH</t>
  </si>
  <si>
    <t>970337</t>
  </si>
  <si>
    <t>ANA REKASARI</t>
  </si>
  <si>
    <t>971316</t>
  </si>
  <si>
    <t>973142</t>
  </si>
  <si>
    <t>GATOT SUMARSONO</t>
  </si>
  <si>
    <t>973179</t>
  </si>
  <si>
    <t>DJUWADI</t>
  </si>
  <si>
    <t>EFIE LINDA JANI</t>
  </si>
  <si>
    <t>FRANSISCUS</t>
  </si>
  <si>
    <t>973922</t>
  </si>
  <si>
    <t>PHAN NGIT HO</t>
  </si>
  <si>
    <t>974060</t>
  </si>
  <si>
    <t>ARIS WIDAGDO</t>
  </si>
  <si>
    <t>974069</t>
  </si>
  <si>
    <t>HAMZAH FANSURI</t>
  </si>
  <si>
    <t>974928</t>
  </si>
  <si>
    <t>975044</t>
  </si>
  <si>
    <t>975326</t>
  </si>
  <si>
    <t>975379</t>
  </si>
  <si>
    <t>976956</t>
  </si>
  <si>
    <t>KOMARI</t>
  </si>
  <si>
    <t>MATERAI PINJ UTK KP</t>
  </si>
  <si>
    <t>KOPERASI KARYAWAN BCA " MITRA SEJAHTERA " SURABAYA</t>
  </si>
  <si>
    <t>DAFTAR PINJAMAN BARANG RETAIL TGL 01-24 MEI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</si>
  <si>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</si>
  <si>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</si>
  <si>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</si>
  <si>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</si>
  <si>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</si>
  <si>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</si>
  <si>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</si>
  <si>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</si>
  <si>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</si>
  <si>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SALDO</t>
  </si>
  <si>
    <t>BYR UPLOAD</t>
  </si>
  <si>
    <t>PELUNASAN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</si>
  <si>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</si>
  <si>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</si>
  <si>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</si>
  <si>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</si>
  <si>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</si>
  <si>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</si>
  <si>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</si>
  <si>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</si>
  <si>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UPLOAD</t>
  </si>
  <si>
    <t>AWAL</t>
  </si>
  <si>
    <t>POKOK GGL DBT</t>
  </si>
  <si>
    <t>BG GGL DBT</t>
  </si>
  <si>
    <t>AKHIR</t>
  </si>
  <si>
    <t>CICIL</t>
  </si>
  <si>
    <t>PER BULAN</t>
  </si>
  <si>
    <t>NOENIK DIAH SURYANI</t>
  </si>
  <si>
    <t>010942</t>
  </si>
  <si>
    <t>OPPO F7 SILVER</t>
  </si>
  <si>
    <t>010995</t>
  </si>
  <si>
    <t>HEPTA SANTOSO</t>
  </si>
  <si>
    <t>010969</t>
  </si>
  <si>
    <t>RIZZA RAHMAWATI</t>
  </si>
  <si>
    <t>010974</t>
  </si>
  <si>
    <t>SAMSUNG J7 PRIME</t>
  </si>
  <si>
    <t>OCTAVIANUS J W SINGAL</t>
  </si>
  <si>
    <t>011000</t>
  </si>
  <si>
    <t>OPPO F7 RED</t>
  </si>
  <si>
    <t>ASWIN MARDIANTO</t>
  </si>
  <si>
    <t>010961</t>
  </si>
  <si>
    <t>OPPO F7 &amp; F7</t>
  </si>
  <si>
    <t>BUDI ASMANTO</t>
  </si>
  <si>
    <t>010994</t>
  </si>
  <si>
    <t>YUYUN MARDHIANA</t>
  </si>
  <si>
    <t>010992</t>
  </si>
  <si>
    <t>010966</t>
  </si>
  <si>
    <t>RACHMAT HIDAYAT</t>
  </si>
  <si>
    <t>010962</t>
  </si>
  <si>
    <t>OPPO F7</t>
  </si>
  <si>
    <t>HAGNI WIJARTO</t>
  </si>
  <si>
    <t>010987</t>
  </si>
  <si>
    <t>RIZKY ARYA PERDANA</t>
  </si>
  <si>
    <t>010984</t>
  </si>
  <si>
    <t>AYU FITRIANI AGUSTIN</t>
  </si>
  <si>
    <t>010970</t>
  </si>
  <si>
    <t>YENY SETIAWATI</t>
  </si>
  <si>
    <t>010955</t>
  </si>
  <si>
    <t>RETNO KUSTIYANINGSIH</t>
  </si>
  <si>
    <t>010951</t>
  </si>
  <si>
    <t>SUN AMRULLOH CHILMI</t>
  </si>
  <si>
    <t>010959</t>
  </si>
  <si>
    <t>010960</t>
  </si>
  <si>
    <t>YANNY KUSRINI SIDARTA</t>
  </si>
  <si>
    <t>010971</t>
  </si>
  <si>
    <t>OPPO A83 GOLD</t>
  </si>
  <si>
    <t>SHENDY ANGELINA MAKATITA</t>
  </si>
  <si>
    <t>010952</t>
  </si>
  <si>
    <t>SHERLY ADE YULIANA</t>
  </si>
  <si>
    <t>010964</t>
  </si>
  <si>
    <t>WAHYU SETYORINI</t>
  </si>
  <si>
    <t>010975</t>
  </si>
  <si>
    <t>INDAH SOEGIARTINI</t>
  </si>
  <si>
    <t>010948</t>
  </si>
  <si>
    <t>SRI LESTARI</t>
  </si>
  <si>
    <t>010997</t>
  </si>
  <si>
    <t>SAHAT MARULI TUA SITOMPUL</t>
  </si>
  <si>
    <t>010985</t>
  </si>
  <si>
    <t>010950</t>
  </si>
  <si>
    <t>010949</t>
  </si>
  <si>
    <t>HERI WAHYUDI</t>
  </si>
  <si>
    <t>010978</t>
  </si>
  <si>
    <t>OPPO A71 3GB</t>
  </si>
  <si>
    <t>FREDDY KHORINTIUS</t>
  </si>
  <si>
    <t>010976</t>
  </si>
  <si>
    <t>FX ANSELMUS BOLI</t>
  </si>
  <si>
    <t>010965</t>
  </si>
  <si>
    <t>BAMBANG ERWANTO</t>
  </si>
  <si>
    <t>010945</t>
  </si>
  <si>
    <t>CHOIRIYA CHRISDIANI</t>
  </si>
  <si>
    <t>010973</t>
  </si>
  <si>
    <t>TOTOK ERMIYANTO</t>
  </si>
  <si>
    <t>010946</t>
  </si>
  <si>
    <t>ATING RUKIYATININGSIH</t>
  </si>
  <si>
    <t>OPPO A83 BLACK</t>
  </si>
  <si>
    <t>SLAMET RIADI</t>
  </si>
  <si>
    <t>OPPO A71 2GB</t>
  </si>
  <si>
    <t>FITRIANA MEDIAWATI SIRADZ</t>
  </si>
  <si>
    <t>990555</t>
  </si>
  <si>
    <t>TOTOK BUDYHARTO</t>
  </si>
  <si>
    <t>963693</t>
  </si>
  <si>
    <t>FINDRA KENTJANA TANSJAH</t>
  </si>
  <si>
    <t>903080</t>
  </si>
  <si>
    <t>OPPO F7 2</t>
  </si>
  <si>
    <t>AGUS BUDIYONO</t>
  </si>
  <si>
    <t>902874</t>
  </si>
  <si>
    <t xml:space="preserve">OPPO A83 </t>
  </si>
  <si>
    <t>SRI UNTARI</t>
  </si>
  <si>
    <t>911201</t>
  </si>
  <si>
    <t>INA SUGIARTI</t>
  </si>
  <si>
    <t>972948</t>
  </si>
  <si>
    <t>SRI WAHYUNI</t>
  </si>
  <si>
    <t>904932</t>
  </si>
  <si>
    <t>EFFENDI</t>
  </si>
  <si>
    <t>913431</t>
  </si>
  <si>
    <t>BAMBANG KURNIAWAN</t>
  </si>
  <si>
    <t>898803</t>
  </si>
  <si>
    <t>OPPO F7 6GB</t>
  </si>
  <si>
    <t>FIONA FREDERIKA</t>
  </si>
  <si>
    <t>960316</t>
  </si>
  <si>
    <t>KC MT BULGARI OPTIK MULIA</t>
  </si>
  <si>
    <t>PRIMA BOGA WOK,APEM SELONG</t>
  </si>
  <si>
    <t>EVI NOVANDARI BUANAWATI</t>
  </si>
  <si>
    <t>903064</t>
  </si>
  <si>
    <t>PRIMA BOGA CASEROL</t>
  </si>
  <si>
    <t>PRIMA BOGA BELLY POT</t>
  </si>
  <si>
    <t>PRIMA BOGA WOK</t>
  </si>
  <si>
    <t>NOVIE TRI KHRISANTI</t>
  </si>
  <si>
    <t>975378</t>
  </si>
  <si>
    <t>MAMIK TJITRARASMI</t>
  </si>
  <si>
    <t>PRIMA BOGA RS</t>
  </si>
  <si>
    <t>ALMA</t>
  </si>
  <si>
    <t>975354</t>
  </si>
  <si>
    <t>010187</t>
  </si>
  <si>
    <t>DUPAK</t>
  </si>
  <si>
    <t>MM3 PRIMA BOGA</t>
  </si>
  <si>
    <t>FARIDA AINI</t>
  </si>
  <si>
    <t>973418</t>
  </si>
  <si>
    <t>010186</t>
  </si>
  <si>
    <t>JOMBANG</t>
  </si>
  <si>
    <t>LENY TAN</t>
  </si>
  <si>
    <t>912405</t>
  </si>
  <si>
    <t>010336</t>
  </si>
  <si>
    <t>VETERAN</t>
  </si>
  <si>
    <t>WOK PRIMA BOGA</t>
  </si>
  <si>
    <t>LAKSMI MRABAWANI</t>
  </si>
  <si>
    <t>899725</t>
  </si>
  <si>
    <t>010337</t>
  </si>
  <si>
    <t>BCA KAPASARI</t>
  </si>
  <si>
    <t>INDRI NOVITA</t>
  </si>
  <si>
    <t>975355</t>
  </si>
  <si>
    <t>001332</t>
  </si>
  <si>
    <t>KRTJY IDH</t>
  </si>
  <si>
    <t>BELLY POT PRIMA BOGA</t>
  </si>
  <si>
    <t>RATNA DEWI WIDJAJA</t>
  </si>
  <si>
    <t>910267</t>
  </si>
  <si>
    <t>010340</t>
  </si>
  <si>
    <t>RAJAWALI</t>
  </si>
  <si>
    <t>CASEROL, PRESTO PRIMA BOGA</t>
  </si>
  <si>
    <t>YOEZIE SEPTEMBER</t>
  </si>
  <si>
    <t>912038</t>
  </si>
  <si>
    <t>010341</t>
  </si>
  <si>
    <t>NGINDEN SEMOLO</t>
  </si>
  <si>
    <t>SM7 PLS PRIMA BOGA</t>
  </si>
  <si>
    <t>RINA HARTATI S</t>
  </si>
  <si>
    <t>911589</t>
  </si>
  <si>
    <t>010326</t>
  </si>
  <si>
    <t>ENDANG RESTU</t>
  </si>
  <si>
    <t>975189</t>
  </si>
  <si>
    <t>001334</t>
  </si>
  <si>
    <t>GEDANGAN</t>
  </si>
  <si>
    <t>CASEROL PRIMA BOGA</t>
  </si>
  <si>
    <t>ISNAWATI</t>
  </si>
  <si>
    <t>975365</t>
  </si>
  <si>
    <t>010192</t>
  </si>
  <si>
    <t>PS ATUM</t>
  </si>
  <si>
    <t>ANTIN PURWANI</t>
  </si>
  <si>
    <t>900258</t>
  </si>
  <si>
    <t>010330</t>
  </si>
  <si>
    <t>MARGARETA MAHULETTE</t>
  </si>
  <si>
    <t>975329</t>
  </si>
  <si>
    <t>001866</t>
  </si>
  <si>
    <t>RO,RS,RK,MM3 PRIMA BOGA</t>
  </si>
  <si>
    <t>NI MADE</t>
  </si>
  <si>
    <t>010331</t>
  </si>
  <si>
    <t>ADM KRDT KW3 DRM</t>
  </si>
  <si>
    <t>ZIPPORA</t>
  </si>
  <si>
    <t>001862</t>
  </si>
  <si>
    <t>MIRA</t>
  </si>
  <si>
    <t>001331</t>
  </si>
  <si>
    <t>BCA KENJERAN</t>
  </si>
  <si>
    <t>MURYANTI</t>
  </si>
  <si>
    <t>897862</t>
  </si>
  <si>
    <t>001864</t>
  </si>
  <si>
    <t>BCA GRESIK</t>
  </si>
  <si>
    <t>DEBBY HENDRIYATI</t>
  </si>
  <si>
    <t>BARANG UMKM NAMA, KEY, NO RMH, TPT BUMBU, BINGKAI FOTO</t>
  </si>
  <si>
    <t>AGUS PURWANTO</t>
  </si>
  <si>
    <t>001910</t>
  </si>
  <si>
    <t>KABAG OPS KTR K MANUKAN</t>
  </si>
  <si>
    <t>OPPO A8+ BLACK</t>
  </si>
  <si>
    <t>010991</t>
  </si>
  <si>
    <t>SLA KW 3 DARMO</t>
  </si>
  <si>
    <t>OPPO F7 PRO BLACK</t>
  </si>
  <si>
    <t>010851</t>
  </si>
  <si>
    <t>BCA PLASA MARINA</t>
  </si>
  <si>
    <t>IFAN ARFIJANTO</t>
  </si>
  <si>
    <t>010193</t>
  </si>
  <si>
    <t>BCA MULYOSARI</t>
  </si>
  <si>
    <t>PRIMA BOGA KOCHI PAN</t>
  </si>
  <si>
    <t>ANITA DYAH SETIARINI</t>
  </si>
  <si>
    <t>010244</t>
  </si>
  <si>
    <t>BCA KARTINI GRESIK</t>
  </si>
  <si>
    <t>PRIMA BOGA RO, RS</t>
  </si>
  <si>
    <t>NINA SUPRIYANI</t>
  </si>
  <si>
    <t>010338</t>
  </si>
  <si>
    <t>BCA KERTAJAYA</t>
  </si>
  <si>
    <t>WISHNU PRAMUDYO</t>
  </si>
  <si>
    <t>HANDPHONE OPPO TYPE A37</t>
  </si>
  <si>
    <t xml:space="preserve">HANDPHONE OPPO TYPE F7 PRO  </t>
  </si>
  <si>
    <t>ORIFLAME AMBER ELIXIR CRYSTAL</t>
  </si>
  <si>
    <t>BERAS ORGANIK, PTO, LEMPENG, BMB PECEL</t>
  </si>
  <si>
    <t>BERAS ORGANIK, LEMPENG</t>
  </si>
  <si>
    <t>BERAS ORGANIK, BMB PECEL</t>
  </si>
  <si>
    <t>BERAS ORGANIK, LEMPENG, BMB PECEL</t>
  </si>
  <si>
    <t>BERAS ORGANIK</t>
  </si>
  <si>
    <t>DAFTAR PINJAMAN RETAIL SEWA MOBIL KOPERASI TGL 01-24 MEI 2018 (UPLOAD)</t>
  </si>
  <si>
    <t>Sewa Mobil</t>
  </si>
  <si>
    <t>Tiket BATIK SBY - JKT</t>
  </si>
  <si>
    <t>HENRY S</t>
  </si>
  <si>
    <t>Tiket BATIK JKT - SBY</t>
  </si>
  <si>
    <t>Tiket Kai Mutiara Selatan Tasik - SBY</t>
  </si>
  <si>
    <t>kai Mutiara Sel &amp; Ranggajati</t>
  </si>
  <si>
    <t>Tiket Batik Dan Citilink</t>
  </si>
  <si>
    <t>CHRISTIYANI ARI W</t>
  </si>
  <si>
    <t>Tiket kai Argo Wilis Yogya - sby</t>
  </si>
  <si>
    <t>Tiket Lion dan Citilink</t>
  </si>
  <si>
    <t>TIKET PESAWAT SURABAYA - BANDUNG</t>
  </si>
  <si>
    <t>EDHI WIDJI</t>
  </si>
  <si>
    <t>Tiket Lion Sby- Jkt ( PP )</t>
  </si>
  <si>
    <t>DIDIK W</t>
  </si>
  <si>
    <t>ABDUL AZIZ B</t>
  </si>
  <si>
    <t>MAURITS ROCKY T</t>
  </si>
  <si>
    <t>Tiket Kai Sby- Madiun ( PP )</t>
  </si>
  <si>
    <t>Tiket Kai wonokromo - mlng</t>
  </si>
  <si>
    <t>DODY CATUR</t>
  </si>
  <si>
    <t>Tiket Lion Sby-  Bandung ( PP )</t>
  </si>
  <si>
    <t>AGUSTINA S</t>
  </si>
  <si>
    <t>Token 400,000</t>
  </si>
  <si>
    <t>SULIS</t>
  </si>
  <si>
    <t>Token 1,000,000</t>
  </si>
  <si>
    <t>Token 500,000</t>
  </si>
  <si>
    <t>M URIFAN</t>
  </si>
  <si>
    <t>HESTI D.A</t>
  </si>
  <si>
    <t>Token 300,000</t>
  </si>
  <si>
    <t>Token 800,000</t>
  </si>
  <si>
    <t>NUSYE DIAN</t>
  </si>
  <si>
    <t>Token 200,000</t>
  </si>
  <si>
    <t>Token 100,000</t>
  </si>
  <si>
    <t>SHINTA NURMELA D</t>
  </si>
  <si>
    <t>ZIPPORA S</t>
  </si>
  <si>
    <t>HESTI DA</t>
  </si>
  <si>
    <t>Pls Simpati 50,000</t>
  </si>
  <si>
    <t>Pls  Simpati 25,000</t>
  </si>
  <si>
    <t>EMI</t>
  </si>
  <si>
    <t>Pls  Simpati 20,000</t>
  </si>
  <si>
    <t>Pls  XL 10,000</t>
  </si>
  <si>
    <t>Pls Simpati 100,000</t>
  </si>
  <si>
    <t>AGUNG S</t>
  </si>
  <si>
    <t>Pls XL 200,000</t>
  </si>
  <si>
    <t>Pls  Simpati 50,000</t>
  </si>
  <si>
    <t>Pls Im3 100,000</t>
  </si>
  <si>
    <t>Pls Simpati 25,000</t>
  </si>
  <si>
    <t>Pls Three 50,000</t>
  </si>
  <si>
    <t>Pls Simpati 20,000</t>
  </si>
  <si>
    <t>Pls  Axis 25,000</t>
  </si>
  <si>
    <t>Pls XL 10,000</t>
  </si>
  <si>
    <t>YENNY SETIYAWATI</t>
  </si>
  <si>
    <t>Pls Mentari 25,000</t>
  </si>
  <si>
    <t>RUDY BHAKTI</t>
  </si>
  <si>
    <t>SUSWANTINA</t>
  </si>
  <si>
    <t>Pls XL 100,000</t>
  </si>
  <si>
    <t>Pls Smart 100,000</t>
  </si>
  <si>
    <t>Pls Mentari 100,000</t>
  </si>
  <si>
    <t>Pls M3 50,000</t>
  </si>
  <si>
    <t>Pls Tree 50,000</t>
  </si>
  <si>
    <t>Pls SIMPATI 100,000</t>
  </si>
  <si>
    <t>SURAYA</t>
  </si>
  <si>
    <t>DAVID L</t>
  </si>
  <si>
    <t>Pls SMART 100,000</t>
  </si>
  <si>
    <t>Pls AS 50,000</t>
  </si>
  <si>
    <t>LEONORA W</t>
  </si>
  <si>
    <t>Pls Simpati 10,000</t>
  </si>
  <si>
    <t>Pls  Axis 50,000</t>
  </si>
  <si>
    <t>Pls XL 15,000</t>
  </si>
  <si>
    <t>Tag.FIF bln Mei'18 a.n Kusmiati</t>
  </si>
  <si>
    <t>Tag.FIF bln Mei'18 an Junaris</t>
  </si>
  <si>
    <t>Tag.FIF bln Mei'18 a.n Henry Setyo</t>
  </si>
  <si>
    <t>Tag.FIF bln April'18 a.n Eko Susanto</t>
  </si>
  <si>
    <t>Tag. Adira bln Mei'18 a.n Henry Setyo</t>
  </si>
  <si>
    <t>NURLAILA</t>
  </si>
  <si>
    <t>Tag PLN bln Des'17 an Rizki Widiarsa</t>
  </si>
  <si>
    <t>Tag PLN bln Jan'18 an Rizki Widiarsa</t>
  </si>
  <si>
    <t>Tag. PLN bln Mei'18</t>
  </si>
  <si>
    <t>HANSEL WILLIAM O</t>
  </si>
  <si>
    <t>Tag. PLN bln Mei'18  a.n Robert Edward O</t>
  </si>
  <si>
    <t>Tag. PLN bln Mei'18  a.n Tan Elsye Witanial</t>
  </si>
  <si>
    <t>GANDJAR W</t>
  </si>
  <si>
    <t>Tag. PLN bln Mei'18 a.n Slamet Soeyono</t>
  </si>
  <si>
    <t>Tag. PLN bln April'18  a.n Moeklasin</t>
  </si>
  <si>
    <t>Tag. PLN bln April'18  a.n Budi Mulyo Raharjo</t>
  </si>
  <si>
    <t>Tag. PLN bln April'18  a.n Suwarno</t>
  </si>
  <si>
    <t>Tag. PLN bln Mei'18 a.n Bahayudin</t>
  </si>
  <si>
    <t>MURIANA M</t>
  </si>
  <si>
    <t>Tag. PLN bln Meil'18  a.n Drs.Ari W</t>
  </si>
  <si>
    <t>Tag. PLN bln Mei'18  a.n Widjaya</t>
  </si>
  <si>
    <t>M.SAIROZI</t>
  </si>
  <si>
    <t>Tag. PLN bln April'18  a.n Tri Lestari</t>
  </si>
  <si>
    <t>Tag. PLN bln Mei'18 a.n Sumartono HS</t>
  </si>
  <si>
    <t>Tag. PLN bln Mei'18  a.n Helin Yuni</t>
  </si>
  <si>
    <t>MARIA DEWI A</t>
  </si>
  <si>
    <t>Tag. PLN bln April'18  a.n Kristijono</t>
  </si>
  <si>
    <t>Tag. PLN bln Mei'18 a.n Sokip Manan</t>
  </si>
  <si>
    <t>DAVID H</t>
  </si>
  <si>
    <t>Tag PLN bln April'18  a.n David H</t>
  </si>
  <si>
    <t>Tag. PLN bln Mei'18  a.n Hadi Rahmad</t>
  </si>
  <si>
    <t>Tag. PLN bln Mei'18  a.n Didik Asmara</t>
  </si>
  <si>
    <t>Tag. PLN bln Mei'18  a.n Sunarto</t>
  </si>
  <si>
    <t>ATING R</t>
  </si>
  <si>
    <t>Tag. PLN bln Meil'18  a.n PT.Pante Senta</t>
  </si>
  <si>
    <t>HERLINA S</t>
  </si>
  <si>
    <t>Tag. PLN bln Meil'18  a.n Srisubana</t>
  </si>
  <si>
    <t>Tag. PLN bln Mei'18  a.n Emilia R.GN</t>
  </si>
  <si>
    <t>ELIZABETH</t>
  </si>
  <si>
    <t>Tag. PLN bln Mei'18 a.n Elizabeth</t>
  </si>
  <si>
    <t>Tag. PLN bln Mei'18  a.n Soemadi</t>
  </si>
  <si>
    <t>Tag. PLN bln Mei'18  a.n Yuri H</t>
  </si>
  <si>
    <t>Tag. PLN bln '18  a.n Wahyu Baskoro</t>
  </si>
  <si>
    <t>Tag. PLN bln Meil'18  a.n Sukarji</t>
  </si>
  <si>
    <t>ERNI RACHMA S</t>
  </si>
  <si>
    <t>Tag. PLN bln Meil'18  a.n Nurdjaman</t>
  </si>
  <si>
    <t xml:space="preserve">Tag. PLN bln Mei'18  a.n PT.Unicora </t>
  </si>
  <si>
    <t>Tag. PLN bln Mei'18  a.n Erma Pujiastuti</t>
  </si>
  <si>
    <t>AHJADI W</t>
  </si>
  <si>
    <t>Tag. PLN bln Mei'18  a.n Liem Yacob Taslim</t>
  </si>
  <si>
    <t>NAWIR</t>
  </si>
  <si>
    <t>Tag. PLN bln Mei'18  a.n Thio Hwa Tin</t>
  </si>
  <si>
    <t>Tag. PLN bln Mei'18  a.n Ali Sarhono</t>
  </si>
  <si>
    <t>Tag. PLN bln Mei'18  a.n PT MBC</t>
  </si>
  <si>
    <t>Tag. PLN bln Meil'18  a.n Alfi Murtiono</t>
  </si>
  <si>
    <t>JUNITA R</t>
  </si>
  <si>
    <t>Tag. PLN bln Mei'18  a.n Soebijono</t>
  </si>
  <si>
    <t>Tag. PLN bln Meil'18  a.n Priantono Soebekti</t>
  </si>
  <si>
    <t>Tag. PLN bln Mei'18  a.n Suminto</t>
  </si>
  <si>
    <t>EMY SRI H</t>
  </si>
  <si>
    <t>Tag. PLN bln Mei'18  a.n Achmad Soekemi</t>
  </si>
  <si>
    <t>Tag. PLN bln Mei18  a.n Askun</t>
  </si>
  <si>
    <t>Tag. PLN bln Mei'18 a.n Zippora Sri Rahajoe</t>
  </si>
  <si>
    <t>Tag. PLN bln Mei'18  a.n Tjipto Rahardjo</t>
  </si>
  <si>
    <t>Tag. PLN bln Mei'18  a.n Dijah Rukmini</t>
  </si>
  <si>
    <t>Tag. PLN bln Mei'18  a.n Nur Kholis</t>
  </si>
  <si>
    <t>SIFERA</t>
  </si>
  <si>
    <t>Tag. PLN bln Meil'18  a.n Awan Adityawan</t>
  </si>
  <si>
    <t xml:space="preserve">DEVINA K </t>
  </si>
  <si>
    <t>Tag. PLN bln  Meil'18  a.n R.Soetomo</t>
  </si>
  <si>
    <t>Tag. PLN bln Mei'18  a.n PT BAMBE SINAR ST</t>
  </si>
  <si>
    <t>Tag. PLN bln Mei18  a.n Hadi Soemargo</t>
  </si>
  <si>
    <t>Tag.Telkom bln Mei'18 a.n Zippora</t>
  </si>
  <si>
    <t>Tag.Telkom bln Mei18 a.n Tjipto Rahardjo</t>
  </si>
  <si>
    <t>Tag.Telkom bln Mei'18 a.n Nur Kholis</t>
  </si>
  <si>
    <t>Tag.Telkom bln Mei'18 a.n Awan Adityawan</t>
  </si>
  <si>
    <t>DEVINA K</t>
  </si>
  <si>
    <t>Tag.Telkom bln Meil'18 a.n R.Soetomo</t>
  </si>
  <si>
    <t>Tag.Telkom bln Meil'18 a.n Emy Sri Hastuti</t>
  </si>
  <si>
    <t>Tag.Telkom bln Mei'18 a.n James Hutagalung</t>
  </si>
  <si>
    <t>Tag.Telkom bln Mei'18 a.n Moch Iwan Rusyadi</t>
  </si>
  <si>
    <t>Tag.Telkom bln Mei18  a.n Sumaryadi</t>
  </si>
  <si>
    <t>Tag Telkomsel an Heny Rusdiana</t>
  </si>
  <si>
    <t>ANDRI L</t>
  </si>
  <si>
    <t>Tag Telkomsel an Andri Laksono</t>
  </si>
  <si>
    <t>Tag PDAM Sby bln Mei'18 a.n Dadang Isworo</t>
  </si>
  <si>
    <t>ENDANG M</t>
  </si>
  <si>
    <t>Tag.PDAM-Sby bln Mei'18 a,n Ny.Sri.Sr.Soedarsono</t>
  </si>
  <si>
    <t>INDAH SULISTIANINGATI</t>
  </si>
  <si>
    <t>Tag. PDAM-Sby bln Mei'18 a.n Darimin</t>
  </si>
  <si>
    <t>Tag. PDAM-Sby bln Meil'18 a.n Christina S</t>
  </si>
  <si>
    <t>Tag. PDAM-SDA bln Apr'18 a.n Bahayudin</t>
  </si>
  <si>
    <t>Tag PDAM Sby bln Mei'18 a.n Perumnas</t>
  </si>
  <si>
    <t>Tag PDAM Sby bln Mei'18 a.n Hj Nurhayati</t>
  </si>
  <si>
    <t>Tag. PDAM-SDA bln Apr'18 a.n Rifai</t>
  </si>
  <si>
    <t>Tag. PDAM SDA bln Apr'18 a.n Gatot Sumarsono</t>
  </si>
  <si>
    <t>Tag PDAM SDA bln Apr'18 a.n Nedya S</t>
  </si>
  <si>
    <t>Tag. PDAM-Sby bln Mei'18  a.n Sujarwo</t>
  </si>
  <si>
    <t>Tag. PDAM-SDA bln Apr'18 a.n Agus H</t>
  </si>
  <si>
    <t>Tag PDAM Sby bln Mei'18 Sandjaja L</t>
  </si>
  <si>
    <t>Tag. PDAM-SDA bln Apr'18 a.n Elizabeth</t>
  </si>
  <si>
    <t>Tag PDAM bln Mei18 an Moekri</t>
  </si>
  <si>
    <t>ONG LIE LING</t>
  </si>
  <si>
    <t>Tag PDAM Sby bln Mei'18  a.n Ong Lie Ling</t>
  </si>
  <si>
    <t>Tag PDAM Sby bln Mei'18 a.n Henry S</t>
  </si>
  <si>
    <t>Tag. PDAM-Sby bln Mei'18  a.n Kristijono</t>
  </si>
  <si>
    <t>Tag. PDAM-Sby bln Mei'18  a.n Parto</t>
  </si>
  <si>
    <t>Tag PDAM SDA bln Apr'18 a.n David H</t>
  </si>
  <si>
    <t>Tag. PDAM-SDA bln Apr'18 a.n M.Sairezi</t>
  </si>
  <si>
    <t>SANDRA K</t>
  </si>
  <si>
    <t>Tag PDAM Sby bln Mei'18 a.n Ir.Maria K</t>
  </si>
  <si>
    <t>HERMIN D</t>
  </si>
  <si>
    <t>Tag PDAM Sby bln April'18  Yusuf Achmadi</t>
  </si>
  <si>
    <t>Tag.PDAM-Sby bln April'18  a.n Hartawan Hari Kusuma</t>
  </si>
  <si>
    <t>SUGIANTO</t>
  </si>
  <si>
    <t>Tag PDAM SDA bln Mar'18 a.n Sugianto</t>
  </si>
  <si>
    <t>Tag. PDAM-Sby bln Mei'18 a.n Hantjo Kurniawan</t>
  </si>
  <si>
    <t>Tag. PDAM-Sby bln Mei'18  a.n Annie J</t>
  </si>
  <si>
    <t>RIXDZON W</t>
  </si>
  <si>
    <t>Tag PDAM Sby bln April'18  a.n Rixdzon W</t>
  </si>
  <si>
    <t>Tag PDAM Sda bln Mar'18   a.n Rixdzon W</t>
  </si>
  <si>
    <t>Tag. PDAM-SDA bln April'18 a.n Sukarji</t>
  </si>
  <si>
    <t>Tag PDAM Sby bln Mei18  a.n Nurdjaman</t>
  </si>
  <si>
    <t>Tag PDAM SDA bln Apr'18 an Erni R</t>
  </si>
  <si>
    <t>Tag PDAM MLG bln Apr'18 PT.UNICORA</t>
  </si>
  <si>
    <t>Tag PDAM SDA bln Apr'18 a.n Abdullah</t>
  </si>
  <si>
    <t>Tag PDAM Sby bln Mei'18  a.n Gozali Wijaya</t>
  </si>
  <si>
    <t>Tag PDAM Sby bln April'18  a.n Ali Sarhono</t>
  </si>
  <si>
    <t>Tag PDAM Sby bln April'18  a.n Dedy Hari Nurcahyo</t>
  </si>
  <si>
    <t>Tag PDAM Sby bln April'18 a.n Nawir S</t>
  </si>
  <si>
    <t>LILIK S</t>
  </si>
  <si>
    <t>Tag PDAM Sby bln Meil'18  a.n Soeparto</t>
  </si>
  <si>
    <t>BAMBANG ARI</t>
  </si>
  <si>
    <t>Tag.PDAM-SDA bln Apr'18  a.n Nining Mayaningrum</t>
  </si>
  <si>
    <t>INDIASWARI P</t>
  </si>
  <si>
    <t>Tag PDAM SDA bln Apr'18 a.n Indiaswari</t>
  </si>
  <si>
    <t>Tag PDAM Sby bln Mei'18 an Sri Astutik</t>
  </si>
  <si>
    <t>Tag PDAM Sby bln Mei18  a.n Jhony G</t>
  </si>
  <si>
    <t>Tag PDAM Sby bln Mei'18  a.n Ir.Suriontoro</t>
  </si>
  <si>
    <t>Tag PDAM Sby bln Meil'18  a.n Zippora Sri Rahajoe</t>
  </si>
  <si>
    <t>Tag PDAM SDA bln Apr'18 an Yohannes Untung</t>
  </si>
  <si>
    <t>Tag PDAM Mlng bln Apr'18 an Zippora Sri Rahajoe</t>
  </si>
  <si>
    <t>INDRA NINGSIH W</t>
  </si>
  <si>
    <t>Tag. PDAM-SDA bln Apr18 a.n Indra Ningsih</t>
  </si>
  <si>
    <t>Tag.PDAM-Sby bln Mei'18  a.n Marzuki</t>
  </si>
  <si>
    <t>Tag PDAM SDA bln Apr'18 a.n Nur Kholis</t>
  </si>
  <si>
    <t>Tag PDAM SDA bln Apr18 a.n Nur Kholis</t>
  </si>
  <si>
    <t>Tag PDAM SDA bln Apr18  a.n Awan Adityawan</t>
  </si>
  <si>
    <t>Tag PDAM SDA bln Apr'18  a.n Suryadi</t>
  </si>
  <si>
    <t>Tag PDAM Sby bln Meil'18  Johanes W</t>
  </si>
  <si>
    <t>Tag.PDAM-Sby bln Mei'18  a.n Sukardi</t>
  </si>
  <si>
    <t>Tag PDAM Sby bln Mei'18 an PT Bank Central Asia Tbk</t>
  </si>
  <si>
    <t>Tag PDAM SBY bln Mei18 an Soedarmini</t>
  </si>
  <si>
    <t>Tag.PDAM-Sby bln  Mei'18   a.n Timan</t>
  </si>
  <si>
    <t>Tag.PDAM-Sby bln Mei'18  a.n Willy Joko</t>
  </si>
  <si>
    <t>Tag.PDAM-Sby bln  Mei'18   a.n Willy Joko</t>
  </si>
  <si>
    <t>Tag.PDAM-Sby bln  Mei'18   a.n Joa tien lian</t>
  </si>
  <si>
    <t>Tag. PDAM-Sby bln  Mei'18   a.n Annie J</t>
  </si>
  <si>
    <t>Tag. PDAM Sby bln  Mei'18  a.n Drs.Arifin</t>
  </si>
  <si>
    <t>PEDRO SOARES</t>
  </si>
  <si>
    <t>Tag.PDAM-Sby bln  Mei'18   a.n Tjen-tjen</t>
  </si>
  <si>
    <t>Tag PDAM Sby bln  Mei'18   a.n PT Sumber Bina Setia</t>
  </si>
  <si>
    <t>Tag PDAM Sby bln  Mei'18   a.n A Djumiati</t>
  </si>
  <si>
    <t>Tag PDAM Sby bln  Mei'18   a.n Achmad Sukemi</t>
  </si>
  <si>
    <t>Tag PDAM Sby bln  Mei'18   a.n Askun</t>
  </si>
  <si>
    <t>Tag. PDAM-SDA bln Mar'17 Syafrizal Johar</t>
  </si>
  <si>
    <t>Tag. PDAM-Sby bln  Mei'18  a.n Mulyani</t>
  </si>
  <si>
    <t>Tag. PDAM-Sby bln  Mei'18  a.n Paidi</t>
  </si>
  <si>
    <t>Tag. PDAM-Sby bln  Mei'18  a.n Arijono</t>
  </si>
  <si>
    <t>Tag. PDAM-Sby bln  Mei'18   a.n Sadi</t>
  </si>
  <si>
    <t>DEBY DEBORA</t>
  </si>
  <si>
    <t>Tag.PDAM-Sby bln   Mei'18   a.n PT.Artisan S</t>
  </si>
  <si>
    <t>MURIYANTI</t>
  </si>
  <si>
    <t>Tag.PDAM-Sby bln  Mei'18   a.n Murtiningsih</t>
  </si>
  <si>
    <t>Tag. PDAM-Sby bln  Mei'18   a.n Fransiscus SE</t>
  </si>
  <si>
    <t>TAN ANTONIUS / HOK JHAY</t>
  </si>
  <si>
    <t>Tag PDAM Sby bln  Mei'18   a.n Hartanto Soesanto</t>
  </si>
  <si>
    <t>Tag PDAM Sby bln  Mei'18   a.n PT Araya Bumi Megah</t>
  </si>
  <si>
    <t>Tag PDAM Sby bln  Mei'18  a.n Kie Siok Yeng</t>
  </si>
  <si>
    <t>HANSEL WILLIAM</t>
  </si>
  <si>
    <t>Tag. PDAM-Sby bln  Mei'18   a.n Robert Edward O</t>
  </si>
  <si>
    <t>Tag. PDAM-Sby bln  Mei'18   a.n Tan Elsye W</t>
  </si>
  <si>
    <t>Tag. PDAM-Sby bln  Mei'18  a.n Sumartono</t>
  </si>
  <si>
    <t>AGUS SLAMET</t>
  </si>
  <si>
    <t>Materai 6000 1 keping</t>
  </si>
  <si>
    <t>Materai 6000 57 keping @ 6,000</t>
  </si>
  <si>
    <t>Materai 6000 6 keping @ 6,500</t>
  </si>
  <si>
    <t>Materai 6000 3 keping @ 6,500</t>
  </si>
  <si>
    <t>Materai 6000 1 keping @ 6,500</t>
  </si>
  <si>
    <t>EDY</t>
  </si>
  <si>
    <t>Materai 6000 7 keping @ 6,500</t>
  </si>
  <si>
    <t>EINSTEINA</t>
  </si>
  <si>
    <t>IRA SHANTY</t>
  </si>
  <si>
    <t>SURJO T</t>
  </si>
  <si>
    <t>SHANTI KARTIKA</t>
  </si>
  <si>
    <t>TONY TOWOLIU</t>
  </si>
  <si>
    <t>ATING RUKIYATI</t>
  </si>
  <si>
    <t>Materai 6000 9 keping @ 6,500</t>
  </si>
  <si>
    <t>RIYANTI W</t>
  </si>
  <si>
    <t xml:space="preserve"> M ARIEF KAPRAWI</t>
  </si>
  <si>
    <t>ERMYN SOESY W</t>
  </si>
  <si>
    <t>Hotel Verwood</t>
  </si>
  <si>
    <t>Tag Sewa Mobil</t>
  </si>
  <si>
    <t>Tag TRANSVISION an Imam Taufik</t>
  </si>
  <si>
    <t>Tag INDOVISION an Yohanes Untung</t>
  </si>
  <si>
    <t>Hotel Verwood Sby 2 Bedroom</t>
  </si>
  <si>
    <t>Tag BPJS Kesehatan an Handayani</t>
  </si>
  <si>
    <t>53839</t>
  </si>
  <si>
    <t>Tag Oriflame</t>
  </si>
  <si>
    <t>Tag INDOVISION an Hesti</t>
  </si>
  <si>
    <t>Tag INDIHOME an Gatot Sumarsono</t>
  </si>
  <si>
    <t>910908</t>
  </si>
  <si>
    <t>DAFTAR DEBET OMI TGL 01-24 MEI 2018 (UPLOAD)</t>
  </si>
  <si>
    <t>DEVRI PRATAMA</t>
  </si>
  <si>
    <t>BELANJA OMI TGL 18 s.d 30 APRL 2018</t>
  </si>
  <si>
    <t>TEOPELA C</t>
  </si>
  <si>
    <t>KARINA HENDRYA</t>
  </si>
  <si>
    <t>YOPPIE K</t>
  </si>
  <si>
    <t>SHANTI KARTIKA S</t>
  </si>
  <si>
    <t>MOCH. ALVAN SE</t>
  </si>
  <si>
    <t>MOCH .YOSI FIDAL</t>
  </si>
  <si>
    <t>PUTRI</t>
  </si>
  <si>
    <t>AFANI YUNADI E</t>
  </si>
  <si>
    <t>ELEN AGUSTINA WIJAYA</t>
  </si>
  <si>
    <t>LISTIJOWATI S</t>
  </si>
  <si>
    <t>TJATURRINI DIAH R</t>
  </si>
  <si>
    <t>FERRY SETIAWAN</t>
  </si>
  <si>
    <t>NOVITA T</t>
  </si>
  <si>
    <t>SELVEI JOENI K</t>
  </si>
  <si>
    <t>CINDY</t>
  </si>
  <si>
    <t>OEKIK DIAN D</t>
  </si>
  <si>
    <t>DISTY</t>
  </si>
  <si>
    <t>M.HOJALI</t>
  </si>
  <si>
    <t>ACH CHUDORI</t>
  </si>
  <si>
    <t>HARYO AGUNG L</t>
  </si>
  <si>
    <t>ONG LIE LING/ LILYWATI</t>
  </si>
  <si>
    <t>AHMAD RIFA'I</t>
  </si>
  <si>
    <t>CAECILIA ERIKA</t>
  </si>
  <si>
    <t>IN ANGGRAINI</t>
  </si>
  <si>
    <t>ISPARINA TRIAGUSTIN</t>
  </si>
  <si>
    <t>DIAH WISNUWARDHANI P</t>
  </si>
  <si>
    <t>SURAYA S UTAMI</t>
  </si>
  <si>
    <t>HESTI DWI</t>
  </si>
  <si>
    <t>DJOKO PRIYO UTOMO</t>
  </si>
  <si>
    <t>BELANJA OMI NUGET TGL 18 s.d 30 APRL 2018</t>
  </si>
  <si>
    <t>TM DJU NAIDI</t>
  </si>
  <si>
    <t>Henny R</t>
  </si>
  <si>
    <t>DJOKO PRIYO</t>
  </si>
  <si>
    <t>BELANJA OMI TGL 2 s.d 17 MEI 2018</t>
  </si>
  <si>
    <t>HANDAKA S</t>
  </si>
  <si>
    <t>FERDY WIDJAJA</t>
  </si>
  <si>
    <t>EQNETARIUS C</t>
  </si>
  <si>
    <t>FEMMY RAMONA LEMAN</t>
  </si>
  <si>
    <t>BELANJA OMI NUGET TGL 2 s.d 17 MEI 2018</t>
  </si>
  <si>
    <t>HERRY W</t>
  </si>
  <si>
    <t>M.ARIEF KAPRAWI</t>
  </si>
  <si>
    <t>DAFTAR DEBET BELANJA AIR AMSIL TGL 01-24 MEI 2018 (UPLOAD)</t>
  </si>
  <si>
    <t>MARIA DEWI</t>
  </si>
  <si>
    <t>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</si>
</sst>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* #,##0.00_);_(* \(#,##0.00\);_(* &quot;-&quot;_);_(@_)"/>
    <numFmt numFmtId="167" formatCode="[$-409]dd\-mmm\-yy;@"/>
    <numFmt numFmtId="168" formatCode="_([$Rp-421]* #,##0.00_);_([$Rp-421]* \(#,##0.00\);_([$Rp-421]* &quot;-&quot;_);_(@_)"/>
    <numFmt numFmtId="169" formatCode="_(&quot;Rp&quot;* #,##0.00_);_(&quot;Rp&quot;* \(#,##0.00\);_(&quot;Rp&quot;* &quot;-&quot;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b/>
      <i/>
      <sz val="14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14"/>
      <name val="Times New Roman"/>
      <family val="1"/>
    </font>
    <font>
      <i/>
      <sz val="14"/>
      <name val="Times New Roman"/>
      <family val="1"/>
    </font>
    <font>
      <sz val="12"/>
      <name val="Arial Narrow"/>
      <family val="2"/>
    </font>
    <font>
      <sz val="1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 Narrow"/>
      <family val="2"/>
    </font>
    <font>
      <sz val="9"/>
      <name val="Arial Narrow"/>
      <family val="2"/>
    </font>
    <font>
      <sz val="12"/>
      <color rgb="FFFF0000"/>
      <name val="Times New Roman"/>
      <family val="1"/>
    </font>
    <font>
      <sz val="11"/>
      <name val="Calibri"/>
      <family val="2"/>
      <charset val="1"/>
      <scheme val="minor"/>
    </font>
    <font>
      <sz val="9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Calibri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13" fillId="0" borderId="0"/>
    <xf numFmtId="0" fontId="13" fillId="0" borderId="0"/>
  </cellStyleXfs>
  <cellXfs count="332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39" fontId="6" fillId="0" borderId="1" xfId="0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39" fontId="6" fillId="0" borderId="3" xfId="2" applyNumberFormat="1" applyFont="1" applyFill="1" applyBorder="1" applyAlignment="1">
      <alignment horizontal="center"/>
    </xf>
    <xf numFmtId="39" fontId="6" fillId="0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39" fontId="6" fillId="0" borderId="4" xfId="0" quotePrefix="1" applyNumberFormat="1" applyFont="1" applyFill="1" applyBorder="1" applyAlignment="1">
      <alignment horizontal="center"/>
    </xf>
    <xf numFmtId="39" fontId="6" fillId="0" borderId="4" xfId="0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center"/>
    </xf>
    <xf numFmtId="39" fontId="6" fillId="0" borderId="4" xfId="2" applyNumberFormat="1" applyFont="1" applyFill="1" applyBorder="1" applyAlignment="1">
      <alignment horizontal="center"/>
    </xf>
    <xf numFmtId="39" fontId="6" fillId="0" borderId="5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2" borderId="7" xfId="3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/>
    </xf>
    <xf numFmtId="49" fontId="8" fillId="0" borderId="7" xfId="0" applyNumberFormat="1" applyFont="1" applyFill="1" applyBorder="1" applyAlignment="1">
      <alignment horizontal="center"/>
    </xf>
    <xf numFmtId="15" fontId="8" fillId="0" borderId="7" xfId="0" quotePrefix="1" applyNumberFormat="1" applyFont="1" applyFill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/>
    </xf>
    <xf numFmtId="166" fontId="9" fillId="0" borderId="7" xfId="1" applyNumberFormat="1" applyFont="1" applyFill="1" applyBorder="1" applyAlignment="1">
      <alignment horizontal="right"/>
    </xf>
    <xf numFmtId="166" fontId="9" fillId="0" borderId="7" xfId="1" applyNumberFormat="1" applyFont="1" applyFill="1" applyBorder="1"/>
    <xf numFmtId="39" fontId="9" fillId="0" borderId="7" xfId="1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center"/>
    </xf>
    <xf numFmtId="39" fontId="9" fillId="0" borderId="7" xfId="2" applyNumberFormat="1" applyFont="1" applyFill="1" applyBorder="1" applyAlignment="1">
      <alignment horizontal="right"/>
    </xf>
    <xf numFmtId="39" fontId="9" fillId="3" borderId="7" xfId="2" applyNumberFormat="1" applyFont="1" applyFill="1" applyBorder="1" applyAlignment="1">
      <alignment horizontal="right"/>
    </xf>
    <xf numFmtId="0" fontId="10" fillId="0" borderId="7" xfId="0" applyFont="1" applyBorder="1" applyAlignment="1">
      <alignment horizontal="left"/>
    </xf>
    <xf numFmtId="0" fontId="11" fillId="0" borderId="7" xfId="3" applyFont="1" applyFill="1" applyBorder="1" applyAlignment="1">
      <alignment horizontal="left" vertical="top"/>
    </xf>
    <xf numFmtId="166" fontId="0" fillId="0" borderId="7" xfId="0" applyNumberFormat="1" applyBorder="1"/>
    <xf numFmtId="42" fontId="8" fillId="0" borderId="7" xfId="0" applyNumberFormat="1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left"/>
    </xf>
    <xf numFmtId="49" fontId="8" fillId="0" borderId="7" xfId="3" applyNumberFormat="1" applyFont="1" applyFill="1" applyBorder="1" applyAlignment="1">
      <alignment horizontal="center"/>
    </xf>
    <xf numFmtId="165" fontId="8" fillId="0" borderId="7" xfId="3" applyNumberFormat="1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10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8" fillId="0" borderId="7" xfId="3" applyFont="1" applyFill="1" applyBorder="1" applyAlignment="1">
      <alignment horizontal="center" vertical="center"/>
    </xf>
    <xf numFmtId="39" fontId="12" fillId="0" borderId="7" xfId="2" applyNumberFormat="1" applyFont="1" applyFill="1" applyBorder="1" applyAlignment="1">
      <alignment horizontal="left"/>
    </xf>
    <xf numFmtId="0" fontId="11" fillId="0" borderId="7" xfId="3" applyFont="1" applyFill="1" applyBorder="1" applyAlignment="1">
      <alignment horizontal="left"/>
    </xf>
    <xf numFmtId="39" fontId="3" fillId="0" borderId="7" xfId="0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7" xfId="0" quotePrefix="1" applyFont="1" applyBorder="1" applyAlignment="1">
      <alignment horizontal="center"/>
    </xf>
    <xf numFmtId="4" fontId="3" fillId="0" borderId="7" xfId="0" applyNumberFormat="1" applyFont="1" applyFill="1" applyBorder="1" applyAlignment="1">
      <alignment horizontal="right"/>
    </xf>
    <xf numFmtId="0" fontId="9" fillId="0" borderId="7" xfId="0" applyFont="1" applyFill="1" applyBorder="1" applyAlignment="1">
      <alignment horizontal="center"/>
    </xf>
    <xf numFmtId="39" fontId="9" fillId="4" borderId="7" xfId="2" applyNumberFormat="1" applyFont="1" applyFill="1" applyBorder="1" applyAlignment="1">
      <alignment horizontal="right"/>
    </xf>
    <xf numFmtId="0" fontId="10" fillId="0" borderId="7" xfId="4" applyNumberFormat="1" applyFont="1" applyFill="1" applyBorder="1" applyAlignment="1" applyProtection="1">
      <alignment horizontal="left" vertical="center"/>
    </xf>
    <xf numFmtId="0" fontId="9" fillId="0" borderId="7" xfId="0" applyFont="1" applyBorder="1" applyAlignment="1">
      <alignment horizontal="left"/>
    </xf>
    <xf numFmtId="0" fontId="3" fillId="0" borderId="7" xfId="0" quotePrefix="1" applyFont="1" applyFill="1" applyBorder="1" applyAlignment="1">
      <alignment horizontal="center"/>
    </xf>
    <xf numFmtId="43" fontId="3" fillId="0" borderId="7" xfId="1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left"/>
    </xf>
    <xf numFmtId="166" fontId="3" fillId="0" borderId="7" xfId="2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left"/>
    </xf>
    <xf numFmtId="0" fontId="14" fillId="0" borderId="7" xfId="2" applyNumberFormat="1" applyFont="1" applyBorder="1" applyAlignment="1">
      <alignment horizontal="center"/>
    </xf>
    <xf numFmtId="167" fontId="14" fillId="0" borderId="7" xfId="2" applyNumberFormat="1" applyFont="1" applyBorder="1" applyAlignment="1">
      <alignment horizontal="center"/>
    </xf>
    <xf numFmtId="43" fontId="14" fillId="0" borderId="7" xfId="1" applyFont="1" applyBorder="1" applyAlignment="1">
      <alignment horizontal="center"/>
    </xf>
    <xf numFmtId="43" fontId="9" fillId="0" borderId="7" xfId="1" applyFont="1" applyFill="1" applyBorder="1" applyAlignment="1">
      <alignment horizontal="right"/>
    </xf>
    <xf numFmtId="0" fontId="14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167" fontId="14" fillId="0" borderId="7" xfId="2" quotePrefix="1" applyNumberFormat="1" applyFont="1" applyBorder="1" applyAlignment="1">
      <alignment horizontal="center"/>
    </xf>
    <xf numFmtId="0" fontId="8" fillId="0" borderId="7" xfId="2" applyNumberFormat="1" applyFont="1" applyBorder="1" applyAlignment="1">
      <alignment horizontal="center"/>
    </xf>
    <xf numFmtId="167" fontId="8" fillId="0" borderId="7" xfId="2" applyNumberFormat="1" applyFont="1" applyBorder="1" applyAlignment="1">
      <alignment horizontal="center"/>
    </xf>
    <xf numFmtId="0" fontId="0" fillId="0" borderId="7" xfId="0" applyBorder="1"/>
    <xf numFmtId="166" fontId="8" fillId="0" borderId="7" xfId="2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9" fontId="12" fillId="0" borderId="7" xfId="2" applyNumberFormat="1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3" fillId="0" borderId="7" xfId="0" applyFont="1" applyFill="1" applyBorder="1"/>
    <xf numFmtId="39" fontId="3" fillId="0" borderId="7" xfId="2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43" fontId="0" fillId="0" borderId="7" xfId="1" applyFont="1" applyBorder="1"/>
    <xf numFmtId="43" fontId="0" fillId="0" borderId="0" xfId="0" applyNumberFormat="1"/>
    <xf numFmtId="43" fontId="0" fillId="0" borderId="0" xfId="1" applyFont="1"/>
    <xf numFmtId="0" fontId="16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39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43" fontId="9" fillId="0" borderId="0" xfId="1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39" fontId="9" fillId="0" borderId="0" xfId="2" applyNumberFormat="1" applyFont="1" applyFill="1" applyBorder="1" applyAlignment="1">
      <alignment horizontal="right"/>
    </xf>
    <xf numFmtId="39" fontId="9" fillId="0" borderId="0" xfId="2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39" fontId="9" fillId="0" borderId="1" xfId="0" applyNumberFormat="1" applyFont="1" applyFill="1" applyBorder="1" applyAlignment="1">
      <alignment horizontal="center"/>
    </xf>
    <xf numFmtId="43" fontId="9" fillId="0" borderId="2" xfId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39" fontId="9" fillId="0" borderId="3" xfId="2" applyNumberFormat="1" applyFont="1" applyFill="1" applyBorder="1" applyAlignment="1">
      <alignment horizontal="center"/>
    </xf>
    <xf numFmtId="39" fontId="9" fillId="0" borderId="1" xfId="2" applyNumberFormat="1" applyFont="1" applyFill="1" applyBorder="1" applyAlignment="1">
      <alignment horizontal="center"/>
    </xf>
    <xf numFmtId="39" fontId="9" fillId="0" borderId="2" xfId="2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39" fontId="9" fillId="0" borderId="4" xfId="0" quotePrefix="1" applyNumberFormat="1" applyFont="1" applyFill="1" applyBorder="1" applyAlignment="1">
      <alignment horizontal="center"/>
    </xf>
    <xf numFmtId="39" fontId="9" fillId="0" borderId="4" xfId="0" applyNumberFormat="1" applyFont="1" applyFill="1" applyBorder="1" applyAlignment="1">
      <alignment horizontal="center"/>
    </xf>
    <xf numFmtId="43" fontId="9" fillId="0" borderId="5" xfId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39" fontId="9" fillId="0" borderId="6" xfId="2" applyNumberFormat="1" applyFont="1" applyFill="1" applyBorder="1" applyAlignment="1">
      <alignment horizontal="center"/>
    </xf>
    <xf numFmtId="39" fontId="9" fillId="0" borderId="4" xfId="2" applyNumberFormat="1" applyFont="1" applyFill="1" applyBorder="1" applyAlignment="1">
      <alignment horizontal="center"/>
    </xf>
    <xf numFmtId="39" fontId="9" fillId="0" borderId="5" xfId="2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left"/>
    </xf>
    <xf numFmtId="0" fontId="18" fillId="2" borderId="7" xfId="0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42" fontId="8" fillId="2" borderId="7" xfId="0" applyNumberFormat="1" applyFont="1" applyFill="1" applyBorder="1" applyAlignment="1">
      <alignment horizontal="center"/>
    </xf>
    <xf numFmtId="39" fontId="9" fillId="0" borderId="7" xfId="0" applyNumberFormat="1" applyFont="1" applyFill="1" applyBorder="1" applyAlignment="1">
      <alignment horizontal="right"/>
    </xf>
    <xf numFmtId="0" fontId="19" fillId="0" borderId="7" xfId="0" applyFont="1" applyFill="1" applyBorder="1" applyAlignment="1">
      <alignment horizontal="center"/>
    </xf>
    <xf numFmtId="43" fontId="9" fillId="0" borderId="7" xfId="1" applyFont="1" applyFill="1" applyBorder="1"/>
    <xf numFmtId="39" fontId="9" fillId="0" borderId="7" xfId="2" applyNumberFormat="1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9" fillId="0" borderId="7" xfId="0" applyFont="1" applyFill="1" applyBorder="1"/>
    <xf numFmtId="164" fontId="9" fillId="0" borderId="7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7" xfId="4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left"/>
    </xf>
    <xf numFmtId="49" fontId="8" fillId="2" borderId="7" xfId="3" applyNumberFormat="1" applyFont="1" applyFill="1" applyBorder="1" applyAlignment="1">
      <alignment horizontal="center"/>
    </xf>
    <xf numFmtId="15" fontId="8" fillId="2" borderId="7" xfId="3" applyNumberFormat="1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/>
    </xf>
    <xf numFmtId="39" fontId="9" fillId="0" borderId="7" xfId="0" applyNumberFormat="1" applyFont="1" applyFill="1" applyBorder="1" applyAlignment="1"/>
    <xf numFmtId="15" fontId="8" fillId="0" borderId="7" xfId="3" applyNumberFormat="1" applyFont="1" applyFill="1" applyBorder="1" applyAlignment="1">
      <alignment horizontal="center" vertical="center"/>
    </xf>
    <xf numFmtId="43" fontId="8" fillId="0" borderId="7" xfId="1" applyFont="1" applyFill="1" applyBorder="1" applyAlignment="1">
      <alignment horizontal="center"/>
    </xf>
    <xf numFmtId="0" fontId="21" fillId="0" borderId="7" xfId="4" applyFont="1" applyFill="1" applyBorder="1" applyAlignment="1">
      <alignment horizontal="left"/>
    </xf>
    <xf numFmtId="49" fontId="7" fillId="0" borderId="7" xfId="4" quotePrefix="1" applyNumberFormat="1" applyFont="1" applyFill="1" applyBorder="1" applyAlignment="1">
      <alignment horizontal="center"/>
    </xf>
    <xf numFmtId="15" fontId="13" fillId="0" borderId="7" xfId="4" applyNumberFormat="1" applyFont="1" applyFill="1" applyBorder="1" applyAlignment="1">
      <alignment horizontal="center" vertical="center"/>
    </xf>
    <xf numFmtId="43" fontId="19" fillId="0" borderId="7" xfId="1" applyFont="1" applyFill="1" applyBorder="1" applyAlignment="1">
      <alignment horizontal="center" vertical="center"/>
    </xf>
    <xf numFmtId="0" fontId="19" fillId="0" borderId="7" xfId="4" applyFont="1" applyFill="1" applyBorder="1" applyAlignment="1">
      <alignment horizontal="center"/>
    </xf>
    <xf numFmtId="0" fontId="10" fillId="0" borderId="7" xfId="4" applyFont="1" applyFill="1" applyBorder="1" applyAlignment="1">
      <alignment horizontal="left"/>
    </xf>
    <xf numFmtId="0" fontId="14" fillId="2" borderId="7" xfId="3" applyFont="1" applyFill="1" applyBorder="1" applyAlignment="1">
      <alignment horizontal="left"/>
    </xf>
    <xf numFmtId="0" fontId="8" fillId="2" borderId="7" xfId="3" applyFont="1" applyFill="1" applyBorder="1" applyAlignment="1">
      <alignment horizontal="left" vertical="top"/>
    </xf>
    <xf numFmtId="49" fontId="18" fillId="2" borderId="7" xfId="3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8" fillId="2" borderId="7" xfId="3" applyFont="1" applyFill="1" applyBorder="1" applyAlignment="1">
      <alignment horizontal="center"/>
    </xf>
    <xf numFmtId="49" fontId="8" fillId="0" borderId="7" xfId="3" quotePrefix="1" applyNumberFormat="1" applyFont="1" applyFill="1" applyBorder="1" applyAlignment="1">
      <alignment horizontal="center"/>
    </xf>
    <xf numFmtId="0" fontId="22" fillId="5" borderId="7" xfId="4" applyFont="1" applyFill="1" applyBorder="1"/>
    <xf numFmtId="0" fontId="19" fillId="5" borderId="7" xfId="4" applyFont="1" applyFill="1" applyBorder="1" applyAlignment="1">
      <alignment horizontal="center" vertical="center"/>
    </xf>
    <xf numFmtId="15" fontId="22" fillId="5" borderId="7" xfId="4" applyNumberFormat="1" applyFont="1" applyFill="1" applyBorder="1" applyAlignment="1">
      <alignment horizontal="center"/>
    </xf>
    <xf numFmtId="168" fontId="22" fillId="5" borderId="7" xfId="4" applyNumberFormat="1" applyFont="1" applyFill="1" applyBorder="1"/>
    <xf numFmtId="39" fontId="9" fillId="5" borderId="7" xfId="0" applyNumberFormat="1" applyFont="1" applyFill="1" applyBorder="1" applyAlignment="1"/>
    <xf numFmtId="43" fontId="9" fillId="5" borderId="7" xfId="1" applyFont="1" applyFill="1" applyBorder="1"/>
    <xf numFmtId="43" fontId="9" fillId="5" borderId="7" xfId="1" applyFont="1" applyFill="1" applyBorder="1" applyAlignment="1">
      <alignment horizontal="right"/>
    </xf>
    <xf numFmtId="0" fontId="9" fillId="5" borderId="7" xfId="0" applyFont="1" applyFill="1" applyBorder="1" applyAlignment="1">
      <alignment horizontal="center"/>
    </xf>
    <xf numFmtId="0" fontId="10" fillId="0" borderId="7" xfId="4" applyFont="1" applyFill="1" applyBorder="1" applyAlignment="1">
      <alignment horizontal="left" vertical="top"/>
    </xf>
    <xf numFmtId="49" fontId="8" fillId="0" borderId="7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top"/>
    </xf>
    <xf numFmtId="168" fontId="8" fillId="2" borderId="7" xfId="3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left"/>
    </xf>
    <xf numFmtId="0" fontId="8" fillId="2" borderId="7" xfId="0" quotePrefix="1" applyFont="1" applyFill="1" applyBorder="1" applyAlignment="1">
      <alignment horizontal="center" vertical="center"/>
    </xf>
    <xf numFmtId="168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center" vertical="center"/>
    </xf>
    <xf numFmtId="49" fontId="8" fillId="2" borderId="7" xfId="3" quotePrefix="1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/>
    </xf>
    <xf numFmtId="15" fontId="8" fillId="2" borderId="7" xfId="0" applyNumberFormat="1" applyFont="1" applyFill="1" applyBorder="1" applyAlignment="1">
      <alignment horizontal="center"/>
    </xf>
    <xf numFmtId="166" fontId="8" fillId="2" borderId="7" xfId="2" applyNumberFormat="1" applyFont="1" applyFill="1" applyBorder="1" applyAlignment="1">
      <alignment horizontal="center"/>
    </xf>
    <xf numFmtId="166" fontId="8" fillId="2" borderId="7" xfId="2" applyNumberFormat="1" applyFont="1" applyFill="1" applyBorder="1" applyAlignment="1">
      <alignment horizontal="center" vertical="center"/>
    </xf>
    <xf numFmtId="49" fontId="8" fillId="0" borderId="7" xfId="3" quotePrefix="1" applyNumberFormat="1" applyFont="1" applyFill="1" applyBorder="1" applyAlignment="1">
      <alignment horizontal="center" vertical="center"/>
    </xf>
    <xf numFmtId="166" fontId="8" fillId="0" borderId="7" xfId="2" applyNumberFormat="1" applyFont="1" applyFill="1" applyBorder="1" applyAlignment="1">
      <alignment horizontal="center"/>
    </xf>
    <xf numFmtId="0" fontId="8" fillId="0" borderId="7" xfId="3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49" fontId="18" fillId="2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left"/>
    </xf>
    <xf numFmtId="49" fontId="18" fillId="0" borderId="7" xfId="3" applyNumberFormat="1" applyFont="1" applyFill="1" applyBorder="1" applyAlignment="1">
      <alignment horizontal="center"/>
    </xf>
    <xf numFmtId="0" fontId="14" fillId="0" borderId="7" xfId="3" applyFont="1" applyFill="1" applyBorder="1" applyAlignment="1">
      <alignment horizontal="left"/>
    </xf>
    <xf numFmtId="49" fontId="18" fillId="0" borderId="7" xfId="0" applyNumberFormat="1" applyFont="1" applyFill="1" applyBorder="1" applyAlignment="1">
      <alignment horizontal="center"/>
    </xf>
    <xf numFmtId="15" fontId="18" fillId="2" borderId="7" xfId="0" applyNumberFormat="1" applyFont="1" applyFill="1" applyBorder="1" applyAlignment="1">
      <alignment horizontal="center" vertical="center"/>
    </xf>
    <xf numFmtId="0" fontId="18" fillId="2" borderId="7" xfId="3" applyFont="1" applyFill="1" applyBorder="1" applyAlignment="1">
      <alignment horizontal="left"/>
    </xf>
    <xf numFmtId="0" fontId="18" fillId="2" borderId="7" xfId="3" applyFont="1" applyFill="1" applyBorder="1" applyAlignment="1">
      <alignment horizontal="center" vertical="center"/>
    </xf>
    <xf numFmtId="39" fontId="9" fillId="0" borderId="1" xfId="0" applyNumberFormat="1" applyFont="1" applyFill="1" applyBorder="1" applyAlignment="1"/>
    <xf numFmtId="43" fontId="9" fillId="0" borderId="1" xfId="1" applyFont="1" applyFill="1" applyBorder="1"/>
    <xf numFmtId="43" fontId="9" fillId="0" borderId="1" xfId="1" applyFont="1" applyFill="1" applyBorder="1" applyAlignment="1">
      <alignment horizontal="right"/>
    </xf>
    <xf numFmtId="39" fontId="9" fillId="0" borderId="1" xfId="2" applyNumberFormat="1" applyFont="1" applyFill="1" applyBorder="1" applyAlignment="1">
      <alignment horizontal="right"/>
    </xf>
    <xf numFmtId="0" fontId="20" fillId="0" borderId="7" xfId="0" applyFont="1" applyFill="1" applyBorder="1" applyAlignment="1">
      <alignment horizontal="left"/>
    </xf>
    <xf numFmtId="0" fontId="20" fillId="0" borderId="7" xfId="3" applyFont="1" applyFill="1" applyBorder="1" applyAlignment="1">
      <alignment horizontal="left"/>
    </xf>
    <xf numFmtId="0" fontId="20" fillId="2" borderId="7" xfId="3" applyFont="1" applyFill="1" applyBorder="1" applyAlignment="1">
      <alignment horizontal="left"/>
    </xf>
    <xf numFmtId="166" fontId="18" fillId="2" borderId="7" xfId="2" applyNumberFormat="1" applyFont="1" applyFill="1" applyBorder="1" applyAlignment="1">
      <alignment horizontal="center"/>
    </xf>
    <xf numFmtId="42" fontId="9" fillId="0" borderId="7" xfId="0" applyNumberFormat="1" applyFont="1" applyFill="1" applyBorder="1" applyAlignment="1"/>
    <xf numFmtId="0" fontId="22" fillId="0" borderId="7" xfId="4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/>
    </xf>
    <xf numFmtId="0" fontId="23" fillId="2" borderId="7" xfId="0" applyFont="1" applyFill="1" applyBorder="1" applyAlignment="1">
      <alignment horizontal="left"/>
    </xf>
    <xf numFmtId="0" fontId="18" fillId="0" borderId="7" xfId="0" applyFont="1" applyFill="1" applyBorder="1" applyAlignment="1">
      <alignment horizontal="center"/>
    </xf>
    <xf numFmtId="166" fontId="18" fillId="0" borderId="7" xfId="2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left"/>
    </xf>
    <xf numFmtId="0" fontId="24" fillId="0" borderId="7" xfId="3" applyFont="1" applyFill="1" applyBorder="1" applyAlignment="1">
      <alignment horizontal="left"/>
    </xf>
    <xf numFmtId="169" fontId="18" fillId="0" borderId="7" xfId="0" applyNumberFormat="1" applyFont="1" applyFill="1" applyBorder="1" applyAlignment="1">
      <alignment horizontal="center"/>
    </xf>
    <xf numFmtId="39" fontId="9" fillId="0" borderId="8" xfId="0" applyNumberFormat="1" applyFont="1" applyFill="1" applyBorder="1" applyAlignment="1">
      <alignment horizontal="right"/>
    </xf>
    <xf numFmtId="166" fontId="9" fillId="0" borderId="7" xfId="2" applyNumberFormat="1" applyFont="1" applyFill="1" applyBorder="1" applyAlignment="1">
      <alignment horizontal="right"/>
    </xf>
    <xf numFmtId="39" fontId="3" fillId="3" borderId="7" xfId="2" applyNumberFormat="1" applyFont="1" applyFill="1" applyBorder="1" applyAlignment="1">
      <alignment horizontal="right"/>
    </xf>
    <xf numFmtId="15" fontId="8" fillId="2" borderId="1" xfId="0" applyNumberFormat="1" applyFont="1" applyFill="1" applyBorder="1" applyAlignment="1">
      <alignment horizontal="center" vertical="center"/>
    </xf>
    <xf numFmtId="39" fontId="9" fillId="0" borderId="3" xfId="0" applyNumberFormat="1" applyFont="1" applyFill="1" applyBorder="1" applyAlignment="1">
      <alignment horizontal="right"/>
    </xf>
    <xf numFmtId="43" fontId="3" fillId="0" borderId="1" xfId="1" applyFont="1" applyFill="1" applyBorder="1" applyAlignment="1">
      <alignment horizontal="right"/>
    </xf>
    <xf numFmtId="39" fontId="3" fillId="0" borderId="1" xfId="2" applyNumberFormat="1" applyFont="1" applyFill="1" applyBorder="1" applyAlignment="1">
      <alignment horizontal="left"/>
    </xf>
    <xf numFmtId="0" fontId="18" fillId="0" borderId="7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left" vertical="top"/>
    </xf>
    <xf numFmtId="0" fontId="18" fillId="0" borderId="7" xfId="3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18" fillId="0" borderId="7" xfId="3" applyNumberFormat="1" applyFont="1" applyFill="1" applyBorder="1" applyAlignment="1">
      <alignment horizontal="center" vertical="center"/>
    </xf>
    <xf numFmtId="166" fontId="8" fillId="0" borderId="7" xfId="2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66" fontId="8" fillId="0" borderId="7" xfId="2" applyNumberFormat="1" applyFont="1" applyFill="1" applyBorder="1" applyAlignment="1">
      <alignment horizontal="center" vertical="top"/>
    </xf>
    <xf numFmtId="0" fontId="18" fillId="0" borderId="7" xfId="0" applyNumberFormat="1" applyFont="1" applyFill="1" applyBorder="1" applyAlignment="1">
      <alignment horizontal="center" vertical="center"/>
    </xf>
    <xf numFmtId="169" fontId="8" fillId="0" borderId="7" xfId="0" applyNumberFormat="1" applyFont="1" applyFill="1" applyBorder="1" applyAlignment="1">
      <alignment horizontal="center"/>
    </xf>
    <xf numFmtId="0" fontId="8" fillId="0" borderId="7" xfId="3" quotePrefix="1" applyFont="1" applyFill="1" applyBorder="1" applyAlignment="1">
      <alignment horizontal="center" vertical="center"/>
    </xf>
    <xf numFmtId="169" fontId="8" fillId="0" borderId="7" xfId="3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left"/>
    </xf>
    <xf numFmtId="49" fontId="18" fillId="0" borderId="7" xfId="0" quotePrefix="1" applyNumberFormat="1" applyFont="1" applyFill="1" applyBorder="1" applyAlignment="1">
      <alignment horizontal="center"/>
    </xf>
    <xf numFmtId="169" fontId="8" fillId="0" borderId="7" xfId="0" applyNumberFormat="1" applyFont="1" applyFill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43" fontId="9" fillId="0" borderId="7" xfId="1" applyFont="1" applyFill="1" applyBorder="1" applyAlignment="1"/>
    <xf numFmtId="39" fontId="9" fillId="0" borderId="7" xfId="0" applyNumberFormat="1" applyFont="1" applyFill="1" applyBorder="1" applyAlignment="1">
      <alignment horizontal="left"/>
    </xf>
    <xf numFmtId="0" fontId="25" fillId="0" borderId="0" xfId="0" applyFont="1" applyFill="1"/>
    <xf numFmtId="0" fontId="20" fillId="2" borderId="7" xfId="0" applyFont="1" applyFill="1" applyBorder="1" applyAlignment="1">
      <alignment horizontal="left" vertical="top"/>
    </xf>
    <xf numFmtId="0" fontId="20" fillId="2" borderId="7" xfId="0" applyFont="1" applyFill="1" applyBorder="1"/>
    <xf numFmtId="166" fontId="8" fillId="2" borderId="7" xfId="2" applyNumberFormat="1" applyFont="1" applyFill="1" applyBorder="1"/>
    <xf numFmtId="0" fontId="20" fillId="2" borderId="7" xfId="3" applyFont="1" applyFill="1" applyBorder="1" applyAlignment="1">
      <alignment horizontal="left" vertical="top"/>
    </xf>
    <xf numFmtId="49" fontId="8" fillId="2" borderId="7" xfId="0" applyNumberFormat="1" applyFont="1" applyFill="1" applyBorder="1" applyAlignment="1">
      <alignment horizontal="center" vertical="center"/>
    </xf>
    <xf numFmtId="0" fontId="8" fillId="2" borderId="7" xfId="0" quotePrefix="1" applyFont="1" applyFill="1" applyBorder="1" applyAlignment="1">
      <alignment horizontal="center"/>
    </xf>
    <xf numFmtId="0" fontId="9" fillId="5" borderId="7" xfId="0" applyFont="1" applyFill="1" applyBorder="1"/>
    <xf numFmtId="0" fontId="9" fillId="5" borderId="7" xfId="0" quotePrefix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39" fontId="9" fillId="5" borderId="7" xfId="0" applyNumberFormat="1" applyFont="1" applyFill="1" applyBorder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26" fillId="5" borderId="7" xfId="0" applyFont="1" applyFill="1" applyBorder="1" applyAlignment="1">
      <alignment horizontal="left"/>
    </xf>
    <xf numFmtId="49" fontId="26" fillId="5" borderId="7" xfId="0" applyNumberFormat="1" applyFont="1" applyFill="1" applyBorder="1" applyAlignment="1">
      <alignment horizontal="center" vertical="center"/>
    </xf>
    <xf numFmtId="15" fontId="22" fillId="5" borderId="7" xfId="0" applyNumberFormat="1" applyFont="1" applyFill="1" applyBorder="1" applyAlignment="1">
      <alignment horizontal="center"/>
    </xf>
    <xf numFmtId="43" fontId="26" fillId="5" borderId="7" xfId="1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/>
    </xf>
    <xf numFmtId="15" fontId="8" fillId="0" borderId="7" xfId="0" applyNumberFormat="1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/>
    </xf>
    <xf numFmtId="0" fontId="18" fillId="0" borderId="7" xfId="3" applyFont="1" applyFill="1" applyBorder="1" applyAlignment="1">
      <alignment horizontal="left"/>
    </xf>
    <xf numFmtId="0" fontId="18" fillId="0" borderId="7" xfId="3" quotePrefix="1" applyFont="1" applyFill="1" applyBorder="1" applyAlignment="1">
      <alignment horizontal="center" vertical="center"/>
    </xf>
    <xf numFmtId="0" fontId="27" fillId="0" borderId="7" xfId="3" applyFont="1" applyFill="1" applyBorder="1" applyAlignment="1">
      <alignment horizontal="left"/>
    </xf>
    <xf numFmtId="166" fontId="8" fillId="2" borderId="7" xfId="2" applyNumberFormat="1" applyFont="1" applyFill="1" applyBorder="1" applyAlignment="1">
      <alignment horizontal="left"/>
    </xf>
    <xf numFmtId="0" fontId="27" fillId="2" borderId="7" xfId="3" applyFont="1" applyFill="1" applyBorder="1" applyAlignment="1">
      <alignment horizontal="left"/>
    </xf>
    <xf numFmtId="0" fontId="27" fillId="0" borderId="7" xfId="0" applyFont="1" applyFill="1" applyBorder="1" applyAlignment="1">
      <alignment horizontal="left"/>
    </xf>
    <xf numFmtId="49" fontId="8" fillId="2" borderId="7" xfId="3" quotePrefix="1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39" fontId="9" fillId="0" borderId="1" xfId="0" applyNumberFormat="1" applyFont="1" applyFill="1" applyBorder="1" applyAlignment="1">
      <alignment horizontal="right"/>
    </xf>
    <xf numFmtId="0" fontId="26" fillId="0" borderId="1" xfId="0" applyFont="1" applyFill="1" applyBorder="1" applyAlignment="1">
      <alignment horizontal="center"/>
    </xf>
    <xf numFmtId="0" fontId="14" fillId="0" borderId="7" xfId="2" quotePrefix="1" applyNumberFormat="1" applyFont="1" applyBorder="1" applyAlignment="1">
      <alignment horizontal="center"/>
    </xf>
    <xf numFmtId="0" fontId="28" fillId="0" borderId="7" xfId="0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/>
    </xf>
    <xf numFmtId="0" fontId="9" fillId="0" borderId="1" xfId="0" applyFont="1" applyFill="1" applyBorder="1"/>
    <xf numFmtId="49" fontId="18" fillId="2" borderId="0" xfId="3" applyNumberFormat="1" applyFont="1" applyFill="1" applyBorder="1" applyAlignment="1">
      <alignment horizontal="center"/>
    </xf>
    <xf numFmtId="49" fontId="18" fillId="2" borderId="1" xfId="3" applyNumberFormat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43" fontId="8" fillId="2" borderId="1" xfId="1" applyFont="1" applyFill="1" applyBorder="1" applyAlignment="1">
      <alignment horizontal="center"/>
    </xf>
    <xf numFmtId="166" fontId="3" fillId="0" borderId="1" xfId="2" applyNumberFormat="1" applyFont="1" applyFill="1" applyBorder="1" applyAlignment="1">
      <alignment horizontal="right"/>
    </xf>
    <xf numFmtId="0" fontId="8" fillId="2" borderId="1" xfId="3" applyFont="1" applyFill="1" applyBorder="1" applyAlignment="1">
      <alignment horizontal="center"/>
    </xf>
    <xf numFmtId="0" fontId="8" fillId="2" borderId="1" xfId="3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29" fillId="2" borderId="9" xfId="5" applyFont="1" applyFill="1" applyBorder="1" applyAlignment="1">
      <alignment horizontal="center"/>
    </xf>
    <xf numFmtId="0" fontId="29" fillId="2" borderId="9" xfId="5" applyFont="1" applyFill="1" applyBorder="1"/>
    <xf numFmtId="0" fontId="29" fillId="2" borderId="9" xfId="5" quotePrefix="1" applyFont="1" applyFill="1" applyBorder="1" applyAlignment="1">
      <alignment horizontal="center"/>
    </xf>
    <xf numFmtId="15" fontId="21" fillId="0" borderId="10" xfId="4" applyNumberFormat="1" applyFont="1" applyFill="1" applyBorder="1" applyAlignment="1">
      <alignment horizontal="center"/>
    </xf>
    <xf numFmtId="4" fontId="3" fillId="0" borderId="7" xfId="0" applyNumberFormat="1" applyFont="1" applyFill="1" applyBorder="1"/>
    <xf numFmtId="166" fontId="9" fillId="0" borderId="10" xfId="1" applyNumberFormat="1" applyFont="1" applyFill="1" applyBorder="1" applyAlignment="1">
      <alignment horizontal="right"/>
    </xf>
    <xf numFmtId="166" fontId="9" fillId="0" borderId="10" xfId="1" applyNumberFormat="1" applyFont="1" applyFill="1" applyBorder="1"/>
    <xf numFmtId="0" fontId="9" fillId="0" borderId="10" xfId="0" applyFont="1" applyFill="1" applyBorder="1" applyAlignment="1">
      <alignment horizontal="center"/>
    </xf>
    <xf numFmtId="39" fontId="9" fillId="0" borderId="9" xfId="2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/>
    </xf>
    <xf numFmtId="166" fontId="3" fillId="0" borderId="7" xfId="0" applyNumberFormat="1" applyFont="1" applyFill="1" applyBorder="1"/>
    <xf numFmtId="166" fontId="3" fillId="0" borderId="7" xfId="2" applyNumberFormat="1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5" fontId="21" fillId="0" borderId="9" xfId="4" applyNumberFormat="1" applyFont="1" applyFill="1" applyBorder="1" applyAlignment="1">
      <alignment horizontal="center"/>
    </xf>
    <xf numFmtId="4" fontId="9" fillId="0" borderId="7" xfId="4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30" fillId="0" borderId="7" xfId="4" applyNumberFormat="1" applyFont="1" applyFill="1" applyBorder="1" applyAlignment="1" applyProtection="1">
      <alignment horizontal="left" vertical="center"/>
    </xf>
    <xf numFmtId="0" fontId="9" fillId="0" borderId="9" xfId="0" applyFont="1" applyBorder="1"/>
    <xf numFmtId="0" fontId="5" fillId="0" borderId="9" xfId="0" applyFont="1" applyBorder="1"/>
    <xf numFmtId="166" fontId="9" fillId="0" borderId="1" xfId="1" applyNumberFormat="1" applyFont="1" applyFill="1" applyBorder="1" applyAlignment="1">
      <alignment horizontal="right"/>
    </xf>
    <xf numFmtId="166" fontId="9" fillId="0" borderId="1" xfId="1" applyNumberFormat="1" applyFont="1" applyFill="1" applyBorder="1"/>
    <xf numFmtId="0" fontId="5" fillId="0" borderId="10" xfId="0" applyFont="1" applyBorder="1" applyAlignment="1">
      <alignment horizontal="left"/>
    </xf>
    <xf numFmtId="166" fontId="3" fillId="0" borderId="1" xfId="2" applyNumberFormat="1" applyFont="1" applyFill="1" applyBorder="1"/>
    <xf numFmtId="166" fontId="3" fillId="0" borderId="1" xfId="0" applyNumberFormat="1" applyFont="1" applyFill="1" applyBorder="1"/>
    <xf numFmtId="0" fontId="9" fillId="0" borderId="7" xfId="0" applyFont="1" applyBorder="1" applyAlignment="1">
      <alignment horizontal="center"/>
    </xf>
  </cellXfs>
  <cellStyles count="6">
    <cellStyle name="Comma" xfId="1" builtinId="3"/>
    <cellStyle name="Comma [0]" xfId="2" builtinId="6"/>
    <cellStyle name="Excel Built-in Normal" xfId="5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INJAMAN%202018/APRIL%202018/RETAIL%20APRL/stlh%20upload%20APRIL2018%201%20RETAIL%201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INJAMAN%202018/MEI%202018/RETAIL%20MEI/uplod%20RETAIL%20BRG%20MEI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inik1"/>
      <sheetName val="klinik2"/>
      <sheetName val="omi1"/>
      <sheetName val="omi2"/>
      <sheetName val="amsil1"/>
      <sheetName val="amsil2"/>
      <sheetName val="sw mbl1"/>
      <sheetName val="sw mbl2"/>
      <sheetName val="tiket1"/>
      <sheetName val="tik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Z10">
            <v>75000</v>
          </cell>
        </row>
        <row r="11">
          <cell r="Z11">
            <v>125000</v>
          </cell>
        </row>
        <row r="12">
          <cell r="Z12">
            <v>162500</v>
          </cell>
        </row>
        <row r="13">
          <cell r="Z13">
            <v>175000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"/>
      <sheetName val="BRG RETAIL1"/>
      <sheetName val="BRG RETAIL2"/>
    </sheetNames>
    <sheetDataSet>
      <sheetData sheetId="0"/>
      <sheetData sheetId="1">
        <row r="89">
          <cell r="F89">
            <v>245180000</v>
          </cell>
          <cell r="G89">
            <v>280558096</v>
          </cell>
          <cell r="H89">
            <v>22470188</v>
          </cell>
          <cell r="I89">
            <v>2931708</v>
          </cell>
          <cell r="J89">
            <v>880</v>
          </cell>
          <cell r="K89">
            <v>880</v>
          </cell>
          <cell r="L89">
            <v>25401896</v>
          </cell>
          <cell r="M89">
            <v>280558096</v>
          </cell>
          <cell r="N89">
            <v>245180000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0"/>
  <sheetViews>
    <sheetView showGridLines="0" view="pageBreakPreview" zoomScaleSheetLayoutView="100" workbookViewId="0">
      <pane ySplit="4" topLeftCell="A255" activePane="bottomLeft" state="frozen"/>
      <selection pane="bottomLeft" activeCell="B5" sqref="B5"/>
    </sheetView>
  </sheetViews>
  <sheetFormatPr defaultRowHeight="15.75" x14ac:dyDescent="0.25"/>
  <cols>
    <col min="1" max="1" width="6.28515625" style="104" customWidth="1"/>
    <col min="2" max="2" width="21.5703125" style="10" customWidth="1"/>
    <col min="3" max="3" width="10.28515625" style="9" bestFit="1" customWidth="1"/>
    <col min="4" max="4" width="11.5703125" style="140" bestFit="1" customWidth="1"/>
    <col min="5" max="5" width="15.7109375" style="141" bestFit="1" customWidth="1"/>
    <col min="6" max="6" width="16" style="141" bestFit="1" customWidth="1"/>
    <col min="7" max="7" width="16" style="142" bestFit="1" customWidth="1"/>
    <col min="8" max="8" width="10.5703125" style="143" bestFit="1" customWidth="1"/>
    <col min="9" max="9" width="8.7109375" style="9" bestFit="1" customWidth="1"/>
    <col min="10" max="10" width="8.7109375" style="10" bestFit="1" customWidth="1"/>
    <col min="11" max="12" width="15.28515625" style="144" bestFit="1" customWidth="1"/>
    <col min="13" max="13" width="18.42578125" style="144" bestFit="1" customWidth="1"/>
    <col min="14" max="14" width="15.7109375" style="145" bestFit="1" customWidth="1"/>
    <col min="15" max="15" width="39.85546875" style="146" bestFit="1" customWidth="1"/>
    <col min="16" max="16384" width="9.140625" style="10"/>
  </cols>
  <sheetData>
    <row r="1" spans="1:15" x14ac:dyDescent="0.25">
      <c r="A1" s="108" t="s">
        <v>331</v>
      </c>
      <c r="B1" s="98"/>
      <c r="C1" s="99"/>
      <c r="D1" s="100"/>
      <c r="E1" s="101"/>
      <c r="F1" s="101"/>
      <c r="G1" s="102"/>
      <c r="H1" s="103"/>
      <c r="I1" s="104"/>
      <c r="J1" s="105"/>
      <c r="K1" s="106"/>
      <c r="L1" s="106"/>
      <c r="M1" s="106"/>
      <c r="N1" s="107"/>
      <c r="O1" s="108"/>
    </row>
    <row r="2" spans="1:15" ht="18.75" x14ac:dyDescent="0.3">
      <c r="A2" s="109" t="s">
        <v>840</v>
      </c>
      <c r="B2" s="98"/>
      <c r="C2" s="99"/>
      <c r="D2" s="100"/>
      <c r="E2" s="101"/>
      <c r="F2" s="101"/>
      <c r="G2" s="102"/>
      <c r="H2" s="103"/>
      <c r="I2" s="104"/>
      <c r="J2" s="105"/>
      <c r="K2" s="106"/>
      <c r="L2" s="106"/>
      <c r="M2" s="106"/>
      <c r="N2" s="107"/>
      <c r="O2" s="108"/>
    </row>
    <row r="3" spans="1:15" s="9" customFormat="1" x14ac:dyDescent="0.25">
      <c r="A3" s="110" t="s">
        <v>333</v>
      </c>
      <c r="B3" s="110" t="s">
        <v>334</v>
      </c>
      <c r="C3" s="110" t="s">
        <v>335</v>
      </c>
      <c r="D3" s="111" t="s">
        <v>337</v>
      </c>
      <c r="E3" s="112" t="s">
        <v>338</v>
      </c>
      <c r="F3" s="112" t="s">
        <v>339</v>
      </c>
      <c r="G3" s="110" t="s">
        <v>340</v>
      </c>
      <c r="H3" s="113" t="s">
        <v>341</v>
      </c>
      <c r="I3" s="114" t="s">
        <v>345</v>
      </c>
      <c r="J3" s="110" t="s">
        <v>346</v>
      </c>
      <c r="K3" s="115" t="s">
        <v>347</v>
      </c>
      <c r="L3" s="116" t="s">
        <v>348</v>
      </c>
      <c r="M3" s="116" t="s">
        <v>349</v>
      </c>
      <c r="N3" s="117" t="s">
        <v>350</v>
      </c>
      <c r="O3" s="110" t="s">
        <v>351</v>
      </c>
    </row>
    <row r="4" spans="1:15" s="9" customFormat="1" x14ac:dyDescent="0.25">
      <c r="A4" s="118"/>
      <c r="B4" s="118"/>
      <c r="C4" s="118"/>
      <c r="D4" s="119" t="s">
        <v>352</v>
      </c>
      <c r="E4" s="120"/>
      <c r="F4" s="121" t="s">
        <v>338</v>
      </c>
      <c r="G4" s="118"/>
      <c r="H4" s="122"/>
      <c r="I4" s="123"/>
      <c r="J4" s="118" t="s">
        <v>358</v>
      </c>
      <c r="K4" s="124" t="s">
        <v>359</v>
      </c>
      <c r="L4" s="125" t="s">
        <v>341</v>
      </c>
      <c r="M4" s="125"/>
      <c r="N4" s="126"/>
      <c r="O4" s="127"/>
    </row>
    <row r="5" spans="1:15" x14ac:dyDescent="0.25">
      <c r="A5" s="288">
        <v>1</v>
      </c>
      <c r="B5" s="289" t="s">
        <v>7</v>
      </c>
      <c r="C5" s="288" t="s">
        <v>6</v>
      </c>
      <c r="D5" s="291">
        <v>43237</v>
      </c>
      <c r="E5" s="292">
        <v>35300</v>
      </c>
      <c r="F5" s="293">
        <f t="shared" ref="F5:F68" si="0">+I5*K5</f>
        <v>35300</v>
      </c>
      <c r="G5" s="294">
        <f t="shared" ref="G5:G68" si="1">+E5/I5</f>
        <v>35300</v>
      </c>
      <c r="H5" s="293">
        <v>0</v>
      </c>
      <c r="I5" s="295">
        <v>1</v>
      </c>
      <c r="J5" s="67">
        <v>1</v>
      </c>
      <c r="K5" s="296">
        <f t="shared" ref="K5:K68" si="2">+G5+H5</f>
        <v>35300</v>
      </c>
      <c r="L5" s="296">
        <f t="shared" ref="L5:L68" si="3">+J5*K5</f>
        <v>35300</v>
      </c>
      <c r="M5" s="296">
        <f t="shared" ref="M5:M68" si="4">+G5*J5</f>
        <v>35300</v>
      </c>
      <c r="N5" s="91"/>
      <c r="O5" s="297" t="s">
        <v>876</v>
      </c>
    </row>
    <row r="6" spans="1:15" x14ac:dyDescent="0.25">
      <c r="A6" s="288">
        <f t="shared" ref="A6:A69" si="5">+A5+1</f>
        <v>2</v>
      </c>
      <c r="B6" s="289" t="s">
        <v>9</v>
      </c>
      <c r="C6" s="290" t="s">
        <v>8</v>
      </c>
      <c r="D6" s="291">
        <v>43237</v>
      </c>
      <c r="E6" s="292">
        <v>159100</v>
      </c>
      <c r="F6" s="293">
        <f t="shared" si="0"/>
        <v>159100</v>
      </c>
      <c r="G6" s="294">
        <f t="shared" si="1"/>
        <v>159100</v>
      </c>
      <c r="H6" s="293">
        <v>0</v>
      </c>
      <c r="I6" s="295">
        <v>1</v>
      </c>
      <c r="J6" s="67">
        <v>1</v>
      </c>
      <c r="K6" s="296">
        <f t="shared" si="2"/>
        <v>159100</v>
      </c>
      <c r="L6" s="296">
        <f t="shared" si="3"/>
        <v>159100</v>
      </c>
      <c r="M6" s="296">
        <f t="shared" si="4"/>
        <v>159100</v>
      </c>
      <c r="N6" s="91"/>
      <c r="O6" s="297" t="s">
        <v>876</v>
      </c>
    </row>
    <row r="7" spans="1:15" x14ac:dyDescent="0.25">
      <c r="A7" s="288">
        <f t="shared" si="5"/>
        <v>3</v>
      </c>
      <c r="B7" s="289" t="s">
        <v>862</v>
      </c>
      <c r="C7" s="290" t="s">
        <v>10</v>
      </c>
      <c r="D7" s="291">
        <v>43220</v>
      </c>
      <c r="E7" s="292">
        <v>105150</v>
      </c>
      <c r="F7" s="293">
        <f t="shared" si="0"/>
        <v>105150</v>
      </c>
      <c r="G7" s="294">
        <f t="shared" si="1"/>
        <v>105150</v>
      </c>
      <c r="H7" s="293">
        <v>0</v>
      </c>
      <c r="I7" s="295">
        <v>1</v>
      </c>
      <c r="J7" s="67">
        <v>1</v>
      </c>
      <c r="K7" s="296">
        <f t="shared" si="2"/>
        <v>105150</v>
      </c>
      <c r="L7" s="296">
        <f t="shared" si="3"/>
        <v>105150</v>
      </c>
      <c r="M7" s="296">
        <f t="shared" si="4"/>
        <v>105150</v>
      </c>
      <c r="N7" s="91"/>
      <c r="O7" s="297" t="s">
        <v>842</v>
      </c>
    </row>
    <row r="8" spans="1:15" x14ac:dyDescent="0.25">
      <c r="A8" s="288">
        <f t="shared" si="5"/>
        <v>4</v>
      </c>
      <c r="B8" s="289" t="s">
        <v>862</v>
      </c>
      <c r="C8" s="290" t="s">
        <v>10</v>
      </c>
      <c r="D8" s="291">
        <v>43237</v>
      </c>
      <c r="E8" s="292">
        <v>47450</v>
      </c>
      <c r="F8" s="293">
        <f t="shared" si="0"/>
        <v>47450</v>
      </c>
      <c r="G8" s="294">
        <f t="shared" si="1"/>
        <v>47450</v>
      </c>
      <c r="H8" s="293">
        <v>0</v>
      </c>
      <c r="I8" s="295">
        <v>1</v>
      </c>
      <c r="J8" s="67">
        <v>1</v>
      </c>
      <c r="K8" s="296">
        <f t="shared" si="2"/>
        <v>47450</v>
      </c>
      <c r="L8" s="296">
        <f t="shared" si="3"/>
        <v>47450</v>
      </c>
      <c r="M8" s="296">
        <f t="shared" si="4"/>
        <v>47450</v>
      </c>
      <c r="N8" s="91"/>
      <c r="O8" s="297" t="s">
        <v>876</v>
      </c>
    </row>
    <row r="9" spans="1:15" x14ac:dyDescent="0.25">
      <c r="A9" s="288">
        <f t="shared" si="5"/>
        <v>5</v>
      </c>
      <c r="B9" s="289" t="s">
        <v>854</v>
      </c>
      <c r="C9" s="290" t="s">
        <v>11</v>
      </c>
      <c r="D9" s="291">
        <v>43220</v>
      </c>
      <c r="E9" s="292">
        <v>46700</v>
      </c>
      <c r="F9" s="293">
        <f t="shared" si="0"/>
        <v>46700</v>
      </c>
      <c r="G9" s="294">
        <f t="shared" si="1"/>
        <v>46700</v>
      </c>
      <c r="H9" s="293">
        <v>0</v>
      </c>
      <c r="I9" s="295">
        <v>1</v>
      </c>
      <c r="J9" s="67">
        <v>1</v>
      </c>
      <c r="K9" s="296">
        <f t="shared" si="2"/>
        <v>46700</v>
      </c>
      <c r="L9" s="296">
        <f t="shared" si="3"/>
        <v>46700</v>
      </c>
      <c r="M9" s="296">
        <f t="shared" si="4"/>
        <v>46700</v>
      </c>
      <c r="N9" s="91"/>
      <c r="O9" s="297" t="s">
        <v>842</v>
      </c>
    </row>
    <row r="10" spans="1:15" x14ac:dyDescent="0.25">
      <c r="A10" s="288">
        <f t="shared" si="5"/>
        <v>6</v>
      </c>
      <c r="B10" s="289" t="s">
        <v>854</v>
      </c>
      <c r="C10" s="290" t="s">
        <v>11</v>
      </c>
      <c r="D10" s="291">
        <v>43237</v>
      </c>
      <c r="E10" s="292">
        <v>87100</v>
      </c>
      <c r="F10" s="293">
        <f t="shared" si="0"/>
        <v>87100</v>
      </c>
      <c r="G10" s="294">
        <f t="shared" si="1"/>
        <v>87100</v>
      </c>
      <c r="H10" s="293">
        <v>0</v>
      </c>
      <c r="I10" s="295">
        <v>1</v>
      </c>
      <c r="J10" s="67">
        <v>1</v>
      </c>
      <c r="K10" s="296">
        <f t="shared" si="2"/>
        <v>87100</v>
      </c>
      <c r="L10" s="296">
        <f t="shared" si="3"/>
        <v>87100</v>
      </c>
      <c r="M10" s="296">
        <f t="shared" si="4"/>
        <v>87100</v>
      </c>
      <c r="N10" s="91"/>
      <c r="O10" s="297" t="s">
        <v>876</v>
      </c>
    </row>
    <row r="11" spans="1:15" x14ac:dyDescent="0.25">
      <c r="A11" s="288">
        <f t="shared" si="5"/>
        <v>7</v>
      </c>
      <c r="B11" s="289" t="s">
        <v>13</v>
      </c>
      <c r="C11" s="288" t="s">
        <v>12</v>
      </c>
      <c r="D11" s="291">
        <v>43220</v>
      </c>
      <c r="E11" s="292">
        <v>94850</v>
      </c>
      <c r="F11" s="293">
        <f t="shared" si="0"/>
        <v>94850</v>
      </c>
      <c r="G11" s="294">
        <f t="shared" si="1"/>
        <v>94850</v>
      </c>
      <c r="H11" s="293">
        <v>0</v>
      </c>
      <c r="I11" s="295">
        <v>1</v>
      </c>
      <c r="J11" s="67">
        <v>1</v>
      </c>
      <c r="K11" s="296">
        <f t="shared" si="2"/>
        <v>94850</v>
      </c>
      <c r="L11" s="296">
        <f t="shared" si="3"/>
        <v>94850</v>
      </c>
      <c r="M11" s="296">
        <f t="shared" si="4"/>
        <v>94850</v>
      </c>
      <c r="N11" s="91"/>
      <c r="O11" s="297" t="s">
        <v>842</v>
      </c>
    </row>
    <row r="12" spans="1:15" x14ac:dyDescent="0.25">
      <c r="A12" s="288">
        <f t="shared" si="5"/>
        <v>8</v>
      </c>
      <c r="B12" s="289" t="s">
        <v>13</v>
      </c>
      <c r="C12" s="288" t="s">
        <v>12</v>
      </c>
      <c r="D12" s="291">
        <v>43237</v>
      </c>
      <c r="E12" s="292">
        <v>189350</v>
      </c>
      <c r="F12" s="293">
        <f t="shared" si="0"/>
        <v>189350</v>
      </c>
      <c r="G12" s="294">
        <f t="shared" si="1"/>
        <v>189350</v>
      </c>
      <c r="H12" s="293">
        <v>0</v>
      </c>
      <c r="I12" s="295">
        <v>1</v>
      </c>
      <c r="J12" s="67">
        <v>1</v>
      </c>
      <c r="K12" s="296">
        <f t="shared" si="2"/>
        <v>189350</v>
      </c>
      <c r="L12" s="296">
        <f t="shared" si="3"/>
        <v>189350</v>
      </c>
      <c r="M12" s="296">
        <f t="shared" si="4"/>
        <v>189350</v>
      </c>
      <c r="N12" s="91"/>
      <c r="O12" s="297" t="s">
        <v>876</v>
      </c>
    </row>
    <row r="13" spans="1:15" x14ac:dyDescent="0.25">
      <c r="A13" s="288">
        <f t="shared" si="5"/>
        <v>9</v>
      </c>
      <c r="B13" s="289" t="s">
        <v>868</v>
      </c>
      <c r="C13" s="290" t="s">
        <v>14</v>
      </c>
      <c r="D13" s="291">
        <v>43220</v>
      </c>
      <c r="E13" s="292">
        <v>220650</v>
      </c>
      <c r="F13" s="293">
        <f t="shared" si="0"/>
        <v>220650</v>
      </c>
      <c r="G13" s="294">
        <f t="shared" si="1"/>
        <v>220650</v>
      </c>
      <c r="H13" s="293">
        <v>0</v>
      </c>
      <c r="I13" s="295">
        <v>1</v>
      </c>
      <c r="J13" s="67">
        <v>1</v>
      </c>
      <c r="K13" s="296">
        <f t="shared" si="2"/>
        <v>220650</v>
      </c>
      <c r="L13" s="296">
        <f t="shared" si="3"/>
        <v>220650</v>
      </c>
      <c r="M13" s="296">
        <f t="shared" si="4"/>
        <v>220650</v>
      </c>
      <c r="N13" s="91"/>
      <c r="O13" s="297" t="s">
        <v>842</v>
      </c>
    </row>
    <row r="14" spans="1:15" x14ac:dyDescent="0.25">
      <c r="A14" s="288">
        <f t="shared" si="5"/>
        <v>10</v>
      </c>
      <c r="B14" s="289" t="s">
        <v>868</v>
      </c>
      <c r="C14" s="290" t="s">
        <v>14</v>
      </c>
      <c r="D14" s="291">
        <v>43237</v>
      </c>
      <c r="E14" s="292">
        <v>413500</v>
      </c>
      <c r="F14" s="293">
        <f t="shared" si="0"/>
        <v>413500</v>
      </c>
      <c r="G14" s="294">
        <f t="shared" si="1"/>
        <v>413500</v>
      </c>
      <c r="H14" s="293">
        <v>0</v>
      </c>
      <c r="I14" s="295">
        <v>1</v>
      </c>
      <c r="J14" s="67">
        <v>1</v>
      </c>
      <c r="K14" s="296">
        <f t="shared" si="2"/>
        <v>413500</v>
      </c>
      <c r="L14" s="296">
        <f t="shared" si="3"/>
        <v>413500</v>
      </c>
      <c r="M14" s="296">
        <f t="shared" si="4"/>
        <v>413500</v>
      </c>
      <c r="N14" s="91"/>
      <c r="O14" s="297" t="s">
        <v>876</v>
      </c>
    </row>
    <row r="15" spans="1:15" x14ac:dyDescent="0.25">
      <c r="A15" s="288">
        <f t="shared" si="5"/>
        <v>11</v>
      </c>
      <c r="B15" s="289" t="s">
        <v>16</v>
      </c>
      <c r="C15" s="288" t="s">
        <v>15</v>
      </c>
      <c r="D15" s="291">
        <v>43220</v>
      </c>
      <c r="E15" s="292">
        <v>6000</v>
      </c>
      <c r="F15" s="293">
        <f t="shared" si="0"/>
        <v>6000</v>
      </c>
      <c r="G15" s="294">
        <f t="shared" si="1"/>
        <v>6000</v>
      </c>
      <c r="H15" s="293">
        <v>0</v>
      </c>
      <c r="I15" s="295">
        <v>1</v>
      </c>
      <c r="J15" s="67">
        <v>1</v>
      </c>
      <c r="K15" s="296">
        <f t="shared" si="2"/>
        <v>6000</v>
      </c>
      <c r="L15" s="296">
        <f t="shared" si="3"/>
        <v>6000</v>
      </c>
      <c r="M15" s="296">
        <f t="shared" si="4"/>
        <v>6000</v>
      </c>
      <c r="N15" s="91"/>
      <c r="O15" s="297" t="s">
        <v>842</v>
      </c>
    </row>
    <row r="16" spans="1:15" x14ac:dyDescent="0.25">
      <c r="A16" s="288">
        <f t="shared" si="5"/>
        <v>12</v>
      </c>
      <c r="B16" s="289" t="s">
        <v>18</v>
      </c>
      <c r="C16" s="288" t="s">
        <v>17</v>
      </c>
      <c r="D16" s="291">
        <v>43220</v>
      </c>
      <c r="E16" s="292">
        <v>143500</v>
      </c>
      <c r="F16" s="293">
        <f t="shared" si="0"/>
        <v>143500</v>
      </c>
      <c r="G16" s="294">
        <f t="shared" si="1"/>
        <v>143500</v>
      </c>
      <c r="H16" s="293">
        <v>0</v>
      </c>
      <c r="I16" s="295">
        <v>1</v>
      </c>
      <c r="J16" s="67">
        <v>1</v>
      </c>
      <c r="K16" s="296">
        <f t="shared" si="2"/>
        <v>143500</v>
      </c>
      <c r="L16" s="296">
        <f t="shared" si="3"/>
        <v>143500</v>
      </c>
      <c r="M16" s="296">
        <f t="shared" si="4"/>
        <v>143500</v>
      </c>
      <c r="N16" s="91"/>
      <c r="O16" s="297" t="s">
        <v>842</v>
      </c>
    </row>
    <row r="17" spans="1:15" x14ac:dyDescent="0.25">
      <c r="A17" s="288">
        <f t="shared" si="5"/>
        <v>13</v>
      </c>
      <c r="B17" s="289" t="s">
        <v>18</v>
      </c>
      <c r="C17" s="288" t="s">
        <v>17</v>
      </c>
      <c r="D17" s="291">
        <v>43237</v>
      </c>
      <c r="E17" s="292">
        <v>105800</v>
      </c>
      <c r="F17" s="293">
        <f t="shared" si="0"/>
        <v>105800</v>
      </c>
      <c r="G17" s="294">
        <f t="shared" si="1"/>
        <v>105800</v>
      </c>
      <c r="H17" s="293">
        <v>0</v>
      </c>
      <c r="I17" s="295">
        <v>1</v>
      </c>
      <c r="J17" s="67">
        <v>1</v>
      </c>
      <c r="K17" s="296">
        <f t="shared" si="2"/>
        <v>105800</v>
      </c>
      <c r="L17" s="296">
        <f t="shared" si="3"/>
        <v>105800</v>
      </c>
      <c r="M17" s="296">
        <f t="shared" si="4"/>
        <v>105800</v>
      </c>
      <c r="N17" s="91"/>
      <c r="O17" s="297" t="s">
        <v>876</v>
      </c>
    </row>
    <row r="18" spans="1:15" x14ac:dyDescent="0.25">
      <c r="A18" s="288">
        <f t="shared" si="5"/>
        <v>14</v>
      </c>
      <c r="B18" s="289" t="s">
        <v>20</v>
      </c>
      <c r="C18" s="288" t="s">
        <v>19</v>
      </c>
      <c r="D18" s="291">
        <v>43237</v>
      </c>
      <c r="E18" s="292">
        <v>23100</v>
      </c>
      <c r="F18" s="293">
        <f t="shared" si="0"/>
        <v>23100</v>
      </c>
      <c r="G18" s="294">
        <f t="shared" si="1"/>
        <v>23100</v>
      </c>
      <c r="H18" s="293">
        <v>0</v>
      </c>
      <c r="I18" s="295">
        <v>1</v>
      </c>
      <c r="J18" s="67">
        <v>1</v>
      </c>
      <c r="K18" s="296">
        <f t="shared" si="2"/>
        <v>23100</v>
      </c>
      <c r="L18" s="296">
        <f t="shared" si="3"/>
        <v>23100</v>
      </c>
      <c r="M18" s="296">
        <f t="shared" si="4"/>
        <v>23100</v>
      </c>
      <c r="N18" s="91"/>
      <c r="O18" s="297" t="s">
        <v>876</v>
      </c>
    </row>
    <row r="19" spans="1:15" x14ac:dyDescent="0.25">
      <c r="A19" s="288">
        <f t="shared" si="5"/>
        <v>15</v>
      </c>
      <c r="B19" s="289" t="s">
        <v>22</v>
      </c>
      <c r="C19" s="290" t="s">
        <v>21</v>
      </c>
      <c r="D19" s="291">
        <v>43237</v>
      </c>
      <c r="E19" s="292">
        <v>31700</v>
      </c>
      <c r="F19" s="293">
        <f t="shared" si="0"/>
        <v>31700</v>
      </c>
      <c r="G19" s="294">
        <f t="shared" si="1"/>
        <v>31700</v>
      </c>
      <c r="H19" s="293">
        <v>0</v>
      </c>
      <c r="I19" s="295">
        <v>1</v>
      </c>
      <c r="J19" s="67">
        <v>1</v>
      </c>
      <c r="K19" s="296">
        <f t="shared" si="2"/>
        <v>31700</v>
      </c>
      <c r="L19" s="296">
        <f t="shared" si="3"/>
        <v>31700</v>
      </c>
      <c r="M19" s="296">
        <f t="shared" si="4"/>
        <v>31700</v>
      </c>
      <c r="N19" s="91"/>
      <c r="O19" s="297" t="s">
        <v>876</v>
      </c>
    </row>
    <row r="20" spans="1:15" x14ac:dyDescent="0.25">
      <c r="A20" s="288">
        <f t="shared" si="5"/>
        <v>16</v>
      </c>
      <c r="B20" s="289" t="s">
        <v>870</v>
      </c>
      <c r="C20" s="290" t="s">
        <v>23</v>
      </c>
      <c r="D20" s="291">
        <v>43220</v>
      </c>
      <c r="E20" s="292">
        <v>755600</v>
      </c>
      <c r="F20" s="293">
        <f t="shared" si="0"/>
        <v>755600</v>
      </c>
      <c r="G20" s="294">
        <f t="shared" si="1"/>
        <v>755600</v>
      </c>
      <c r="H20" s="293">
        <v>0</v>
      </c>
      <c r="I20" s="295">
        <v>1</v>
      </c>
      <c r="J20" s="67">
        <v>1</v>
      </c>
      <c r="K20" s="296">
        <f t="shared" si="2"/>
        <v>755600</v>
      </c>
      <c r="L20" s="296">
        <f t="shared" si="3"/>
        <v>755600</v>
      </c>
      <c r="M20" s="296">
        <f t="shared" si="4"/>
        <v>755600</v>
      </c>
      <c r="N20" s="91"/>
      <c r="O20" s="297" t="s">
        <v>842</v>
      </c>
    </row>
    <row r="21" spans="1:15" x14ac:dyDescent="0.25">
      <c r="A21" s="288">
        <f t="shared" si="5"/>
        <v>17</v>
      </c>
      <c r="B21" s="289" t="s">
        <v>870</v>
      </c>
      <c r="C21" s="290" t="s">
        <v>23</v>
      </c>
      <c r="D21" s="291">
        <v>43220</v>
      </c>
      <c r="E21" s="298">
        <v>175000</v>
      </c>
      <c r="F21" s="293">
        <f t="shared" si="0"/>
        <v>175000</v>
      </c>
      <c r="G21" s="294">
        <f t="shared" si="1"/>
        <v>175000</v>
      </c>
      <c r="H21" s="293">
        <v>0</v>
      </c>
      <c r="I21" s="295">
        <v>1</v>
      </c>
      <c r="J21" s="67">
        <v>1</v>
      </c>
      <c r="K21" s="296">
        <f t="shared" si="2"/>
        <v>175000</v>
      </c>
      <c r="L21" s="296">
        <f t="shared" si="3"/>
        <v>175000</v>
      </c>
      <c r="M21" s="296">
        <f t="shared" si="4"/>
        <v>175000</v>
      </c>
      <c r="N21" s="91"/>
      <c r="O21" s="297" t="s">
        <v>872</v>
      </c>
    </row>
    <row r="22" spans="1:15" x14ac:dyDescent="0.25">
      <c r="A22" s="288">
        <f t="shared" si="5"/>
        <v>18</v>
      </c>
      <c r="B22" s="289" t="s">
        <v>870</v>
      </c>
      <c r="C22" s="290" t="s">
        <v>23</v>
      </c>
      <c r="D22" s="291">
        <v>43237</v>
      </c>
      <c r="E22" s="292">
        <v>908200</v>
      </c>
      <c r="F22" s="293">
        <f t="shared" si="0"/>
        <v>908200</v>
      </c>
      <c r="G22" s="294">
        <f t="shared" si="1"/>
        <v>908200</v>
      </c>
      <c r="H22" s="293">
        <v>0</v>
      </c>
      <c r="I22" s="295">
        <v>1</v>
      </c>
      <c r="J22" s="67">
        <v>1</v>
      </c>
      <c r="K22" s="296">
        <f t="shared" si="2"/>
        <v>908200</v>
      </c>
      <c r="L22" s="296">
        <f t="shared" si="3"/>
        <v>908200</v>
      </c>
      <c r="M22" s="296">
        <f t="shared" si="4"/>
        <v>908200</v>
      </c>
      <c r="N22" s="91"/>
      <c r="O22" s="297" t="s">
        <v>876</v>
      </c>
    </row>
    <row r="23" spans="1:15" x14ac:dyDescent="0.25">
      <c r="A23" s="288">
        <f t="shared" si="5"/>
        <v>19</v>
      </c>
      <c r="B23" s="289" t="s">
        <v>877</v>
      </c>
      <c r="C23" s="290" t="s">
        <v>24</v>
      </c>
      <c r="D23" s="291">
        <v>43237</v>
      </c>
      <c r="E23" s="292">
        <v>11400</v>
      </c>
      <c r="F23" s="293">
        <f t="shared" si="0"/>
        <v>11400</v>
      </c>
      <c r="G23" s="294">
        <f t="shared" si="1"/>
        <v>11400</v>
      </c>
      <c r="H23" s="293">
        <v>0</v>
      </c>
      <c r="I23" s="295">
        <v>1</v>
      </c>
      <c r="J23" s="67">
        <v>1</v>
      </c>
      <c r="K23" s="296">
        <f t="shared" si="2"/>
        <v>11400</v>
      </c>
      <c r="L23" s="296">
        <f t="shared" si="3"/>
        <v>11400</v>
      </c>
      <c r="M23" s="296">
        <f t="shared" si="4"/>
        <v>11400</v>
      </c>
      <c r="N23" s="91"/>
      <c r="O23" s="297" t="s">
        <v>876</v>
      </c>
    </row>
    <row r="24" spans="1:15" x14ac:dyDescent="0.25">
      <c r="A24" s="288">
        <f t="shared" si="5"/>
        <v>20</v>
      </c>
      <c r="B24" s="289" t="s">
        <v>26</v>
      </c>
      <c r="C24" s="290" t="s">
        <v>25</v>
      </c>
      <c r="D24" s="291">
        <v>43220</v>
      </c>
      <c r="E24" s="292">
        <v>14000</v>
      </c>
      <c r="F24" s="293">
        <f t="shared" si="0"/>
        <v>14000</v>
      </c>
      <c r="G24" s="294">
        <f t="shared" si="1"/>
        <v>14000</v>
      </c>
      <c r="H24" s="293">
        <v>0</v>
      </c>
      <c r="I24" s="295">
        <v>1</v>
      </c>
      <c r="J24" s="67">
        <v>1</v>
      </c>
      <c r="K24" s="296">
        <f t="shared" si="2"/>
        <v>14000</v>
      </c>
      <c r="L24" s="296">
        <f t="shared" si="3"/>
        <v>14000</v>
      </c>
      <c r="M24" s="296">
        <f t="shared" si="4"/>
        <v>14000</v>
      </c>
      <c r="N24" s="91"/>
      <c r="O24" s="297" t="s">
        <v>842</v>
      </c>
    </row>
    <row r="25" spans="1:15" x14ac:dyDescent="0.25">
      <c r="A25" s="288">
        <f t="shared" si="5"/>
        <v>21</v>
      </c>
      <c r="B25" s="289" t="s">
        <v>26</v>
      </c>
      <c r="C25" s="290" t="s">
        <v>25</v>
      </c>
      <c r="D25" s="291">
        <v>43237</v>
      </c>
      <c r="E25" s="292">
        <v>163000</v>
      </c>
      <c r="F25" s="293">
        <f t="shared" si="0"/>
        <v>163000</v>
      </c>
      <c r="G25" s="294">
        <f t="shared" si="1"/>
        <v>163000</v>
      </c>
      <c r="H25" s="293">
        <v>0</v>
      </c>
      <c r="I25" s="295">
        <v>1</v>
      </c>
      <c r="J25" s="67">
        <v>1</v>
      </c>
      <c r="K25" s="296">
        <f t="shared" si="2"/>
        <v>163000</v>
      </c>
      <c r="L25" s="296">
        <f t="shared" si="3"/>
        <v>163000</v>
      </c>
      <c r="M25" s="296">
        <f t="shared" si="4"/>
        <v>163000</v>
      </c>
      <c r="N25" s="91"/>
      <c r="O25" s="297" t="s">
        <v>876</v>
      </c>
    </row>
    <row r="26" spans="1:15" x14ac:dyDescent="0.25">
      <c r="A26" s="288">
        <f t="shared" si="5"/>
        <v>22</v>
      </c>
      <c r="B26" s="289" t="s">
        <v>28</v>
      </c>
      <c r="C26" s="288" t="s">
        <v>27</v>
      </c>
      <c r="D26" s="291">
        <v>43220</v>
      </c>
      <c r="E26" s="292">
        <v>31000</v>
      </c>
      <c r="F26" s="293">
        <f t="shared" si="0"/>
        <v>31000</v>
      </c>
      <c r="G26" s="294">
        <f t="shared" si="1"/>
        <v>31000</v>
      </c>
      <c r="H26" s="293">
        <v>0</v>
      </c>
      <c r="I26" s="295">
        <v>1</v>
      </c>
      <c r="J26" s="67">
        <v>1</v>
      </c>
      <c r="K26" s="296">
        <f t="shared" si="2"/>
        <v>31000</v>
      </c>
      <c r="L26" s="296">
        <f t="shared" si="3"/>
        <v>31000</v>
      </c>
      <c r="M26" s="296">
        <f t="shared" si="4"/>
        <v>31000</v>
      </c>
      <c r="N26" s="91"/>
      <c r="O26" s="297" t="s">
        <v>842</v>
      </c>
    </row>
    <row r="27" spans="1:15" x14ac:dyDescent="0.25">
      <c r="A27" s="288">
        <f t="shared" si="5"/>
        <v>23</v>
      </c>
      <c r="B27" s="289" t="s">
        <v>28</v>
      </c>
      <c r="C27" s="288" t="s">
        <v>27</v>
      </c>
      <c r="D27" s="291">
        <v>43237</v>
      </c>
      <c r="E27" s="292">
        <v>96700</v>
      </c>
      <c r="F27" s="293">
        <f t="shared" si="0"/>
        <v>96700</v>
      </c>
      <c r="G27" s="294">
        <f t="shared" si="1"/>
        <v>96700</v>
      </c>
      <c r="H27" s="293">
        <v>0</v>
      </c>
      <c r="I27" s="295">
        <v>1</v>
      </c>
      <c r="J27" s="67">
        <v>1</v>
      </c>
      <c r="K27" s="296">
        <f t="shared" si="2"/>
        <v>96700</v>
      </c>
      <c r="L27" s="296">
        <f t="shared" si="3"/>
        <v>96700</v>
      </c>
      <c r="M27" s="296">
        <f t="shared" si="4"/>
        <v>96700</v>
      </c>
      <c r="N27" s="91"/>
      <c r="O27" s="297" t="s">
        <v>876</v>
      </c>
    </row>
    <row r="28" spans="1:15" x14ac:dyDescent="0.25">
      <c r="A28" s="288">
        <f t="shared" si="5"/>
        <v>24</v>
      </c>
      <c r="B28" s="289" t="s">
        <v>867</v>
      </c>
      <c r="C28" s="288" t="s">
        <v>29</v>
      </c>
      <c r="D28" s="291">
        <v>43220</v>
      </c>
      <c r="E28" s="292">
        <v>220050</v>
      </c>
      <c r="F28" s="293">
        <f t="shared" si="0"/>
        <v>220050</v>
      </c>
      <c r="G28" s="294">
        <f t="shared" si="1"/>
        <v>220050</v>
      </c>
      <c r="H28" s="293">
        <v>0</v>
      </c>
      <c r="I28" s="295">
        <v>1</v>
      </c>
      <c r="J28" s="67">
        <v>1</v>
      </c>
      <c r="K28" s="296">
        <f t="shared" si="2"/>
        <v>220050</v>
      </c>
      <c r="L28" s="296">
        <f t="shared" si="3"/>
        <v>220050</v>
      </c>
      <c r="M28" s="296">
        <f t="shared" si="4"/>
        <v>220050</v>
      </c>
      <c r="N28" s="91"/>
      <c r="O28" s="297" t="s">
        <v>842</v>
      </c>
    </row>
    <row r="29" spans="1:15" x14ac:dyDescent="0.25">
      <c r="A29" s="288">
        <f t="shared" si="5"/>
        <v>25</v>
      </c>
      <c r="B29" s="289" t="s">
        <v>867</v>
      </c>
      <c r="C29" s="288" t="s">
        <v>29</v>
      </c>
      <c r="D29" s="291">
        <v>43237</v>
      </c>
      <c r="E29" s="292">
        <v>313300</v>
      </c>
      <c r="F29" s="293">
        <f t="shared" si="0"/>
        <v>313300</v>
      </c>
      <c r="G29" s="294">
        <f t="shared" si="1"/>
        <v>313300</v>
      </c>
      <c r="H29" s="293">
        <v>0</v>
      </c>
      <c r="I29" s="295">
        <v>1</v>
      </c>
      <c r="J29" s="67">
        <v>1</v>
      </c>
      <c r="K29" s="296">
        <f t="shared" si="2"/>
        <v>313300</v>
      </c>
      <c r="L29" s="296">
        <f t="shared" si="3"/>
        <v>313300</v>
      </c>
      <c r="M29" s="296">
        <f t="shared" si="4"/>
        <v>313300</v>
      </c>
      <c r="N29" s="91"/>
      <c r="O29" s="297" t="s">
        <v>876</v>
      </c>
    </row>
    <row r="30" spans="1:15" x14ac:dyDescent="0.25">
      <c r="A30" s="288">
        <f t="shared" si="5"/>
        <v>26</v>
      </c>
      <c r="B30" s="289" t="s">
        <v>867</v>
      </c>
      <c r="C30" s="288" t="s">
        <v>29</v>
      </c>
      <c r="D30" s="291">
        <v>43237</v>
      </c>
      <c r="E30" s="298">
        <v>40000</v>
      </c>
      <c r="F30" s="293">
        <f t="shared" si="0"/>
        <v>40000</v>
      </c>
      <c r="G30" s="294">
        <f t="shared" si="1"/>
        <v>40000</v>
      </c>
      <c r="H30" s="293">
        <v>0</v>
      </c>
      <c r="I30" s="295">
        <v>1</v>
      </c>
      <c r="J30" s="67">
        <v>1</v>
      </c>
      <c r="K30" s="296">
        <f t="shared" si="2"/>
        <v>40000</v>
      </c>
      <c r="L30" s="296">
        <f t="shared" si="3"/>
        <v>40000</v>
      </c>
      <c r="M30" s="296">
        <f t="shared" si="4"/>
        <v>40000</v>
      </c>
      <c r="N30" s="91"/>
      <c r="O30" s="297" t="s">
        <v>881</v>
      </c>
    </row>
    <row r="31" spans="1:15" x14ac:dyDescent="0.25">
      <c r="A31" s="288">
        <f t="shared" si="5"/>
        <v>27</v>
      </c>
      <c r="B31" s="289" t="s">
        <v>850</v>
      </c>
      <c r="C31" s="290" t="s">
        <v>30</v>
      </c>
      <c r="D31" s="291">
        <v>43220</v>
      </c>
      <c r="E31" s="292">
        <v>24600</v>
      </c>
      <c r="F31" s="293">
        <f t="shared" si="0"/>
        <v>24600</v>
      </c>
      <c r="G31" s="294">
        <f t="shared" si="1"/>
        <v>24600</v>
      </c>
      <c r="H31" s="293">
        <v>0</v>
      </c>
      <c r="I31" s="295">
        <v>1</v>
      </c>
      <c r="J31" s="67">
        <v>1</v>
      </c>
      <c r="K31" s="296">
        <f t="shared" si="2"/>
        <v>24600</v>
      </c>
      <c r="L31" s="296">
        <f t="shared" si="3"/>
        <v>24600</v>
      </c>
      <c r="M31" s="296">
        <f t="shared" si="4"/>
        <v>24600</v>
      </c>
      <c r="N31" s="91"/>
      <c r="O31" s="297" t="s">
        <v>842</v>
      </c>
    </row>
    <row r="32" spans="1:15" x14ac:dyDescent="0.25">
      <c r="A32" s="288">
        <f t="shared" si="5"/>
        <v>28</v>
      </c>
      <c r="B32" s="289" t="s">
        <v>850</v>
      </c>
      <c r="C32" s="290" t="s">
        <v>30</v>
      </c>
      <c r="D32" s="291">
        <v>43237</v>
      </c>
      <c r="E32" s="292">
        <v>174600</v>
      </c>
      <c r="F32" s="293">
        <f t="shared" si="0"/>
        <v>174600</v>
      </c>
      <c r="G32" s="294">
        <f t="shared" si="1"/>
        <v>174600</v>
      </c>
      <c r="H32" s="293">
        <v>0</v>
      </c>
      <c r="I32" s="295">
        <v>1</v>
      </c>
      <c r="J32" s="67">
        <v>1</v>
      </c>
      <c r="K32" s="296">
        <f t="shared" si="2"/>
        <v>174600</v>
      </c>
      <c r="L32" s="296">
        <f t="shared" si="3"/>
        <v>174600</v>
      </c>
      <c r="M32" s="296">
        <f t="shared" si="4"/>
        <v>174600</v>
      </c>
      <c r="N32" s="91"/>
      <c r="O32" s="297" t="s">
        <v>876</v>
      </c>
    </row>
    <row r="33" spans="1:15" x14ac:dyDescent="0.25">
      <c r="A33" s="288">
        <f t="shared" si="5"/>
        <v>29</v>
      </c>
      <c r="B33" s="289" t="s">
        <v>32</v>
      </c>
      <c r="C33" s="290" t="s">
        <v>31</v>
      </c>
      <c r="D33" s="291">
        <v>43220</v>
      </c>
      <c r="E33" s="292">
        <v>38600</v>
      </c>
      <c r="F33" s="293">
        <f t="shared" si="0"/>
        <v>38600</v>
      </c>
      <c r="G33" s="294">
        <f t="shared" si="1"/>
        <v>38600</v>
      </c>
      <c r="H33" s="293">
        <v>0</v>
      </c>
      <c r="I33" s="295">
        <v>1</v>
      </c>
      <c r="J33" s="67">
        <v>1</v>
      </c>
      <c r="K33" s="296">
        <f t="shared" si="2"/>
        <v>38600</v>
      </c>
      <c r="L33" s="296">
        <f t="shared" si="3"/>
        <v>38600</v>
      </c>
      <c r="M33" s="296">
        <f t="shared" si="4"/>
        <v>38600</v>
      </c>
      <c r="N33" s="91"/>
      <c r="O33" s="297" t="s">
        <v>842</v>
      </c>
    </row>
    <row r="34" spans="1:15" x14ac:dyDescent="0.25">
      <c r="A34" s="288">
        <f t="shared" si="5"/>
        <v>30</v>
      </c>
      <c r="B34" s="289" t="s">
        <v>853</v>
      </c>
      <c r="C34" s="290" t="s">
        <v>33</v>
      </c>
      <c r="D34" s="291">
        <v>43220</v>
      </c>
      <c r="E34" s="292">
        <v>35900</v>
      </c>
      <c r="F34" s="293">
        <f t="shared" si="0"/>
        <v>35900</v>
      </c>
      <c r="G34" s="294">
        <f t="shared" si="1"/>
        <v>35900</v>
      </c>
      <c r="H34" s="293">
        <v>0</v>
      </c>
      <c r="I34" s="295">
        <v>1</v>
      </c>
      <c r="J34" s="67">
        <v>1</v>
      </c>
      <c r="K34" s="296">
        <f t="shared" si="2"/>
        <v>35900</v>
      </c>
      <c r="L34" s="296">
        <f t="shared" si="3"/>
        <v>35900</v>
      </c>
      <c r="M34" s="296">
        <f t="shared" si="4"/>
        <v>35900</v>
      </c>
      <c r="N34" s="91"/>
      <c r="O34" s="297" t="s">
        <v>842</v>
      </c>
    </row>
    <row r="35" spans="1:15" x14ac:dyDescent="0.25">
      <c r="A35" s="288">
        <f t="shared" si="5"/>
        <v>31</v>
      </c>
      <c r="B35" s="289" t="s">
        <v>849</v>
      </c>
      <c r="C35" s="290" t="s">
        <v>34</v>
      </c>
      <c r="D35" s="291">
        <v>43220</v>
      </c>
      <c r="E35" s="292">
        <v>20500</v>
      </c>
      <c r="F35" s="293">
        <f t="shared" si="0"/>
        <v>20500</v>
      </c>
      <c r="G35" s="294">
        <f t="shared" si="1"/>
        <v>20500</v>
      </c>
      <c r="H35" s="293">
        <v>0</v>
      </c>
      <c r="I35" s="295">
        <v>1</v>
      </c>
      <c r="J35" s="67">
        <v>1</v>
      </c>
      <c r="K35" s="296">
        <f t="shared" si="2"/>
        <v>20500</v>
      </c>
      <c r="L35" s="296">
        <f t="shared" si="3"/>
        <v>20500</v>
      </c>
      <c r="M35" s="296">
        <f t="shared" si="4"/>
        <v>20500</v>
      </c>
      <c r="N35" s="91"/>
      <c r="O35" s="297" t="s">
        <v>842</v>
      </c>
    </row>
    <row r="36" spans="1:15" x14ac:dyDescent="0.25">
      <c r="A36" s="288">
        <f t="shared" si="5"/>
        <v>32</v>
      </c>
      <c r="B36" s="289" t="s">
        <v>849</v>
      </c>
      <c r="C36" s="290" t="s">
        <v>34</v>
      </c>
      <c r="D36" s="291">
        <v>43237</v>
      </c>
      <c r="E36" s="292">
        <v>202200</v>
      </c>
      <c r="F36" s="293">
        <f t="shared" si="0"/>
        <v>202200</v>
      </c>
      <c r="G36" s="294">
        <f t="shared" si="1"/>
        <v>202200</v>
      </c>
      <c r="H36" s="293">
        <v>0</v>
      </c>
      <c r="I36" s="295">
        <v>1</v>
      </c>
      <c r="J36" s="67">
        <v>1</v>
      </c>
      <c r="K36" s="296">
        <f t="shared" si="2"/>
        <v>202200</v>
      </c>
      <c r="L36" s="296">
        <f t="shared" si="3"/>
        <v>202200</v>
      </c>
      <c r="M36" s="296">
        <f t="shared" si="4"/>
        <v>202200</v>
      </c>
      <c r="N36" s="91"/>
      <c r="O36" s="297" t="s">
        <v>876</v>
      </c>
    </row>
    <row r="37" spans="1:15" x14ac:dyDescent="0.25">
      <c r="A37" s="288">
        <f t="shared" si="5"/>
        <v>33</v>
      </c>
      <c r="B37" s="289" t="s">
        <v>849</v>
      </c>
      <c r="C37" s="290" t="s">
        <v>34</v>
      </c>
      <c r="D37" s="291">
        <v>43237</v>
      </c>
      <c r="E37" s="298">
        <v>40000</v>
      </c>
      <c r="F37" s="293">
        <f t="shared" si="0"/>
        <v>40000</v>
      </c>
      <c r="G37" s="294">
        <f t="shared" si="1"/>
        <v>40000</v>
      </c>
      <c r="H37" s="293">
        <v>0</v>
      </c>
      <c r="I37" s="295">
        <v>1</v>
      </c>
      <c r="J37" s="67">
        <v>1</v>
      </c>
      <c r="K37" s="296">
        <f t="shared" si="2"/>
        <v>40000</v>
      </c>
      <c r="L37" s="296">
        <f t="shared" si="3"/>
        <v>40000</v>
      </c>
      <c r="M37" s="296">
        <f t="shared" si="4"/>
        <v>40000</v>
      </c>
      <c r="N37" s="91"/>
      <c r="O37" s="297" t="s">
        <v>881</v>
      </c>
    </row>
    <row r="38" spans="1:15" x14ac:dyDescent="0.25">
      <c r="A38" s="288">
        <f t="shared" si="5"/>
        <v>34</v>
      </c>
      <c r="B38" s="289" t="s">
        <v>878</v>
      </c>
      <c r="C38" s="290" t="s">
        <v>35</v>
      </c>
      <c r="D38" s="291">
        <v>43237</v>
      </c>
      <c r="E38" s="292">
        <v>16600</v>
      </c>
      <c r="F38" s="293">
        <f t="shared" si="0"/>
        <v>16600</v>
      </c>
      <c r="G38" s="294">
        <f t="shared" si="1"/>
        <v>16600</v>
      </c>
      <c r="H38" s="293">
        <v>0</v>
      </c>
      <c r="I38" s="295">
        <v>1</v>
      </c>
      <c r="J38" s="67">
        <v>1</v>
      </c>
      <c r="K38" s="296">
        <f t="shared" si="2"/>
        <v>16600</v>
      </c>
      <c r="L38" s="296">
        <f t="shared" si="3"/>
        <v>16600</v>
      </c>
      <c r="M38" s="296">
        <f t="shared" si="4"/>
        <v>16600</v>
      </c>
      <c r="N38" s="91"/>
      <c r="O38" s="297" t="s">
        <v>876</v>
      </c>
    </row>
    <row r="39" spans="1:15" x14ac:dyDescent="0.25">
      <c r="A39" s="288">
        <f t="shared" si="5"/>
        <v>35</v>
      </c>
      <c r="B39" s="289" t="s">
        <v>869</v>
      </c>
      <c r="C39" s="290" t="s">
        <v>36</v>
      </c>
      <c r="D39" s="291">
        <v>43220</v>
      </c>
      <c r="E39" s="292">
        <v>471600</v>
      </c>
      <c r="F39" s="293">
        <f t="shared" si="0"/>
        <v>471600</v>
      </c>
      <c r="G39" s="294">
        <f t="shared" si="1"/>
        <v>471600</v>
      </c>
      <c r="H39" s="293">
        <v>0</v>
      </c>
      <c r="I39" s="295">
        <v>1</v>
      </c>
      <c r="J39" s="67">
        <v>1</v>
      </c>
      <c r="K39" s="296">
        <f t="shared" si="2"/>
        <v>471600</v>
      </c>
      <c r="L39" s="296">
        <f t="shared" si="3"/>
        <v>471600</v>
      </c>
      <c r="M39" s="296">
        <f t="shared" si="4"/>
        <v>471600</v>
      </c>
      <c r="N39" s="91"/>
      <c r="O39" s="297" t="s">
        <v>842</v>
      </c>
    </row>
    <row r="40" spans="1:15" x14ac:dyDescent="0.25">
      <c r="A40" s="288">
        <f t="shared" si="5"/>
        <v>36</v>
      </c>
      <c r="B40" s="289" t="s">
        <v>869</v>
      </c>
      <c r="C40" s="290" t="s">
        <v>36</v>
      </c>
      <c r="D40" s="291">
        <v>43220</v>
      </c>
      <c r="E40" s="298">
        <v>31000</v>
      </c>
      <c r="F40" s="293">
        <f t="shared" si="0"/>
        <v>31000</v>
      </c>
      <c r="G40" s="294">
        <f t="shared" si="1"/>
        <v>31000</v>
      </c>
      <c r="H40" s="293">
        <v>0</v>
      </c>
      <c r="I40" s="295">
        <v>1</v>
      </c>
      <c r="J40" s="67">
        <v>1</v>
      </c>
      <c r="K40" s="296">
        <f t="shared" si="2"/>
        <v>31000</v>
      </c>
      <c r="L40" s="296">
        <f t="shared" si="3"/>
        <v>31000</v>
      </c>
      <c r="M40" s="296">
        <f t="shared" si="4"/>
        <v>31000</v>
      </c>
      <c r="N40" s="91"/>
      <c r="O40" s="297" t="s">
        <v>872</v>
      </c>
    </row>
    <row r="41" spans="1:15" x14ac:dyDescent="0.25">
      <c r="A41" s="288">
        <f t="shared" si="5"/>
        <v>37</v>
      </c>
      <c r="B41" s="289" t="s">
        <v>869</v>
      </c>
      <c r="C41" s="290" t="s">
        <v>36</v>
      </c>
      <c r="D41" s="291">
        <v>43237</v>
      </c>
      <c r="E41" s="292">
        <v>483900</v>
      </c>
      <c r="F41" s="293">
        <f t="shared" si="0"/>
        <v>483900</v>
      </c>
      <c r="G41" s="294">
        <f t="shared" si="1"/>
        <v>483900</v>
      </c>
      <c r="H41" s="293">
        <v>0</v>
      </c>
      <c r="I41" s="295">
        <v>1</v>
      </c>
      <c r="J41" s="67">
        <v>1</v>
      </c>
      <c r="K41" s="296">
        <f t="shared" si="2"/>
        <v>483900</v>
      </c>
      <c r="L41" s="296">
        <f t="shared" si="3"/>
        <v>483900</v>
      </c>
      <c r="M41" s="296">
        <f t="shared" si="4"/>
        <v>483900</v>
      </c>
      <c r="N41" s="91"/>
      <c r="O41" s="297" t="s">
        <v>876</v>
      </c>
    </row>
    <row r="42" spans="1:15" x14ac:dyDescent="0.25">
      <c r="A42" s="288">
        <f t="shared" si="5"/>
        <v>38</v>
      </c>
      <c r="B42" s="289" t="s">
        <v>39</v>
      </c>
      <c r="C42" s="290" t="s">
        <v>38</v>
      </c>
      <c r="D42" s="291">
        <v>43237</v>
      </c>
      <c r="E42" s="292">
        <v>29200</v>
      </c>
      <c r="F42" s="293">
        <f t="shared" si="0"/>
        <v>29200</v>
      </c>
      <c r="G42" s="294">
        <f t="shared" si="1"/>
        <v>29200</v>
      </c>
      <c r="H42" s="293">
        <v>0</v>
      </c>
      <c r="I42" s="295">
        <v>1</v>
      </c>
      <c r="J42" s="67">
        <v>1</v>
      </c>
      <c r="K42" s="296">
        <f t="shared" si="2"/>
        <v>29200</v>
      </c>
      <c r="L42" s="296">
        <f t="shared" si="3"/>
        <v>29200</v>
      </c>
      <c r="M42" s="296">
        <f t="shared" si="4"/>
        <v>29200</v>
      </c>
      <c r="N42" s="91"/>
      <c r="O42" s="297" t="s">
        <v>876</v>
      </c>
    </row>
    <row r="43" spans="1:15" x14ac:dyDescent="0.25">
      <c r="A43" s="288">
        <f t="shared" si="5"/>
        <v>39</v>
      </c>
      <c r="B43" s="289" t="s">
        <v>855</v>
      </c>
      <c r="C43" s="290" t="s">
        <v>40</v>
      </c>
      <c r="D43" s="291">
        <v>43220</v>
      </c>
      <c r="E43" s="292">
        <v>57900</v>
      </c>
      <c r="F43" s="293">
        <f t="shared" si="0"/>
        <v>57900</v>
      </c>
      <c r="G43" s="294">
        <f t="shared" si="1"/>
        <v>57900</v>
      </c>
      <c r="H43" s="293">
        <v>0</v>
      </c>
      <c r="I43" s="295">
        <v>1</v>
      </c>
      <c r="J43" s="67">
        <v>1</v>
      </c>
      <c r="K43" s="296">
        <f t="shared" si="2"/>
        <v>57900</v>
      </c>
      <c r="L43" s="296">
        <f t="shared" si="3"/>
        <v>57900</v>
      </c>
      <c r="M43" s="296">
        <f t="shared" si="4"/>
        <v>57900</v>
      </c>
      <c r="N43" s="91"/>
      <c r="O43" s="297" t="s">
        <v>842</v>
      </c>
    </row>
    <row r="44" spans="1:15" x14ac:dyDescent="0.25">
      <c r="A44" s="288">
        <f t="shared" si="5"/>
        <v>40</v>
      </c>
      <c r="B44" s="289" t="s">
        <v>879</v>
      </c>
      <c r="C44" s="290" t="s">
        <v>41</v>
      </c>
      <c r="D44" s="291">
        <v>43237</v>
      </c>
      <c r="E44" s="292">
        <v>45000</v>
      </c>
      <c r="F44" s="293">
        <f t="shared" si="0"/>
        <v>45000</v>
      </c>
      <c r="G44" s="294">
        <f t="shared" si="1"/>
        <v>45000</v>
      </c>
      <c r="H44" s="293">
        <v>0</v>
      </c>
      <c r="I44" s="295">
        <v>1</v>
      </c>
      <c r="J44" s="67">
        <v>1</v>
      </c>
      <c r="K44" s="296">
        <f t="shared" si="2"/>
        <v>45000</v>
      </c>
      <c r="L44" s="296">
        <f t="shared" si="3"/>
        <v>45000</v>
      </c>
      <c r="M44" s="296">
        <f t="shared" si="4"/>
        <v>45000</v>
      </c>
      <c r="N44" s="91"/>
      <c r="O44" s="297" t="s">
        <v>876</v>
      </c>
    </row>
    <row r="45" spans="1:15" x14ac:dyDescent="0.25">
      <c r="A45" s="288">
        <f t="shared" si="5"/>
        <v>41</v>
      </c>
      <c r="B45" s="289" t="s">
        <v>841</v>
      </c>
      <c r="C45" s="290" t="s">
        <v>43</v>
      </c>
      <c r="D45" s="291">
        <v>43220</v>
      </c>
      <c r="E45" s="292">
        <v>4700</v>
      </c>
      <c r="F45" s="293">
        <f t="shared" si="0"/>
        <v>4700</v>
      </c>
      <c r="G45" s="294">
        <f t="shared" si="1"/>
        <v>4700</v>
      </c>
      <c r="H45" s="293">
        <v>0</v>
      </c>
      <c r="I45" s="295">
        <v>1</v>
      </c>
      <c r="J45" s="67">
        <v>1</v>
      </c>
      <c r="K45" s="296">
        <f t="shared" si="2"/>
        <v>4700</v>
      </c>
      <c r="L45" s="296">
        <f t="shared" si="3"/>
        <v>4700</v>
      </c>
      <c r="M45" s="296">
        <f t="shared" si="4"/>
        <v>4700</v>
      </c>
      <c r="N45" s="91"/>
      <c r="O45" s="297" t="s">
        <v>842</v>
      </c>
    </row>
    <row r="46" spans="1:15" x14ac:dyDescent="0.25">
      <c r="A46" s="288">
        <f t="shared" si="5"/>
        <v>42</v>
      </c>
      <c r="B46" s="289" t="s">
        <v>841</v>
      </c>
      <c r="C46" s="290" t="s">
        <v>43</v>
      </c>
      <c r="D46" s="291">
        <v>43237</v>
      </c>
      <c r="E46" s="292">
        <v>36500</v>
      </c>
      <c r="F46" s="293">
        <f t="shared" si="0"/>
        <v>36500</v>
      </c>
      <c r="G46" s="294">
        <f t="shared" si="1"/>
        <v>36500</v>
      </c>
      <c r="H46" s="293">
        <v>0</v>
      </c>
      <c r="I46" s="295">
        <v>1</v>
      </c>
      <c r="J46" s="67">
        <v>1</v>
      </c>
      <c r="K46" s="296">
        <f t="shared" si="2"/>
        <v>36500</v>
      </c>
      <c r="L46" s="296">
        <f t="shared" si="3"/>
        <v>36500</v>
      </c>
      <c r="M46" s="296">
        <f t="shared" si="4"/>
        <v>36500</v>
      </c>
      <c r="N46" s="91"/>
      <c r="O46" s="297" t="s">
        <v>876</v>
      </c>
    </row>
    <row r="47" spans="1:15" x14ac:dyDescent="0.25">
      <c r="A47" s="288">
        <f t="shared" si="5"/>
        <v>43</v>
      </c>
      <c r="B47" s="289" t="s">
        <v>45</v>
      </c>
      <c r="C47" s="290" t="s">
        <v>44</v>
      </c>
      <c r="D47" s="291">
        <v>43220</v>
      </c>
      <c r="E47" s="292">
        <v>34300</v>
      </c>
      <c r="F47" s="293">
        <f t="shared" si="0"/>
        <v>34300</v>
      </c>
      <c r="G47" s="294">
        <f t="shared" si="1"/>
        <v>34300</v>
      </c>
      <c r="H47" s="293">
        <v>0</v>
      </c>
      <c r="I47" s="295">
        <v>1</v>
      </c>
      <c r="J47" s="67">
        <v>1</v>
      </c>
      <c r="K47" s="296">
        <f t="shared" si="2"/>
        <v>34300</v>
      </c>
      <c r="L47" s="296">
        <f t="shared" si="3"/>
        <v>34300</v>
      </c>
      <c r="M47" s="296">
        <f t="shared" si="4"/>
        <v>34300</v>
      </c>
      <c r="N47" s="91"/>
      <c r="O47" s="297" t="s">
        <v>842</v>
      </c>
    </row>
    <row r="48" spans="1:15" x14ac:dyDescent="0.25">
      <c r="A48" s="288">
        <f t="shared" si="5"/>
        <v>44</v>
      </c>
      <c r="B48" s="289" t="s">
        <v>45</v>
      </c>
      <c r="C48" s="290" t="s">
        <v>44</v>
      </c>
      <c r="D48" s="291">
        <v>43237</v>
      </c>
      <c r="E48" s="292">
        <v>41200</v>
      </c>
      <c r="F48" s="293">
        <f t="shared" si="0"/>
        <v>41200</v>
      </c>
      <c r="G48" s="294">
        <f t="shared" si="1"/>
        <v>41200</v>
      </c>
      <c r="H48" s="293">
        <v>0</v>
      </c>
      <c r="I48" s="295">
        <v>1</v>
      </c>
      <c r="J48" s="67">
        <v>1</v>
      </c>
      <c r="K48" s="296">
        <f t="shared" si="2"/>
        <v>41200</v>
      </c>
      <c r="L48" s="296">
        <f t="shared" si="3"/>
        <v>41200</v>
      </c>
      <c r="M48" s="296">
        <f t="shared" si="4"/>
        <v>41200</v>
      </c>
      <c r="N48" s="91"/>
      <c r="O48" s="297" t="s">
        <v>876</v>
      </c>
    </row>
    <row r="49" spans="1:15" x14ac:dyDescent="0.25">
      <c r="A49" s="288">
        <f t="shared" si="5"/>
        <v>45</v>
      </c>
      <c r="B49" s="289" t="s">
        <v>857</v>
      </c>
      <c r="C49" s="290" t="s">
        <v>46</v>
      </c>
      <c r="D49" s="291">
        <v>43220</v>
      </c>
      <c r="E49" s="292">
        <v>71600</v>
      </c>
      <c r="F49" s="293">
        <f t="shared" si="0"/>
        <v>71600</v>
      </c>
      <c r="G49" s="294">
        <f t="shared" si="1"/>
        <v>71600</v>
      </c>
      <c r="H49" s="293">
        <v>0</v>
      </c>
      <c r="I49" s="295">
        <v>1</v>
      </c>
      <c r="J49" s="67">
        <v>1</v>
      </c>
      <c r="K49" s="296">
        <f t="shared" si="2"/>
        <v>71600</v>
      </c>
      <c r="L49" s="296">
        <f t="shared" si="3"/>
        <v>71600</v>
      </c>
      <c r="M49" s="296">
        <f t="shared" si="4"/>
        <v>71600</v>
      </c>
      <c r="N49" s="91"/>
      <c r="O49" s="297" t="s">
        <v>842</v>
      </c>
    </row>
    <row r="50" spans="1:15" x14ac:dyDescent="0.25">
      <c r="A50" s="288">
        <f t="shared" si="5"/>
        <v>46</v>
      </c>
      <c r="B50" s="289" t="s">
        <v>857</v>
      </c>
      <c r="C50" s="290" t="s">
        <v>46</v>
      </c>
      <c r="D50" s="291">
        <v>43237</v>
      </c>
      <c r="E50" s="292">
        <v>57700</v>
      </c>
      <c r="F50" s="293">
        <f t="shared" si="0"/>
        <v>57700</v>
      </c>
      <c r="G50" s="294">
        <f t="shared" si="1"/>
        <v>57700</v>
      </c>
      <c r="H50" s="293">
        <v>0</v>
      </c>
      <c r="I50" s="295">
        <v>1</v>
      </c>
      <c r="J50" s="67">
        <v>1</v>
      </c>
      <c r="K50" s="296">
        <f t="shared" si="2"/>
        <v>57700</v>
      </c>
      <c r="L50" s="296">
        <f t="shared" si="3"/>
        <v>57700</v>
      </c>
      <c r="M50" s="296">
        <f t="shared" si="4"/>
        <v>57700</v>
      </c>
      <c r="N50" s="91"/>
      <c r="O50" s="297" t="s">
        <v>876</v>
      </c>
    </row>
    <row r="51" spans="1:15" x14ac:dyDescent="0.25">
      <c r="A51" s="288">
        <f t="shared" si="5"/>
        <v>47</v>
      </c>
      <c r="B51" s="289" t="s">
        <v>48</v>
      </c>
      <c r="C51" s="290" t="s">
        <v>47</v>
      </c>
      <c r="D51" s="291">
        <v>43220</v>
      </c>
      <c r="E51" s="292">
        <v>13400</v>
      </c>
      <c r="F51" s="293">
        <f t="shared" si="0"/>
        <v>13400</v>
      </c>
      <c r="G51" s="294">
        <f t="shared" si="1"/>
        <v>13400</v>
      </c>
      <c r="H51" s="293">
        <v>0</v>
      </c>
      <c r="I51" s="295">
        <v>1</v>
      </c>
      <c r="J51" s="67">
        <v>1</v>
      </c>
      <c r="K51" s="296">
        <f t="shared" si="2"/>
        <v>13400</v>
      </c>
      <c r="L51" s="296">
        <f t="shared" si="3"/>
        <v>13400</v>
      </c>
      <c r="M51" s="296">
        <f t="shared" si="4"/>
        <v>13400</v>
      </c>
      <c r="N51" s="91"/>
      <c r="O51" s="297" t="s">
        <v>842</v>
      </c>
    </row>
    <row r="52" spans="1:15" x14ac:dyDescent="0.25">
      <c r="A52" s="288">
        <f t="shared" si="5"/>
        <v>48</v>
      </c>
      <c r="B52" s="289" t="s">
        <v>48</v>
      </c>
      <c r="C52" s="290" t="s">
        <v>47</v>
      </c>
      <c r="D52" s="291">
        <v>43237</v>
      </c>
      <c r="E52" s="292">
        <v>10200</v>
      </c>
      <c r="F52" s="293">
        <f t="shared" si="0"/>
        <v>10200</v>
      </c>
      <c r="G52" s="294">
        <f t="shared" si="1"/>
        <v>10200</v>
      </c>
      <c r="H52" s="293">
        <v>0</v>
      </c>
      <c r="I52" s="295">
        <v>1</v>
      </c>
      <c r="J52" s="67">
        <v>1</v>
      </c>
      <c r="K52" s="296">
        <f t="shared" si="2"/>
        <v>10200</v>
      </c>
      <c r="L52" s="296">
        <f t="shared" si="3"/>
        <v>10200</v>
      </c>
      <c r="M52" s="296">
        <f t="shared" si="4"/>
        <v>10200</v>
      </c>
      <c r="N52" s="91"/>
      <c r="O52" s="297" t="s">
        <v>876</v>
      </c>
    </row>
    <row r="53" spans="1:15" x14ac:dyDescent="0.25">
      <c r="A53" s="288">
        <f t="shared" si="5"/>
        <v>49</v>
      </c>
      <c r="B53" s="289" t="s">
        <v>844</v>
      </c>
      <c r="C53" s="290" t="s">
        <v>49</v>
      </c>
      <c r="D53" s="291">
        <v>43220</v>
      </c>
      <c r="E53" s="292">
        <v>8100</v>
      </c>
      <c r="F53" s="293">
        <f t="shared" si="0"/>
        <v>8100</v>
      </c>
      <c r="G53" s="294">
        <f t="shared" si="1"/>
        <v>8100</v>
      </c>
      <c r="H53" s="293">
        <v>0</v>
      </c>
      <c r="I53" s="295">
        <v>1</v>
      </c>
      <c r="J53" s="67">
        <v>1</v>
      </c>
      <c r="K53" s="296">
        <f t="shared" si="2"/>
        <v>8100</v>
      </c>
      <c r="L53" s="296">
        <f t="shared" si="3"/>
        <v>8100</v>
      </c>
      <c r="M53" s="296">
        <f t="shared" si="4"/>
        <v>8100</v>
      </c>
      <c r="N53" s="91"/>
      <c r="O53" s="297" t="s">
        <v>842</v>
      </c>
    </row>
    <row r="54" spans="1:15" x14ac:dyDescent="0.25">
      <c r="A54" s="288">
        <f t="shared" si="5"/>
        <v>50</v>
      </c>
      <c r="B54" s="289" t="s">
        <v>851</v>
      </c>
      <c r="C54" s="290" t="s">
        <v>50</v>
      </c>
      <c r="D54" s="291">
        <v>43220</v>
      </c>
      <c r="E54" s="292">
        <v>31500</v>
      </c>
      <c r="F54" s="293">
        <f t="shared" si="0"/>
        <v>31500</v>
      </c>
      <c r="G54" s="294">
        <f t="shared" si="1"/>
        <v>31500</v>
      </c>
      <c r="H54" s="293">
        <v>0</v>
      </c>
      <c r="I54" s="295">
        <v>1</v>
      </c>
      <c r="J54" s="67">
        <v>1</v>
      </c>
      <c r="K54" s="296">
        <f t="shared" si="2"/>
        <v>31500</v>
      </c>
      <c r="L54" s="296">
        <f t="shared" si="3"/>
        <v>31500</v>
      </c>
      <c r="M54" s="296">
        <f t="shared" si="4"/>
        <v>31500</v>
      </c>
      <c r="N54" s="91"/>
      <c r="O54" s="297" t="s">
        <v>842</v>
      </c>
    </row>
    <row r="55" spans="1:15" x14ac:dyDescent="0.25">
      <c r="A55" s="288">
        <f t="shared" si="5"/>
        <v>51</v>
      </c>
      <c r="B55" s="289" t="s">
        <v>851</v>
      </c>
      <c r="C55" s="290" t="s">
        <v>50</v>
      </c>
      <c r="D55" s="291">
        <v>43237</v>
      </c>
      <c r="E55" s="292">
        <v>22500</v>
      </c>
      <c r="F55" s="293">
        <f t="shared" si="0"/>
        <v>22500</v>
      </c>
      <c r="G55" s="294">
        <f t="shared" si="1"/>
        <v>22500</v>
      </c>
      <c r="H55" s="293">
        <v>0</v>
      </c>
      <c r="I55" s="295">
        <v>1</v>
      </c>
      <c r="J55" s="67">
        <v>1</v>
      </c>
      <c r="K55" s="296">
        <f t="shared" si="2"/>
        <v>22500</v>
      </c>
      <c r="L55" s="296">
        <f t="shared" si="3"/>
        <v>22500</v>
      </c>
      <c r="M55" s="296">
        <f t="shared" si="4"/>
        <v>22500</v>
      </c>
      <c r="N55" s="91"/>
      <c r="O55" s="297" t="s">
        <v>876</v>
      </c>
    </row>
    <row r="56" spans="1:15" x14ac:dyDescent="0.25">
      <c r="A56" s="288">
        <f t="shared" si="5"/>
        <v>52</v>
      </c>
      <c r="B56" s="289" t="s">
        <v>843</v>
      </c>
      <c r="C56" s="290" t="s">
        <v>51</v>
      </c>
      <c r="D56" s="291">
        <v>43220</v>
      </c>
      <c r="E56" s="292">
        <v>8000</v>
      </c>
      <c r="F56" s="293">
        <f t="shared" si="0"/>
        <v>8000</v>
      </c>
      <c r="G56" s="294">
        <f t="shared" si="1"/>
        <v>8000</v>
      </c>
      <c r="H56" s="293">
        <v>0</v>
      </c>
      <c r="I56" s="295">
        <v>1</v>
      </c>
      <c r="J56" s="67">
        <v>1</v>
      </c>
      <c r="K56" s="296">
        <f t="shared" si="2"/>
        <v>8000</v>
      </c>
      <c r="L56" s="296">
        <f t="shared" si="3"/>
        <v>8000</v>
      </c>
      <c r="M56" s="296">
        <f t="shared" si="4"/>
        <v>8000</v>
      </c>
      <c r="N56" s="91"/>
      <c r="O56" s="297" t="s">
        <v>842</v>
      </c>
    </row>
    <row r="57" spans="1:15" x14ac:dyDescent="0.25">
      <c r="A57" s="288">
        <f t="shared" si="5"/>
        <v>53</v>
      </c>
      <c r="B57" s="289" t="s">
        <v>843</v>
      </c>
      <c r="C57" s="290" t="s">
        <v>51</v>
      </c>
      <c r="D57" s="291">
        <v>43237</v>
      </c>
      <c r="E57" s="292">
        <v>27900</v>
      </c>
      <c r="F57" s="293">
        <f t="shared" si="0"/>
        <v>27900</v>
      </c>
      <c r="G57" s="294">
        <f t="shared" si="1"/>
        <v>27900</v>
      </c>
      <c r="H57" s="293">
        <v>0</v>
      </c>
      <c r="I57" s="295">
        <v>1</v>
      </c>
      <c r="J57" s="67">
        <v>1</v>
      </c>
      <c r="K57" s="296">
        <f t="shared" si="2"/>
        <v>27900</v>
      </c>
      <c r="L57" s="296">
        <f t="shared" si="3"/>
        <v>27900</v>
      </c>
      <c r="M57" s="296">
        <f t="shared" si="4"/>
        <v>27900</v>
      </c>
      <c r="N57" s="91"/>
      <c r="O57" s="297" t="s">
        <v>876</v>
      </c>
    </row>
    <row r="58" spans="1:15" x14ac:dyDescent="0.25">
      <c r="A58" s="288">
        <f t="shared" si="5"/>
        <v>54</v>
      </c>
      <c r="B58" s="289" t="s">
        <v>53</v>
      </c>
      <c r="C58" s="290" t="s">
        <v>52</v>
      </c>
      <c r="D58" s="291">
        <v>43220</v>
      </c>
      <c r="E58" s="292">
        <v>5100</v>
      </c>
      <c r="F58" s="293">
        <f t="shared" si="0"/>
        <v>5100</v>
      </c>
      <c r="G58" s="294">
        <f t="shared" si="1"/>
        <v>5100</v>
      </c>
      <c r="H58" s="293">
        <v>0</v>
      </c>
      <c r="I58" s="295">
        <v>1</v>
      </c>
      <c r="J58" s="67">
        <v>1</v>
      </c>
      <c r="K58" s="296">
        <f t="shared" si="2"/>
        <v>5100</v>
      </c>
      <c r="L58" s="296">
        <f t="shared" si="3"/>
        <v>5100</v>
      </c>
      <c r="M58" s="296">
        <f t="shared" si="4"/>
        <v>5100</v>
      </c>
      <c r="N58" s="91"/>
      <c r="O58" s="297" t="s">
        <v>842</v>
      </c>
    </row>
    <row r="59" spans="1:15" x14ac:dyDescent="0.25">
      <c r="A59" s="288">
        <f t="shared" si="5"/>
        <v>55</v>
      </c>
      <c r="B59" s="289" t="s">
        <v>53</v>
      </c>
      <c r="C59" s="290" t="s">
        <v>52</v>
      </c>
      <c r="D59" s="291">
        <v>43237</v>
      </c>
      <c r="E59" s="292">
        <v>40100</v>
      </c>
      <c r="F59" s="293">
        <f t="shared" si="0"/>
        <v>40100</v>
      </c>
      <c r="G59" s="294">
        <f t="shared" si="1"/>
        <v>40100</v>
      </c>
      <c r="H59" s="293">
        <v>0</v>
      </c>
      <c r="I59" s="295">
        <v>1</v>
      </c>
      <c r="J59" s="67">
        <v>1</v>
      </c>
      <c r="K59" s="296">
        <f t="shared" si="2"/>
        <v>40100</v>
      </c>
      <c r="L59" s="296">
        <f t="shared" si="3"/>
        <v>40100</v>
      </c>
      <c r="M59" s="296">
        <f t="shared" si="4"/>
        <v>40100</v>
      </c>
      <c r="N59" s="91"/>
      <c r="O59" s="297" t="s">
        <v>876</v>
      </c>
    </row>
    <row r="60" spans="1:15" x14ac:dyDescent="0.25">
      <c r="A60" s="288">
        <f t="shared" si="5"/>
        <v>56</v>
      </c>
      <c r="B60" s="289" t="s">
        <v>859</v>
      </c>
      <c r="C60" s="290" t="s">
        <v>54</v>
      </c>
      <c r="D60" s="291">
        <v>43220</v>
      </c>
      <c r="E60" s="292">
        <v>87100</v>
      </c>
      <c r="F60" s="293">
        <f t="shared" si="0"/>
        <v>87100</v>
      </c>
      <c r="G60" s="294">
        <f t="shared" si="1"/>
        <v>87100</v>
      </c>
      <c r="H60" s="293">
        <v>0</v>
      </c>
      <c r="I60" s="295">
        <v>1</v>
      </c>
      <c r="J60" s="67">
        <v>1</v>
      </c>
      <c r="K60" s="296">
        <f t="shared" si="2"/>
        <v>87100</v>
      </c>
      <c r="L60" s="296">
        <f t="shared" si="3"/>
        <v>87100</v>
      </c>
      <c r="M60" s="296">
        <f t="shared" si="4"/>
        <v>87100</v>
      </c>
      <c r="N60" s="91"/>
      <c r="O60" s="297" t="s">
        <v>842</v>
      </c>
    </row>
    <row r="61" spans="1:15" x14ac:dyDescent="0.25">
      <c r="A61" s="288">
        <f t="shared" si="5"/>
        <v>57</v>
      </c>
      <c r="B61" s="289" t="s">
        <v>56</v>
      </c>
      <c r="C61" s="290" t="s">
        <v>55</v>
      </c>
      <c r="D61" s="291">
        <v>43220</v>
      </c>
      <c r="E61" s="292">
        <v>85300</v>
      </c>
      <c r="F61" s="293">
        <f t="shared" si="0"/>
        <v>85300</v>
      </c>
      <c r="G61" s="294">
        <f t="shared" si="1"/>
        <v>85300</v>
      </c>
      <c r="H61" s="293">
        <v>0</v>
      </c>
      <c r="I61" s="295">
        <v>1</v>
      </c>
      <c r="J61" s="67">
        <v>1</v>
      </c>
      <c r="K61" s="296">
        <f t="shared" si="2"/>
        <v>85300</v>
      </c>
      <c r="L61" s="296">
        <f t="shared" si="3"/>
        <v>85300</v>
      </c>
      <c r="M61" s="296">
        <f t="shared" si="4"/>
        <v>85300</v>
      </c>
      <c r="N61" s="91"/>
      <c r="O61" s="297" t="s">
        <v>842</v>
      </c>
    </row>
    <row r="62" spans="1:15" x14ac:dyDescent="0.25">
      <c r="A62" s="288">
        <f t="shared" si="5"/>
        <v>58</v>
      </c>
      <c r="B62" s="289" t="s">
        <v>56</v>
      </c>
      <c r="C62" s="290" t="s">
        <v>55</v>
      </c>
      <c r="D62" s="291">
        <v>43237</v>
      </c>
      <c r="E62" s="292">
        <v>61800</v>
      </c>
      <c r="F62" s="293">
        <f t="shared" si="0"/>
        <v>61800</v>
      </c>
      <c r="G62" s="294">
        <f t="shared" si="1"/>
        <v>61800</v>
      </c>
      <c r="H62" s="293">
        <v>0</v>
      </c>
      <c r="I62" s="295">
        <v>1</v>
      </c>
      <c r="J62" s="67">
        <v>1</v>
      </c>
      <c r="K62" s="296">
        <f t="shared" si="2"/>
        <v>61800</v>
      </c>
      <c r="L62" s="296">
        <f t="shared" si="3"/>
        <v>61800</v>
      </c>
      <c r="M62" s="296">
        <f t="shared" si="4"/>
        <v>61800</v>
      </c>
      <c r="N62" s="91"/>
      <c r="O62" s="297" t="s">
        <v>876</v>
      </c>
    </row>
    <row r="63" spans="1:15" x14ac:dyDescent="0.25">
      <c r="A63" s="288">
        <f t="shared" si="5"/>
        <v>59</v>
      </c>
      <c r="B63" s="289" t="s">
        <v>58</v>
      </c>
      <c r="C63" s="290" t="s">
        <v>57</v>
      </c>
      <c r="D63" s="291">
        <v>43220</v>
      </c>
      <c r="E63" s="292">
        <v>74300</v>
      </c>
      <c r="F63" s="293">
        <f t="shared" si="0"/>
        <v>74300</v>
      </c>
      <c r="G63" s="294">
        <f t="shared" si="1"/>
        <v>74300</v>
      </c>
      <c r="H63" s="293">
        <v>0</v>
      </c>
      <c r="I63" s="295">
        <v>1</v>
      </c>
      <c r="J63" s="67">
        <v>1</v>
      </c>
      <c r="K63" s="296">
        <f t="shared" si="2"/>
        <v>74300</v>
      </c>
      <c r="L63" s="296">
        <f t="shared" si="3"/>
        <v>74300</v>
      </c>
      <c r="M63" s="296">
        <f t="shared" si="4"/>
        <v>74300</v>
      </c>
      <c r="N63" s="91"/>
      <c r="O63" s="297" t="s">
        <v>842</v>
      </c>
    </row>
    <row r="64" spans="1:15" x14ac:dyDescent="0.25">
      <c r="A64" s="288">
        <f t="shared" si="5"/>
        <v>60</v>
      </c>
      <c r="B64" s="289" t="s">
        <v>60</v>
      </c>
      <c r="C64" s="290" t="s">
        <v>59</v>
      </c>
      <c r="D64" s="291">
        <v>43220</v>
      </c>
      <c r="E64" s="292">
        <v>54900</v>
      </c>
      <c r="F64" s="293">
        <f t="shared" si="0"/>
        <v>54900</v>
      </c>
      <c r="G64" s="294">
        <f t="shared" si="1"/>
        <v>54900</v>
      </c>
      <c r="H64" s="293">
        <v>0</v>
      </c>
      <c r="I64" s="295">
        <v>1</v>
      </c>
      <c r="J64" s="67">
        <v>1</v>
      </c>
      <c r="K64" s="296">
        <f t="shared" si="2"/>
        <v>54900</v>
      </c>
      <c r="L64" s="296">
        <f t="shared" si="3"/>
        <v>54900</v>
      </c>
      <c r="M64" s="296">
        <f t="shared" si="4"/>
        <v>54900</v>
      </c>
      <c r="N64" s="91"/>
      <c r="O64" s="297" t="s">
        <v>842</v>
      </c>
    </row>
    <row r="65" spans="1:15" x14ac:dyDescent="0.25">
      <c r="A65" s="288">
        <f t="shared" si="5"/>
        <v>61</v>
      </c>
      <c r="B65" s="289" t="s">
        <v>60</v>
      </c>
      <c r="C65" s="290" t="s">
        <v>59</v>
      </c>
      <c r="D65" s="291">
        <v>43237</v>
      </c>
      <c r="E65" s="292">
        <v>66250</v>
      </c>
      <c r="F65" s="293">
        <f t="shared" si="0"/>
        <v>66250</v>
      </c>
      <c r="G65" s="294">
        <f t="shared" si="1"/>
        <v>66250</v>
      </c>
      <c r="H65" s="293">
        <v>0</v>
      </c>
      <c r="I65" s="295">
        <v>1</v>
      </c>
      <c r="J65" s="67">
        <v>1</v>
      </c>
      <c r="K65" s="296">
        <f t="shared" si="2"/>
        <v>66250</v>
      </c>
      <c r="L65" s="296">
        <f t="shared" si="3"/>
        <v>66250</v>
      </c>
      <c r="M65" s="296">
        <f t="shared" si="4"/>
        <v>66250</v>
      </c>
      <c r="N65" s="91"/>
      <c r="O65" s="297" t="s">
        <v>876</v>
      </c>
    </row>
    <row r="66" spans="1:15" x14ac:dyDescent="0.25">
      <c r="A66" s="288">
        <f t="shared" si="5"/>
        <v>62</v>
      </c>
      <c r="B66" s="289" t="s">
        <v>633</v>
      </c>
      <c r="C66" s="290" t="s">
        <v>61</v>
      </c>
      <c r="D66" s="291">
        <v>43220</v>
      </c>
      <c r="E66" s="292">
        <v>18100</v>
      </c>
      <c r="F66" s="293">
        <f t="shared" si="0"/>
        <v>18100</v>
      </c>
      <c r="G66" s="294">
        <f t="shared" si="1"/>
        <v>18100</v>
      </c>
      <c r="H66" s="293">
        <v>0</v>
      </c>
      <c r="I66" s="295">
        <v>1</v>
      </c>
      <c r="J66" s="67">
        <v>1</v>
      </c>
      <c r="K66" s="296">
        <f t="shared" si="2"/>
        <v>18100</v>
      </c>
      <c r="L66" s="296">
        <f t="shared" si="3"/>
        <v>18100</v>
      </c>
      <c r="M66" s="296">
        <f t="shared" si="4"/>
        <v>18100</v>
      </c>
      <c r="N66" s="91"/>
      <c r="O66" s="297" t="s">
        <v>842</v>
      </c>
    </row>
    <row r="67" spans="1:15" x14ac:dyDescent="0.25">
      <c r="A67" s="288">
        <f t="shared" si="5"/>
        <v>63</v>
      </c>
      <c r="B67" s="289" t="s">
        <v>633</v>
      </c>
      <c r="C67" s="290" t="s">
        <v>61</v>
      </c>
      <c r="D67" s="291">
        <v>43237</v>
      </c>
      <c r="E67" s="292">
        <v>9900</v>
      </c>
      <c r="F67" s="293">
        <f t="shared" si="0"/>
        <v>9900</v>
      </c>
      <c r="G67" s="294">
        <f t="shared" si="1"/>
        <v>9900</v>
      </c>
      <c r="H67" s="293">
        <v>0</v>
      </c>
      <c r="I67" s="295">
        <v>1</v>
      </c>
      <c r="J67" s="67">
        <v>1</v>
      </c>
      <c r="K67" s="296">
        <f t="shared" si="2"/>
        <v>9900</v>
      </c>
      <c r="L67" s="296">
        <f t="shared" si="3"/>
        <v>9900</v>
      </c>
      <c r="M67" s="296">
        <f t="shared" si="4"/>
        <v>9900</v>
      </c>
      <c r="N67" s="91"/>
      <c r="O67" s="297" t="s">
        <v>876</v>
      </c>
    </row>
    <row r="68" spans="1:15" x14ac:dyDescent="0.25">
      <c r="A68" s="288">
        <f t="shared" si="5"/>
        <v>64</v>
      </c>
      <c r="B68" s="289" t="s">
        <v>62</v>
      </c>
      <c r="C68" s="290">
        <v>101011</v>
      </c>
      <c r="D68" s="291">
        <v>43220</v>
      </c>
      <c r="E68" s="292">
        <v>54800</v>
      </c>
      <c r="F68" s="293">
        <f t="shared" si="0"/>
        <v>54800</v>
      </c>
      <c r="G68" s="294">
        <f t="shared" si="1"/>
        <v>54800</v>
      </c>
      <c r="H68" s="293">
        <v>0</v>
      </c>
      <c r="I68" s="295">
        <v>1</v>
      </c>
      <c r="J68" s="67">
        <v>1</v>
      </c>
      <c r="K68" s="296">
        <f t="shared" si="2"/>
        <v>54800</v>
      </c>
      <c r="L68" s="296">
        <f t="shared" si="3"/>
        <v>54800</v>
      </c>
      <c r="M68" s="296">
        <f t="shared" si="4"/>
        <v>54800</v>
      </c>
      <c r="N68" s="91"/>
      <c r="O68" s="297" t="s">
        <v>842</v>
      </c>
    </row>
    <row r="69" spans="1:15" x14ac:dyDescent="0.25">
      <c r="A69" s="288">
        <f t="shared" si="5"/>
        <v>65</v>
      </c>
      <c r="B69" s="289" t="s">
        <v>62</v>
      </c>
      <c r="C69" s="290">
        <v>101011</v>
      </c>
      <c r="D69" s="291">
        <v>43237</v>
      </c>
      <c r="E69" s="292">
        <v>149350</v>
      </c>
      <c r="F69" s="293">
        <f t="shared" ref="F69:F132" si="6">+I69*K69</f>
        <v>149350</v>
      </c>
      <c r="G69" s="294">
        <f t="shared" ref="G69:G132" si="7">+E69/I69</f>
        <v>149350</v>
      </c>
      <c r="H69" s="293">
        <v>0</v>
      </c>
      <c r="I69" s="295">
        <v>1</v>
      </c>
      <c r="J69" s="67">
        <v>1</v>
      </c>
      <c r="K69" s="296">
        <f t="shared" ref="K69:K132" si="8">+G69+H69</f>
        <v>149350</v>
      </c>
      <c r="L69" s="296">
        <f t="shared" ref="L69:L132" si="9">+J69*K69</f>
        <v>149350</v>
      </c>
      <c r="M69" s="296">
        <f t="shared" ref="M69:M132" si="10">+G69*J69</f>
        <v>149350</v>
      </c>
      <c r="N69" s="91"/>
      <c r="O69" s="297" t="s">
        <v>876</v>
      </c>
    </row>
    <row r="70" spans="1:15" x14ac:dyDescent="0.25">
      <c r="A70" s="288">
        <f t="shared" ref="A70:A133" si="11">+A69+1</f>
        <v>66</v>
      </c>
      <c r="B70" s="289" t="s">
        <v>63</v>
      </c>
      <c r="C70" s="290">
        <v>110804</v>
      </c>
      <c r="D70" s="291">
        <v>43220</v>
      </c>
      <c r="E70" s="292">
        <v>48850</v>
      </c>
      <c r="F70" s="293">
        <f t="shared" si="6"/>
        <v>48850</v>
      </c>
      <c r="G70" s="294">
        <f t="shared" si="7"/>
        <v>48850</v>
      </c>
      <c r="H70" s="293">
        <v>0</v>
      </c>
      <c r="I70" s="295">
        <v>1</v>
      </c>
      <c r="J70" s="67">
        <v>1</v>
      </c>
      <c r="K70" s="296">
        <f t="shared" si="8"/>
        <v>48850</v>
      </c>
      <c r="L70" s="296">
        <f t="shared" si="9"/>
        <v>48850</v>
      </c>
      <c r="M70" s="296">
        <f t="shared" si="10"/>
        <v>48850</v>
      </c>
      <c r="N70" s="91"/>
      <c r="O70" s="297" t="s">
        <v>842</v>
      </c>
    </row>
    <row r="71" spans="1:15" x14ac:dyDescent="0.25">
      <c r="A71" s="288">
        <f t="shared" si="11"/>
        <v>67</v>
      </c>
      <c r="B71" s="289" t="s">
        <v>64</v>
      </c>
      <c r="C71" s="288">
        <v>863912</v>
      </c>
      <c r="D71" s="291">
        <v>43220</v>
      </c>
      <c r="E71" s="292">
        <v>315400</v>
      </c>
      <c r="F71" s="293">
        <f t="shared" si="6"/>
        <v>315400</v>
      </c>
      <c r="G71" s="294">
        <f t="shared" si="7"/>
        <v>315400</v>
      </c>
      <c r="H71" s="293">
        <v>0</v>
      </c>
      <c r="I71" s="295">
        <v>1</v>
      </c>
      <c r="J71" s="67">
        <v>1</v>
      </c>
      <c r="K71" s="296">
        <f t="shared" si="8"/>
        <v>315400</v>
      </c>
      <c r="L71" s="296">
        <f t="shared" si="9"/>
        <v>315400</v>
      </c>
      <c r="M71" s="296">
        <f t="shared" si="10"/>
        <v>315400</v>
      </c>
      <c r="N71" s="91"/>
      <c r="O71" s="297" t="s">
        <v>842</v>
      </c>
    </row>
    <row r="72" spans="1:15" x14ac:dyDescent="0.25">
      <c r="A72" s="288">
        <f t="shared" si="11"/>
        <v>68</v>
      </c>
      <c r="B72" s="289" t="s">
        <v>64</v>
      </c>
      <c r="C72" s="288">
        <v>863912</v>
      </c>
      <c r="D72" s="291">
        <v>43237</v>
      </c>
      <c r="E72" s="292">
        <v>333450</v>
      </c>
      <c r="F72" s="293">
        <f t="shared" si="6"/>
        <v>333450</v>
      </c>
      <c r="G72" s="294">
        <f t="shared" si="7"/>
        <v>333450</v>
      </c>
      <c r="H72" s="293">
        <v>0</v>
      </c>
      <c r="I72" s="295">
        <v>1</v>
      </c>
      <c r="J72" s="67">
        <v>1</v>
      </c>
      <c r="K72" s="296">
        <f t="shared" si="8"/>
        <v>333450</v>
      </c>
      <c r="L72" s="296">
        <f t="shared" si="9"/>
        <v>333450</v>
      </c>
      <c r="M72" s="296">
        <f t="shared" si="10"/>
        <v>333450</v>
      </c>
      <c r="N72" s="91"/>
      <c r="O72" s="297" t="s">
        <v>876</v>
      </c>
    </row>
    <row r="73" spans="1:15" x14ac:dyDescent="0.25">
      <c r="A73" s="288">
        <f t="shared" si="11"/>
        <v>69</v>
      </c>
      <c r="B73" s="289" t="s">
        <v>882</v>
      </c>
      <c r="C73" s="290">
        <v>863912</v>
      </c>
      <c r="D73" s="291">
        <v>43237</v>
      </c>
      <c r="E73" s="298">
        <v>80000</v>
      </c>
      <c r="F73" s="293">
        <f t="shared" si="6"/>
        <v>80000</v>
      </c>
      <c r="G73" s="294">
        <f t="shared" si="7"/>
        <v>80000</v>
      </c>
      <c r="H73" s="293">
        <v>0</v>
      </c>
      <c r="I73" s="295">
        <v>1</v>
      </c>
      <c r="J73" s="67">
        <v>1</v>
      </c>
      <c r="K73" s="296">
        <f t="shared" si="8"/>
        <v>80000</v>
      </c>
      <c r="L73" s="296">
        <f t="shared" si="9"/>
        <v>80000</v>
      </c>
      <c r="M73" s="296">
        <f t="shared" si="10"/>
        <v>80000</v>
      </c>
      <c r="N73" s="91"/>
      <c r="O73" s="297" t="s">
        <v>881</v>
      </c>
    </row>
    <row r="74" spans="1:15" x14ac:dyDescent="0.25">
      <c r="A74" s="288">
        <f t="shared" si="11"/>
        <v>70</v>
      </c>
      <c r="B74" s="289" t="s">
        <v>66</v>
      </c>
      <c r="C74" s="288" t="s">
        <v>65</v>
      </c>
      <c r="D74" s="291">
        <v>43220</v>
      </c>
      <c r="E74" s="292">
        <v>8500</v>
      </c>
      <c r="F74" s="293">
        <f t="shared" si="6"/>
        <v>8500</v>
      </c>
      <c r="G74" s="294">
        <f t="shared" si="7"/>
        <v>8500</v>
      </c>
      <c r="H74" s="293">
        <v>0</v>
      </c>
      <c r="I74" s="295">
        <v>1</v>
      </c>
      <c r="J74" s="67">
        <v>1</v>
      </c>
      <c r="K74" s="296">
        <f t="shared" si="8"/>
        <v>8500</v>
      </c>
      <c r="L74" s="296">
        <f t="shared" si="9"/>
        <v>8500</v>
      </c>
      <c r="M74" s="296">
        <f t="shared" si="10"/>
        <v>8500</v>
      </c>
      <c r="N74" s="91"/>
      <c r="O74" s="297" t="s">
        <v>842</v>
      </c>
    </row>
    <row r="75" spans="1:15" x14ac:dyDescent="0.25">
      <c r="A75" s="288">
        <f t="shared" si="11"/>
        <v>71</v>
      </c>
      <c r="B75" s="289" t="s">
        <v>66</v>
      </c>
      <c r="C75" s="288" t="s">
        <v>65</v>
      </c>
      <c r="D75" s="291">
        <v>43237</v>
      </c>
      <c r="E75" s="292">
        <v>87400</v>
      </c>
      <c r="F75" s="293">
        <f t="shared" si="6"/>
        <v>87400</v>
      </c>
      <c r="G75" s="294">
        <f t="shared" si="7"/>
        <v>87400</v>
      </c>
      <c r="H75" s="293">
        <v>0</v>
      </c>
      <c r="I75" s="295">
        <v>1</v>
      </c>
      <c r="J75" s="67">
        <v>1</v>
      </c>
      <c r="K75" s="296">
        <f t="shared" si="8"/>
        <v>87400</v>
      </c>
      <c r="L75" s="296">
        <f t="shared" si="9"/>
        <v>87400</v>
      </c>
      <c r="M75" s="296">
        <f t="shared" si="10"/>
        <v>87400</v>
      </c>
      <c r="N75" s="91"/>
      <c r="O75" s="297" t="s">
        <v>876</v>
      </c>
    </row>
    <row r="76" spans="1:15" x14ac:dyDescent="0.25">
      <c r="A76" s="288">
        <f t="shared" si="11"/>
        <v>72</v>
      </c>
      <c r="B76" s="289" t="s">
        <v>68</v>
      </c>
      <c r="C76" s="288" t="s">
        <v>67</v>
      </c>
      <c r="D76" s="291">
        <v>43220</v>
      </c>
      <c r="E76" s="292">
        <v>87400</v>
      </c>
      <c r="F76" s="293">
        <f t="shared" si="6"/>
        <v>87400</v>
      </c>
      <c r="G76" s="294">
        <f t="shared" si="7"/>
        <v>87400</v>
      </c>
      <c r="H76" s="293">
        <v>0</v>
      </c>
      <c r="I76" s="295">
        <v>1</v>
      </c>
      <c r="J76" s="67">
        <v>1</v>
      </c>
      <c r="K76" s="296">
        <f t="shared" si="8"/>
        <v>87400</v>
      </c>
      <c r="L76" s="296">
        <f t="shared" si="9"/>
        <v>87400</v>
      </c>
      <c r="M76" s="296">
        <f t="shared" si="10"/>
        <v>87400</v>
      </c>
      <c r="N76" s="91"/>
      <c r="O76" s="297" t="s">
        <v>842</v>
      </c>
    </row>
    <row r="77" spans="1:15" x14ac:dyDescent="0.25">
      <c r="A77" s="288">
        <f t="shared" si="11"/>
        <v>73</v>
      </c>
      <c r="B77" s="289" t="s">
        <v>68</v>
      </c>
      <c r="C77" s="288" t="s">
        <v>67</v>
      </c>
      <c r="D77" s="291">
        <v>43237</v>
      </c>
      <c r="E77" s="292">
        <v>40800</v>
      </c>
      <c r="F77" s="293">
        <f t="shared" si="6"/>
        <v>40800</v>
      </c>
      <c r="G77" s="294">
        <f t="shared" si="7"/>
        <v>40800</v>
      </c>
      <c r="H77" s="293">
        <v>0</v>
      </c>
      <c r="I77" s="295">
        <v>1</v>
      </c>
      <c r="J77" s="67">
        <v>1</v>
      </c>
      <c r="K77" s="296">
        <f t="shared" si="8"/>
        <v>40800</v>
      </c>
      <c r="L77" s="296">
        <f t="shared" si="9"/>
        <v>40800</v>
      </c>
      <c r="M77" s="296">
        <f t="shared" si="10"/>
        <v>40800</v>
      </c>
      <c r="N77" s="91"/>
      <c r="O77" s="297" t="s">
        <v>876</v>
      </c>
    </row>
    <row r="78" spans="1:15" x14ac:dyDescent="0.25">
      <c r="A78" s="288">
        <f t="shared" si="11"/>
        <v>74</v>
      </c>
      <c r="B78" s="289" t="s">
        <v>70</v>
      </c>
      <c r="C78" s="288" t="s">
        <v>69</v>
      </c>
      <c r="D78" s="291">
        <v>43220</v>
      </c>
      <c r="E78" s="292">
        <v>325000</v>
      </c>
      <c r="F78" s="293">
        <f t="shared" si="6"/>
        <v>325000</v>
      </c>
      <c r="G78" s="294">
        <f t="shared" si="7"/>
        <v>325000</v>
      </c>
      <c r="H78" s="293">
        <v>0</v>
      </c>
      <c r="I78" s="295">
        <v>1</v>
      </c>
      <c r="J78" s="67">
        <v>1</v>
      </c>
      <c r="K78" s="296">
        <f t="shared" si="8"/>
        <v>325000</v>
      </c>
      <c r="L78" s="296">
        <f t="shared" si="9"/>
        <v>325000</v>
      </c>
      <c r="M78" s="296">
        <f t="shared" si="10"/>
        <v>325000</v>
      </c>
      <c r="N78" s="91"/>
      <c r="O78" s="297" t="s">
        <v>842</v>
      </c>
    </row>
    <row r="79" spans="1:15" x14ac:dyDescent="0.25">
      <c r="A79" s="288">
        <f t="shared" si="11"/>
        <v>75</v>
      </c>
      <c r="B79" s="289" t="s">
        <v>72</v>
      </c>
      <c r="C79" s="288" t="s">
        <v>71</v>
      </c>
      <c r="D79" s="291">
        <v>43220</v>
      </c>
      <c r="E79" s="292">
        <v>41100</v>
      </c>
      <c r="F79" s="293">
        <f t="shared" si="6"/>
        <v>41100</v>
      </c>
      <c r="G79" s="294">
        <f t="shared" si="7"/>
        <v>41100</v>
      </c>
      <c r="H79" s="293">
        <v>0</v>
      </c>
      <c r="I79" s="295">
        <v>1</v>
      </c>
      <c r="J79" s="67">
        <v>1</v>
      </c>
      <c r="K79" s="296">
        <f t="shared" si="8"/>
        <v>41100</v>
      </c>
      <c r="L79" s="296">
        <f t="shared" si="9"/>
        <v>41100</v>
      </c>
      <c r="M79" s="296">
        <f t="shared" si="10"/>
        <v>41100</v>
      </c>
      <c r="N79" s="91"/>
      <c r="O79" s="297" t="s">
        <v>842</v>
      </c>
    </row>
    <row r="80" spans="1:15" x14ac:dyDescent="0.25">
      <c r="A80" s="288">
        <f t="shared" si="11"/>
        <v>76</v>
      </c>
      <c r="B80" s="289" t="s">
        <v>72</v>
      </c>
      <c r="C80" s="290">
        <v>896480</v>
      </c>
      <c r="D80" s="291">
        <v>43220</v>
      </c>
      <c r="E80" s="298">
        <v>100000</v>
      </c>
      <c r="F80" s="293">
        <f t="shared" si="6"/>
        <v>100000</v>
      </c>
      <c r="G80" s="294">
        <f t="shared" si="7"/>
        <v>100000</v>
      </c>
      <c r="H80" s="293">
        <v>0</v>
      </c>
      <c r="I80" s="295">
        <v>1</v>
      </c>
      <c r="J80" s="67">
        <v>1</v>
      </c>
      <c r="K80" s="296">
        <f t="shared" si="8"/>
        <v>100000</v>
      </c>
      <c r="L80" s="296">
        <f t="shared" si="9"/>
        <v>100000</v>
      </c>
      <c r="M80" s="296">
        <f t="shared" si="10"/>
        <v>100000</v>
      </c>
      <c r="N80" s="91"/>
      <c r="O80" s="297" t="s">
        <v>872</v>
      </c>
    </row>
    <row r="81" spans="1:15" x14ac:dyDescent="0.25">
      <c r="A81" s="288">
        <f t="shared" si="11"/>
        <v>77</v>
      </c>
      <c r="B81" s="289" t="s">
        <v>72</v>
      </c>
      <c r="C81" s="288" t="s">
        <v>71</v>
      </c>
      <c r="D81" s="291">
        <v>43237</v>
      </c>
      <c r="E81" s="292">
        <v>27300</v>
      </c>
      <c r="F81" s="293">
        <f t="shared" si="6"/>
        <v>27300</v>
      </c>
      <c r="G81" s="294">
        <f t="shared" si="7"/>
        <v>27300</v>
      </c>
      <c r="H81" s="293">
        <v>0</v>
      </c>
      <c r="I81" s="295">
        <v>1</v>
      </c>
      <c r="J81" s="67">
        <v>1</v>
      </c>
      <c r="K81" s="296">
        <f t="shared" si="8"/>
        <v>27300</v>
      </c>
      <c r="L81" s="296">
        <f t="shared" si="9"/>
        <v>27300</v>
      </c>
      <c r="M81" s="296">
        <f t="shared" si="10"/>
        <v>27300</v>
      </c>
      <c r="N81" s="91"/>
      <c r="O81" s="297" t="s">
        <v>876</v>
      </c>
    </row>
    <row r="82" spans="1:15" x14ac:dyDescent="0.25">
      <c r="A82" s="288">
        <f t="shared" si="11"/>
        <v>78</v>
      </c>
      <c r="B82" s="289" t="s">
        <v>74</v>
      </c>
      <c r="C82" s="288" t="s">
        <v>73</v>
      </c>
      <c r="D82" s="291">
        <v>43220</v>
      </c>
      <c r="E82" s="292">
        <v>741200</v>
      </c>
      <c r="F82" s="293">
        <f t="shared" si="6"/>
        <v>741200</v>
      </c>
      <c r="G82" s="294">
        <f t="shared" si="7"/>
        <v>741200</v>
      </c>
      <c r="H82" s="293">
        <v>0</v>
      </c>
      <c r="I82" s="295">
        <v>1</v>
      </c>
      <c r="J82" s="67">
        <v>1</v>
      </c>
      <c r="K82" s="296">
        <f t="shared" si="8"/>
        <v>741200</v>
      </c>
      <c r="L82" s="296">
        <f t="shared" si="9"/>
        <v>741200</v>
      </c>
      <c r="M82" s="296">
        <f t="shared" si="10"/>
        <v>741200</v>
      </c>
      <c r="N82" s="91"/>
      <c r="O82" s="297" t="s">
        <v>842</v>
      </c>
    </row>
    <row r="83" spans="1:15" x14ac:dyDescent="0.25">
      <c r="A83" s="288">
        <f t="shared" si="11"/>
        <v>79</v>
      </c>
      <c r="B83" s="289" t="s">
        <v>74</v>
      </c>
      <c r="C83" s="288" t="s">
        <v>73</v>
      </c>
      <c r="D83" s="291">
        <v>43237</v>
      </c>
      <c r="E83" s="292">
        <v>6700</v>
      </c>
      <c r="F83" s="293">
        <f t="shared" si="6"/>
        <v>6700</v>
      </c>
      <c r="G83" s="294">
        <f t="shared" si="7"/>
        <v>6700</v>
      </c>
      <c r="H83" s="293">
        <v>0</v>
      </c>
      <c r="I83" s="295">
        <v>1</v>
      </c>
      <c r="J83" s="67">
        <v>1</v>
      </c>
      <c r="K83" s="296">
        <f t="shared" si="8"/>
        <v>6700</v>
      </c>
      <c r="L83" s="296">
        <f t="shared" si="9"/>
        <v>6700</v>
      </c>
      <c r="M83" s="296">
        <f t="shared" si="10"/>
        <v>6700</v>
      </c>
      <c r="N83" s="91"/>
      <c r="O83" s="297" t="s">
        <v>876</v>
      </c>
    </row>
    <row r="84" spans="1:15" x14ac:dyDescent="0.25">
      <c r="A84" s="288">
        <f t="shared" si="11"/>
        <v>80</v>
      </c>
      <c r="B84" s="289" t="s">
        <v>75</v>
      </c>
      <c r="C84" s="288">
        <v>897126</v>
      </c>
      <c r="D84" s="291">
        <v>43220</v>
      </c>
      <c r="E84" s="292">
        <v>35400</v>
      </c>
      <c r="F84" s="293">
        <f t="shared" si="6"/>
        <v>35400</v>
      </c>
      <c r="G84" s="294">
        <f t="shared" si="7"/>
        <v>35400</v>
      </c>
      <c r="H84" s="293">
        <v>0</v>
      </c>
      <c r="I84" s="295">
        <v>1</v>
      </c>
      <c r="J84" s="67">
        <v>1</v>
      </c>
      <c r="K84" s="296">
        <f t="shared" si="8"/>
        <v>35400</v>
      </c>
      <c r="L84" s="296">
        <f t="shared" si="9"/>
        <v>35400</v>
      </c>
      <c r="M84" s="296">
        <f t="shared" si="10"/>
        <v>35400</v>
      </c>
      <c r="N84" s="91"/>
      <c r="O84" s="297" t="s">
        <v>842</v>
      </c>
    </row>
    <row r="85" spans="1:15" x14ac:dyDescent="0.25">
      <c r="A85" s="288">
        <f t="shared" si="11"/>
        <v>81</v>
      </c>
      <c r="B85" s="289" t="s">
        <v>75</v>
      </c>
      <c r="C85" s="288">
        <v>897126</v>
      </c>
      <c r="D85" s="291">
        <v>43237</v>
      </c>
      <c r="E85" s="292">
        <v>105450</v>
      </c>
      <c r="F85" s="293">
        <f t="shared" si="6"/>
        <v>105450</v>
      </c>
      <c r="G85" s="294">
        <f t="shared" si="7"/>
        <v>105450</v>
      </c>
      <c r="H85" s="293">
        <v>0</v>
      </c>
      <c r="I85" s="295">
        <v>1</v>
      </c>
      <c r="J85" s="67">
        <v>1</v>
      </c>
      <c r="K85" s="296">
        <f t="shared" si="8"/>
        <v>105450</v>
      </c>
      <c r="L85" s="296">
        <f t="shared" si="9"/>
        <v>105450</v>
      </c>
      <c r="M85" s="296">
        <f t="shared" si="10"/>
        <v>105450</v>
      </c>
      <c r="N85" s="91"/>
      <c r="O85" s="297" t="s">
        <v>876</v>
      </c>
    </row>
    <row r="86" spans="1:15" x14ac:dyDescent="0.25">
      <c r="A86" s="288">
        <f t="shared" si="11"/>
        <v>82</v>
      </c>
      <c r="B86" s="289" t="s">
        <v>578</v>
      </c>
      <c r="C86" s="288">
        <v>897422</v>
      </c>
      <c r="D86" s="291">
        <v>43237</v>
      </c>
      <c r="E86" s="292">
        <v>393000</v>
      </c>
      <c r="F86" s="293">
        <f t="shared" si="6"/>
        <v>393000</v>
      </c>
      <c r="G86" s="294">
        <f t="shared" si="7"/>
        <v>393000</v>
      </c>
      <c r="H86" s="293">
        <v>0</v>
      </c>
      <c r="I86" s="295">
        <v>1</v>
      </c>
      <c r="J86" s="67">
        <v>1</v>
      </c>
      <c r="K86" s="296">
        <f t="shared" si="8"/>
        <v>393000</v>
      </c>
      <c r="L86" s="296">
        <f t="shared" si="9"/>
        <v>393000</v>
      </c>
      <c r="M86" s="296">
        <f t="shared" si="10"/>
        <v>393000</v>
      </c>
      <c r="N86" s="91"/>
      <c r="O86" s="297" t="s">
        <v>876</v>
      </c>
    </row>
    <row r="87" spans="1:15" x14ac:dyDescent="0.25">
      <c r="A87" s="288">
        <f t="shared" si="11"/>
        <v>83</v>
      </c>
      <c r="B87" s="289" t="s">
        <v>78</v>
      </c>
      <c r="C87" s="288" t="s">
        <v>77</v>
      </c>
      <c r="D87" s="291">
        <v>43220</v>
      </c>
      <c r="E87" s="292">
        <v>46200</v>
      </c>
      <c r="F87" s="293">
        <f t="shared" si="6"/>
        <v>46200</v>
      </c>
      <c r="G87" s="294">
        <f t="shared" si="7"/>
        <v>46200</v>
      </c>
      <c r="H87" s="293">
        <v>0</v>
      </c>
      <c r="I87" s="295">
        <v>1</v>
      </c>
      <c r="J87" s="67">
        <v>1</v>
      </c>
      <c r="K87" s="296">
        <f t="shared" si="8"/>
        <v>46200</v>
      </c>
      <c r="L87" s="296">
        <f t="shared" si="9"/>
        <v>46200</v>
      </c>
      <c r="M87" s="296">
        <f t="shared" si="10"/>
        <v>46200</v>
      </c>
      <c r="N87" s="91"/>
      <c r="O87" s="297" t="s">
        <v>842</v>
      </c>
    </row>
    <row r="88" spans="1:15" x14ac:dyDescent="0.25">
      <c r="A88" s="288">
        <f t="shared" si="11"/>
        <v>84</v>
      </c>
      <c r="B88" s="289" t="s">
        <v>78</v>
      </c>
      <c r="C88" s="288" t="s">
        <v>77</v>
      </c>
      <c r="D88" s="291">
        <v>43237</v>
      </c>
      <c r="E88" s="292">
        <v>44300</v>
      </c>
      <c r="F88" s="293">
        <f t="shared" si="6"/>
        <v>44300</v>
      </c>
      <c r="G88" s="294">
        <f t="shared" si="7"/>
        <v>44300</v>
      </c>
      <c r="H88" s="293">
        <v>0</v>
      </c>
      <c r="I88" s="295">
        <v>1</v>
      </c>
      <c r="J88" s="67">
        <v>1</v>
      </c>
      <c r="K88" s="296">
        <f t="shared" si="8"/>
        <v>44300</v>
      </c>
      <c r="L88" s="296">
        <f t="shared" si="9"/>
        <v>44300</v>
      </c>
      <c r="M88" s="296">
        <f t="shared" si="10"/>
        <v>44300</v>
      </c>
      <c r="N88" s="91"/>
      <c r="O88" s="297" t="s">
        <v>876</v>
      </c>
    </row>
    <row r="89" spans="1:15" x14ac:dyDescent="0.25">
      <c r="A89" s="288">
        <f t="shared" si="11"/>
        <v>85</v>
      </c>
      <c r="B89" s="289" t="s">
        <v>79</v>
      </c>
      <c r="C89" s="288">
        <v>897725</v>
      </c>
      <c r="D89" s="291">
        <v>43220</v>
      </c>
      <c r="E89" s="292">
        <v>300000</v>
      </c>
      <c r="F89" s="293">
        <f t="shared" si="6"/>
        <v>300000</v>
      </c>
      <c r="G89" s="294">
        <f t="shared" si="7"/>
        <v>300000</v>
      </c>
      <c r="H89" s="293">
        <v>0</v>
      </c>
      <c r="I89" s="295">
        <v>1</v>
      </c>
      <c r="J89" s="67">
        <v>1</v>
      </c>
      <c r="K89" s="296">
        <f t="shared" si="8"/>
        <v>300000</v>
      </c>
      <c r="L89" s="296">
        <f t="shared" si="9"/>
        <v>300000</v>
      </c>
      <c r="M89" s="296">
        <f t="shared" si="10"/>
        <v>300000</v>
      </c>
      <c r="N89" s="91"/>
      <c r="O89" s="297" t="s">
        <v>842</v>
      </c>
    </row>
    <row r="90" spans="1:15" x14ac:dyDescent="0.25">
      <c r="A90" s="288">
        <f t="shared" si="11"/>
        <v>86</v>
      </c>
      <c r="B90" s="289" t="s">
        <v>1</v>
      </c>
      <c r="C90" s="288" t="s">
        <v>0</v>
      </c>
      <c r="D90" s="291">
        <v>43237</v>
      </c>
      <c r="E90" s="292">
        <v>114650</v>
      </c>
      <c r="F90" s="293">
        <f t="shared" si="6"/>
        <v>114650</v>
      </c>
      <c r="G90" s="294">
        <f t="shared" si="7"/>
        <v>114650</v>
      </c>
      <c r="H90" s="293">
        <v>0</v>
      </c>
      <c r="I90" s="295">
        <v>1</v>
      </c>
      <c r="J90" s="67">
        <v>1</v>
      </c>
      <c r="K90" s="296">
        <f t="shared" si="8"/>
        <v>114650</v>
      </c>
      <c r="L90" s="296">
        <f t="shared" si="9"/>
        <v>114650</v>
      </c>
      <c r="M90" s="296">
        <f t="shared" si="10"/>
        <v>114650</v>
      </c>
      <c r="N90" s="91"/>
      <c r="O90" s="297" t="s">
        <v>876</v>
      </c>
    </row>
    <row r="91" spans="1:15" x14ac:dyDescent="0.25">
      <c r="A91" s="288">
        <f t="shared" si="11"/>
        <v>87</v>
      </c>
      <c r="B91" s="289" t="s">
        <v>81</v>
      </c>
      <c r="C91" s="288" t="s">
        <v>80</v>
      </c>
      <c r="D91" s="291">
        <v>43220</v>
      </c>
      <c r="E91" s="292">
        <v>120300</v>
      </c>
      <c r="F91" s="293">
        <f t="shared" si="6"/>
        <v>120300</v>
      </c>
      <c r="G91" s="294">
        <f t="shared" si="7"/>
        <v>120300</v>
      </c>
      <c r="H91" s="293">
        <v>0</v>
      </c>
      <c r="I91" s="295">
        <v>1</v>
      </c>
      <c r="J91" s="67">
        <v>1</v>
      </c>
      <c r="K91" s="296">
        <f t="shared" si="8"/>
        <v>120300</v>
      </c>
      <c r="L91" s="296">
        <f t="shared" si="9"/>
        <v>120300</v>
      </c>
      <c r="M91" s="296">
        <f t="shared" si="10"/>
        <v>120300</v>
      </c>
      <c r="N91" s="91"/>
      <c r="O91" s="297" t="s">
        <v>842</v>
      </c>
    </row>
    <row r="92" spans="1:15" x14ac:dyDescent="0.25">
      <c r="A92" s="288">
        <f t="shared" si="11"/>
        <v>88</v>
      </c>
      <c r="B92" s="289" t="s">
        <v>81</v>
      </c>
      <c r="C92" s="288" t="s">
        <v>80</v>
      </c>
      <c r="D92" s="291">
        <v>43237</v>
      </c>
      <c r="E92" s="292">
        <v>78150</v>
      </c>
      <c r="F92" s="293">
        <f t="shared" si="6"/>
        <v>78150</v>
      </c>
      <c r="G92" s="294">
        <f t="shared" si="7"/>
        <v>78150</v>
      </c>
      <c r="H92" s="293">
        <v>0</v>
      </c>
      <c r="I92" s="295">
        <v>1</v>
      </c>
      <c r="J92" s="67">
        <v>1</v>
      </c>
      <c r="K92" s="296">
        <f t="shared" si="8"/>
        <v>78150</v>
      </c>
      <c r="L92" s="296">
        <f t="shared" si="9"/>
        <v>78150</v>
      </c>
      <c r="M92" s="296">
        <f t="shared" si="10"/>
        <v>78150</v>
      </c>
      <c r="N92" s="91"/>
      <c r="O92" s="297" t="s">
        <v>876</v>
      </c>
    </row>
    <row r="93" spans="1:15" x14ac:dyDescent="0.25">
      <c r="A93" s="288">
        <f t="shared" si="11"/>
        <v>89</v>
      </c>
      <c r="B93" s="289" t="s">
        <v>82</v>
      </c>
      <c r="C93" s="290">
        <v>898808</v>
      </c>
      <c r="D93" s="291">
        <v>43220</v>
      </c>
      <c r="E93" s="292">
        <v>259500</v>
      </c>
      <c r="F93" s="293">
        <f t="shared" si="6"/>
        <v>259500</v>
      </c>
      <c r="G93" s="294">
        <f t="shared" si="7"/>
        <v>259500</v>
      </c>
      <c r="H93" s="293">
        <v>0</v>
      </c>
      <c r="I93" s="295">
        <v>1</v>
      </c>
      <c r="J93" s="67">
        <v>1</v>
      </c>
      <c r="K93" s="296">
        <f t="shared" si="8"/>
        <v>259500</v>
      </c>
      <c r="L93" s="296">
        <f t="shared" si="9"/>
        <v>259500</v>
      </c>
      <c r="M93" s="296">
        <f t="shared" si="10"/>
        <v>259500</v>
      </c>
      <c r="N93" s="91"/>
      <c r="O93" s="297" t="s">
        <v>842</v>
      </c>
    </row>
    <row r="94" spans="1:15" x14ac:dyDescent="0.25">
      <c r="A94" s="288">
        <f t="shared" si="11"/>
        <v>90</v>
      </c>
      <c r="B94" s="289" t="s">
        <v>82</v>
      </c>
      <c r="C94" s="290">
        <v>898808</v>
      </c>
      <c r="D94" s="291">
        <v>43237</v>
      </c>
      <c r="E94" s="292">
        <v>81700</v>
      </c>
      <c r="F94" s="293">
        <f t="shared" si="6"/>
        <v>81700</v>
      </c>
      <c r="G94" s="294">
        <f t="shared" si="7"/>
        <v>81700</v>
      </c>
      <c r="H94" s="293">
        <v>0</v>
      </c>
      <c r="I94" s="295">
        <v>1</v>
      </c>
      <c r="J94" s="67">
        <v>1</v>
      </c>
      <c r="K94" s="296">
        <f t="shared" si="8"/>
        <v>81700</v>
      </c>
      <c r="L94" s="296">
        <f t="shared" si="9"/>
        <v>81700</v>
      </c>
      <c r="M94" s="296">
        <f t="shared" si="10"/>
        <v>81700</v>
      </c>
      <c r="N94" s="91"/>
      <c r="O94" s="297" t="s">
        <v>876</v>
      </c>
    </row>
    <row r="95" spans="1:15" x14ac:dyDescent="0.25">
      <c r="A95" s="288">
        <f t="shared" si="11"/>
        <v>91</v>
      </c>
      <c r="B95" s="289" t="s">
        <v>858</v>
      </c>
      <c r="C95" s="290">
        <v>898830</v>
      </c>
      <c r="D95" s="291">
        <v>43220</v>
      </c>
      <c r="E95" s="292">
        <v>82200</v>
      </c>
      <c r="F95" s="293">
        <f t="shared" si="6"/>
        <v>82200</v>
      </c>
      <c r="G95" s="294">
        <f t="shared" si="7"/>
        <v>82200</v>
      </c>
      <c r="H95" s="293">
        <v>0</v>
      </c>
      <c r="I95" s="295">
        <v>1</v>
      </c>
      <c r="J95" s="67">
        <v>1</v>
      </c>
      <c r="K95" s="296">
        <f t="shared" si="8"/>
        <v>82200</v>
      </c>
      <c r="L95" s="296">
        <f t="shared" si="9"/>
        <v>82200</v>
      </c>
      <c r="M95" s="296">
        <f t="shared" si="10"/>
        <v>82200</v>
      </c>
      <c r="N95" s="91"/>
      <c r="O95" s="297" t="s">
        <v>842</v>
      </c>
    </row>
    <row r="96" spans="1:15" x14ac:dyDescent="0.25">
      <c r="A96" s="288">
        <f t="shared" si="11"/>
        <v>92</v>
      </c>
      <c r="B96" s="289" t="s">
        <v>858</v>
      </c>
      <c r="C96" s="290">
        <v>898830</v>
      </c>
      <c r="D96" s="291">
        <v>43237</v>
      </c>
      <c r="E96" s="292">
        <v>37000</v>
      </c>
      <c r="F96" s="293">
        <f t="shared" si="6"/>
        <v>37000</v>
      </c>
      <c r="G96" s="294">
        <f t="shared" si="7"/>
        <v>37000</v>
      </c>
      <c r="H96" s="293">
        <v>0</v>
      </c>
      <c r="I96" s="295">
        <v>1</v>
      </c>
      <c r="J96" s="67">
        <v>1</v>
      </c>
      <c r="K96" s="296">
        <f t="shared" si="8"/>
        <v>37000</v>
      </c>
      <c r="L96" s="296">
        <f t="shared" si="9"/>
        <v>37000</v>
      </c>
      <c r="M96" s="296">
        <f t="shared" si="10"/>
        <v>37000</v>
      </c>
      <c r="N96" s="91"/>
      <c r="O96" s="297" t="s">
        <v>876</v>
      </c>
    </row>
    <row r="97" spans="1:15" x14ac:dyDescent="0.25">
      <c r="A97" s="288">
        <f t="shared" si="11"/>
        <v>93</v>
      </c>
      <c r="B97" s="289" t="s">
        <v>84</v>
      </c>
      <c r="C97" s="288" t="s">
        <v>83</v>
      </c>
      <c r="D97" s="291">
        <v>43220</v>
      </c>
      <c r="E97" s="292">
        <v>238950</v>
      </c>
      <c r="F97" s="293">
        <f t="shared" si="6"/>
        <v>238950</v>
      </c>
      <c r="G97" s="294">
        <f t="shared" si="7"/>
        <v>238950</v>
      </c>
      <c r="H97" s="293">
        <v>0</v>
      </c>
      <c r="I97" s="295">
        <v>1</v>
      </c>
      <c r="J97" s="67">
        <v>1</v>
      </c>
      <c r="K97" s="296">
        <f t="shared" si="8"/>
        <v>238950</v>
      </c>
      <c r="L97" s="296">
        <f t="shared" si="9"/>
        <v>238950</v>
      </c>
      <c r="M97" s="296">
        <f t="shared" si="10"/>
        <v>238950</v>
      </c>
      <c r="N97" s="91"/>
      <c r="O97" s="297" t="s">
        <v>842</v>
      </c>
    </row>
    <row r="98" spans="1:15" x14ac:dyDescent="0.25">
      <c r="A98" s="288">
        <f t="shared" si="11"/>
        <v>94</v>
      </c>
      <c r="B98" s="289" t="s">
        <v>873</v>
      </c>
      <c r="C98" s="290">
        <v>899557</v>
      </c>
      <c r="D98" s="291">
        <v>43220</v>
      </c>
      <c r="E98" s="298">
        <v>45000</v>
      </c>
      <c r="F98" s="293">
        <f t="shared" si="6"/>
        <v>45000</v>
      </c>
      <c r="G98" s="294">
        <f t="shared" si="7"/>
        <v>45000</v>
      </c>
      <c r="H98" s="293">
        <v>0</v>
      </c>
      <c r="I98" s="295">
        <v>1</v>
      </c>
      <c r="J98" s="67">
        <v>1</v>
      </c>
      <c r="K98" s="296">
        <f t="shared" si="8"/>
        <v>45000</v>
      </c>
      <c r="L98" s="296">
        <f t="shared" si="9"/>
        <v>45000</v>
      </c>
      <c r="M98" s="296">
        <f t="shared" si="10"/>
        <v>45000</v>
      </c>
      <c r="N98" s="91"/>
      <c r="O98" s="297" t="s">
        <v>872</v>
      </c>
    </row>
    <row r="99" spans="1:15" x14ac:dyDescent="0.25">
      <c r="A99" s="288">
        <f t="shared" si="11"/>
        <v>95</v>
      </c>
      <c r="B99" s="289" t="s">
        <v>84</v>
      </c>
      <c r="C99" s="288" t="s">
        <v>83</v>
      </c>
      <c r="D99" s="291">
        <v>43237</v>
      </c>
      <c r="E99" s="292">
        <v>61050</v>
      </c>
      <c r="F99" s="293">
        <f t="shared" si="6"/>
        <v>61050</v>
      </c>
      <c r="G99" s="294">
        <f t="shared" si="7"/>
        <v>61050</v>
      </c>
      <c r="H99" s="293">
        <v>0</v>
      </c>
      <c r="I99" s="295">
        <v>1</v>
      </c>
      <c r="J99" s="67">
        <v>1</v>
      </c>
      <c r="K99" s="296">
        <f t="shared" si="8"/>
        <v>61050</v>
      </c>
      <c r="L99" s="296">
        <f t="shared" si="9"/>
        <v>61050</v>
      </c>
      <c r="M99" s="296">
        <f t="shared" si="10"/>
        <v>61050</v>
      </c>
      <c r="N99" s="91"/>
      <c r="O99" s="297" t="s">
        <v>876</v>
      </c>
    </row>
    <row r="100" spans="1:15" x14ac:dyDescent="0.25">
      <c r="A100" s="288">
        <f t="shared" si="11"/>
        <v>96</v>
      </c>
      <c r="B100" s="289" t="s">
        <v>861</v>
      </c>
      <c r="C100" s="288">
        <v>899561</v>
      </c>
      <c r="D100" s="291">
        <v>43220</v>
      </c>
      <c r="E100" s="292">
        <v>93300</v>
      </c>
      <c r="F100" s="293">
        <f t="shared" si="6"/>
        <v>93300</v>
      </c>
      <c r="G100" s="294">
        <f t="shared" si="7"/>
        <v>93300</v>
      </c>
      <c r="H100" s="293">
        <v>0</v>
      </c>
      <c r="I100" s="295">
        <v>1</v>
      </c>
      <c r="J100" s="67">
        <v>1</v>
      </c>
      <c r="K100" s="296">
        <f t="shared" si="8"/>
        <v>93300</v>
      </c>
      <c r="L100" s="296">
        <f t="shared" si="9"/>
        <v>93300</v>
      </c>
      <c r="M100" s="296">
        <f t="shared" si="10"/>
        <v>93300</v>
      </c>
      <c r="N100" s="91"/>
      <c r="O100" s="297" t="s">
        <v>842</v>
      </c>
    </row>
    <row r="101" spans="1:15" x14ac:dyDescent="0.25">
      <c r="A101" s="288">
        <f t="shared" si="11"/>
        <v>97</v>
      </c>
      <c r="B101" s="289" t="s">
        <v>871</v>
      </c>
      <c r="C101" s="288" t="s">
        <v>85</v>
      </c>
      <c r="D101" s="291">
        <v>43220</v>
      </c>
      <c r="E101" s="292">
        <v>1954450</v>
      </c>
      <c r="F101" s="293">
        <f t="shared" si="6"/>
        <v>1954450</v>
      </c>
      <c r="G101" s="294">
        <f t="shared" si="7"/>
        <v>1954450</v>
      </c>
      <c r="H101" s="293">
        <v>0</v>
      </c>
      <c r="I101" s="295">
        <v>1</v>
      </c>
      <c r="J101" s="67">
        <v>1</v>
      </c>
      <c r="K101" s="296">
        <f t="shared" si="8"/>
        <v>1954450</v>
      </c>
      <c r="L101" s="296">
        <f t="shared" si="9"/>
        <v>1954450</v>
      </c>
      <c r="M101" s="296">
        <f t="shared" si="10"/>
        <v>1954450</v>
      </c>
      <c r="N101" s="91"/>
      <c r="O101" s="297" t="s">
        <v>842</v>
      </c>
    </row>
    <row r="102" spans="1:15" x14ac:dyDescent="0.25">
      <c r="A102" s="288">
        <f t="shared" si="11"/>
        <v>98</v>
      </c>
      <c r="B102" s="289" t="s">
        <v>875</v>
      </c>
      <c r="C102" s="290">
        <v>900257</v>
      </c>
      <c r="D102" s="291">
        <v>43220</v>
      </c>
      <c r="E102" s="298">
        <v>513000</v>
      </c>
      <c r="F102" s="293">
        <f t="shared" si="6"/>
        <v>513000</v>
      </c>
      <c r="G102" s="294">
        <f t="shared" si="7"/>
        <v>513000</v>
      </c>
      <c r="H102" s="293">
        <v>0</v>
      </c>
      <c r="I102" s="295">
        <v>1</v>
      </c>
      <c r="J102" s="67">
        <v>1</v>
      </c>
      <c r="K102" s="296">
        <f t="shared" si="8"/>
        <v>513000</v>
      </c>
      <c r="L102" s="296">
        <f t="shared" si="9"/>
        <v>513000</v>
      </c>
      <c r="M102" s="296">
        <f t="shared" si="10"/>
        <v>513000</v>
      </c>
      <c r="N102" s="91"/>
      <c r="O102" s="297" t="s">
        <v>872</v>
      </c>
    </row>
    <row r="103" spans="1:15" x14ac:dyDescent="0.25">
      <c r="A103" s="288">
        <f t="shared" si="11"/>
        <v>99</v>
      </c>
      <c r="B103" s="289" t="s">
        <v>871</v>
      </c>
      <c r="C103" s="288" t="s">
        <v>85</v>
      </c>
      <c r="D103" s="291">
        <v>43237</v>
      </c>
      <c r="E103" s="292">
        <v>674400</v>
      </c>
      <c r="F103" s="293">
        <f t="shared" si="6"/>
        <v>674400</v>
      </c>
      <c r="G103" s="294">
        <f t="shared" si="7"/>
        <v>674400</v>
      </c>
      <c r="H103" s="293">
        <v>0</v>
      </c>
      <c r="I103" s="295">
        <v>1</v>
      </c>
      <c r="J103" s="67">
        <v>1</v>
      </c>
      <c r="K103" s="296">
        <f t="shared" si="8"/>
        <v>674400</v>
      </c>
      <c r="L103" s="296">
        <f t="shared" si="9"/>
        <v>674400</v>
      </c>
      <c r="M103" s="296">
        <f t="shared" si="10"/>
        <v>674400</v>
      </c>
      <c r="N103" s="91"/>
      <c r="O103" s="297" t="s">
        <v>876</v>
      </c>
    </row>
    <row r="104" spans="1:15" x14ac:dyDescent="0.25">
      <c r="A104" s="288">
        <f t="shared" si="11"/>
        <v>100</v>
      </c>
      <c r="B104" s="289" t="s">
        <v>86</v>
      </c>
      <c r="C104" s="288">
        <v>900289</v>
      </c>
      <c r="D104" s="291">
        <v>43237</v>
      </c>
      <c r="E104" s="292">
        <v>91000</v>
      </c>
      <c r="F104" s="293">
        <f t="shared" si="6"/>
        <v>91000</v>
      </c>
      <c r="G104" s="294">
        <f t="shared" si="7"/>
        <v>91000</v>
      </c>
      <c r="H104" s="293">
        <v>0</v>
      </c>
      <c r="I104" s="295">
        <v>1</v>
      </c>
      <c r="J104" s="67">
        <v>1</v>
      </c>
      <c r="K104" s="296">
        <f t="shared" si="8"/>
        <v>91000</v>
      </c>
      <c r="L104" s="296">
        <f t="shared" si="9"/>
        <v>91000</v>
      </c>
      <c r="M104" s="296">
        <f t="shared" si="10"/>
        <v>91000</v>
      </c>
      <c r="N104" s="91"/>
      <c r="O104" s="297" t="s">
        <v>876</v>
      </c>
    </row>
    <row r="105" spans="1:15" x14ac:dyDescent="0.25">
      <c r="A105" s="288">
        <f t="shared" si="11"/>
        <v>101</v>
      </c>
      <c r="B105" s="289" t="s">
        <v>88</v>
      </c>
      <c r="C105" s="288" t="s">
        <v>87</v>
      </c>
      <c r="D105" s="291">
        <v>43237</v>
      </c>
      <c r="E105" s="292">
        <v>9000</v>
      </c>
      <c r="F105" s="293">
        <f t="shared" si="6"/>
        <v>9000</v>
      </c>
      <c r="G105" s="294">
        <f t="shared" si="7"/>
        <v>9000</v>
      </c>
      <c r="H105" s="293">
        <v>0</v>
      </c>
      <c r="I105" s="295">
        <v>1</v>
      </c>
      <c r="J105" s="67">
        <v>1</v>
      </c>
      <c r="K105" s="296">
        <f t="shared" si="8"/>
        <v>9000</v>
      </c>
      <c r="L105" s="296">
        <f t="shared" si="9"/>
        <v>9000</v>
      </c>
      <c r="M105" s="296">
        <f t="shared" si="10"/>
        <v>9000</v>
      </c>
      <c r="N105" s="91"/>
      <c r="O105" s="297" t="s">
        <v>876</v>
      </c>
    </row>
    <row r="106" spans="1:15" x14ac:dyDescent="0.25">
      <c r="A106" s="288">
        <f t="shared" si="11"/>
        <v>102</v>
      </c>
      <c r="B106" s="289" t="s">
        <v>90</v>
      </c>
      <c r="C106" s="288" t="s">
        <v>89</v>
      </c>
      <c r="D106" s="291">
        <v>43237</v>
      </c>
      <c r="E106" s="292">
        <v>189450</v>
      </c>
      <c r="F106" s="293">
        <f t="shared" si="6"/>
        <v>189450</v>
      </c>
      <c r="G106" s="294">
        <f t="shared" si="7"/>
        <v>189450</v>
      </c>
      <c r="H106" s="293">
        <v>0</v>
      </c>
      <c r="I106" s="295">
        <v>1</v>
      </c>
      <c r="J106" s="67">
        <v>1</v>
      </c>
      <c r="K106" s="296">
        <f t="shared" si="8"/>
        <v>189450</v>
      </c>
      <c r="L106" s="296">
        <f t="shared" si="9"/>
        <v>189450</v>
      </c>
      <c r="M106" s="296">
        <f t="shared" si="10"/>
        <v>189450</v>
      </c>
      <c r="N106" s="91"/>
      <c r="O106" s="297" t="s">
        <v>876</v>
      </c>
    </row>
    <row r="107" spans="1:15" x14ac:dyDescent="0.25">
      <c r="A107" s="288">
        <f t="shared" si="11"/>
        <v>103</v>
      </c>
      <c r="B107" s="289" t="s">
        <v>92</v>
      </c>
      <c r="C107" s="288" t="s">
        <v>91</v>
      </c>
      <c r="D107" s="291">
        <v>43220</v>
      </c>
      <c r="E107" s="292">
        <v>95100</v>
      </c>
      <c r="F107" s="293">
        <f t="shared" si="6"/>
        <v>95100</v>
      </c>
      <c r="G107" s="294">
        <f t="shared" si="7"/>
        <v>95100</v>
      </c>
      <c r="H107" s="293">
        <v>0</v>
      </c>
      <c r="I107" s="295">
        <v>1</v>
      </c>
      <c r="J107" s="67">
        <v>1</v>
      </c>
      <c r="K107" s="296">
        <f t="shared" si="8"/>
        <v>95100</v>
      </c>
      <c r="L107" s="296">
        <f t="shared" si="9"/>
        <v>95100</v>
      </c>
      <c r="M107" s="296">
        <f t="shared" si="10"/>
        <v>95100</v>
      </c>
      <c r="N107" s="91"/>
      <c r="O107" s="297" t="s">
        <v>842</v>
      </c>
    </row>
    <row r="108" spans="1:15" x14ac:dyDescent="0.25">
      <c r="A108" s="288">
        <f t="shared" si="11"/>
        <v>104</v>
      </c>
      <c r="B108" s="289" t="s">
        <v>92</v>
      </c>
      <c r="C108" s="288" t="s">
        <v>91</v>
      </c>
      <c r="D108" s="291">
        <v>43237</v>
      </c>
      <c r="E108" s="292">
        <v>35700</v>
      </c>
      <c r="F108" s="293">
        <f t="shared" si="6"/>
        <v>35700</v>
      </c>
      <c r="G108" s="294">
        <f t="shared" si="7"/>
        <v>35700</v>
      </c>
      <c r="H108" s="293">
        <v>0</v>
      </c>
      <c r="I108" s="295">
        <v>1</v>
      </c>
      <c r="J108" s="67">
        <v>1</v>
      </c>
      <c r="K108" s="296">
        <f t="shared" si="8"/>
        <v>35700</v>
      </c>
      <c r="L108" s="296">
        <f t="shared" si="9"/>
        <v>35700</v>
      </c>
      <c r="M108" s="296">
        <f t="shared" si="10"/>
        <v>35700</v>
      </c>
      <c r="N108" s="91"/>
      <c r="O108" s="297" t="s">
        <v>876</v>
      </c>
    </row>
    <row r="109" spans="1:15" x14ac:dyDescent="0.25">
      <c r="A109" s="288">
        <f t="shared" si="11"/>
        <v>105</v>
      </c>
      <c r="B109" s="289" t="s">
        <v>4</v>
      </c>
      <c r="C109" s="288" t="s">
        <v>3</v>
      </c>
      <c r="D109" s="291">
        <v>43220</v>
      </c>
      <c r="E109" s="292">
        <v>728700</v>
      </c>
      <c r="F109" s="293">
        <f t="shared" si="6"/>
        <v>728700</v>
      </c>
      <c r="G109" s="294">
        <f t="shared" si="7"/>
        <v>728700</v>
      </c>
      <c r="H109" s="293">
        <v>0</v>
      </c>
      <c r="I109" s="295">
        <v>1</v>
      </c>
      <c r="J109" s="67">
        <v>1</v>
      </c>
      <c r="K109" s="296">
        <f t="shared" si="8"/>
        <v>728700</v>
      </c>
      <c r="L109" s="296">
        <f t="shared" si="9"/>
        <v>728700</v>
      </c>
      <c r="M109" s="296">
        <f t="shared" si="10"/>
        <v>728700</v>
      </c>
      <c r="N109" s="91"/>
      <c r="O109" s="297" t="s">
        <v>842</v>
      </c>
    </row>
    <row r="110" spans="1:15" x14ac:dyDescent="0.25">
      <c r="A110" s="288">
        <f t="shared" si="11"/>
        <v>106</v>
      </c>
      <c r="B110" s="289" t="s">
        <v>4</v>
      </c>
      <c r="C110" s="288" t="s">
        <v>3</v>
      </c>
      <c r="D110" s="291">
        <v>43237</v>
      </c>
      <c r="E110" s="292">
        <v>1904750</v>
      </c>
      <c r="F110" s="293">
        <f t="shared" si="6"/>
        <v>1904750</v>
      </c>
      <c r="G110" s="294">
        <f t="shared" si="7"/>
        <v>1904750</v>
      </c>
      <c r="H110" s="293">
        <v>0</v>
      </c>
      <c r="I110" s="295">
        <v>1</v>
      </c>
      <c r="J110" s="67">
        <v>1</v>
      </c>
      <c r="K110" s="296">
        <f t="shared" si="8"/>
        <v>1904750</v>
      </c>
      <c r="L110" s="296">
        <f t="shared" si="9"/>
        <v>1904750</v>
      </c>
      <c r="M110" s="296">
        <f t="shared" si="10"/>
        <v>1904750</v>
      </c>
      <c r="N110" s="91"/>
      <c r="O110" s="297" t="s">
        <v>876</v>
      </c>
    </row>
    <row r="111" spans="1:15" x14ac:dyDescent="0.25">
      <c r="A111" s="288">
        <f t="shared" si="11"/>
        <v>107</v>
      </c>
      <c r="B111" s="289" t="s">
        <v>883</v>
      </c>
      <c r="C111" s="290">
        <v>901149</v>
      </c>
      <c r="D111" s="291">
        <v>43237</v>
      </c>
      <c r="E111" s="298">
        <v>146000</v>
      </c>
      <c r="F111" s="293">
        <f t="shared" si="6"/>
        <v>146000</v>
      </c>
      <c r="G111" s="294">
        <f t="shared" si="7"/>
        <v>146000</v>
      </c>
      <c r="H111" s="293">
        <v>0</v>
      </c>
      <c r="I111" s="295">
        <v>1</v>
      </c>
      <c r="J111" s="67">
        <v>1</v>
      </c>
      <c r="K111" s="296">
        <f t="shared" si="8"/>
        <v>146000</v>
      </c>
      <c r="L111" s="296">
        <f t="shared" si="9"/>
        <v>146000</v>
      </c>
      <c r="M111" s="296">
        <f t="shared" si="10"/>
        <v>146000</v>
      </c>
      <c r="N111" s="91"/>
      <c r="O111" s="297" t="s">
        <v>881</v>
      </c>
    </row>
    <row r="112" spans="1:15" x14ac:dyDescent="0.25">
      <c r="A112" s="288">
        <f t="shared" si="11"/>
        <v>108</v>
      </c>
      <c r="B112" s="289" t="s">
        <v>94</v>
      </c>
      <c r="C112" s="288" t="s">
        <v>93</v>
      </c>
      <c r="D112" s="291">
        <v>43220</v>
      </c>
      <c r="E112" s="292">
        <v>25800</v>
      </c>
      <c r="F112" s="293">
        <f t="shared" si="6"/>
        <v>25800</v>
      </c>
      <c r="G112" s="294">
        <f t="shared" si="7"/>
        <v>25800</v>
      </c>
      <c r="H112" s="293">
        <v>0</v>
      </c>
      <c r="I112" s="295">
        <v>1</v>
      </c>
      <c r="J112" s="67">
        <v>1</v>
      </c>
      <c r="K112" s="296">
        <f t="shared" si="8"/>
        <v>25800</v>
      </c>
      <c r="L112" s="296">
        <f t="shared" si="9"/>
        <v>25800</v>
      </c>
      <c r="M112" s="296">
        <f t="shared" si="10"/>
        <v>25800</v>
      </c>
      <c r="N112" s="91"/>
      <c r="O112" s="297" t="s">
        <v>842</v>
      </c>
    </row>
    <row r="113" spans="1:15" x14ac:dyDescent="0.25">
      <c r="A113" s="288">
        <f t="shared" si="11"/>
        <v>109</v>
      </c>
      <c r="B113" s="289" t="s">
        <v>94</v>
      </c>
      <c r="C113" s="288" t="s">
        <v>93</v>
      </c>
      <c r="D113" s="291">
        <v>43237</v>
      </c>
      <c r="E113" s="292">
        <v>262200</v>
      </c>
      <c r="F113" s="293">
        <f t="shared" si="6"/>
        <v>262200</v>
      </c>
      <c r="G113" s="294">
        <f t="shared" si="7"/>
        <v>262200</v>
      </c>
      <c r="H113" s="293">
        <v>0</v>
      </c>
      <c r="I113" s="295">
        <v>1</v>
      </c>
      <c r="J113" s="67">
        <v>1</v>
      </c>
      <c r="K113" s="296">
        <f t="shared" si="8"/>
        <v>262200</v>
      </c>
      <c r="L113" s="296">
        <f t="shared" si="9"/>
        <v>262200</v>
      </c>
      <c r="M113" s="296">
        <f t="shared" si="10"/>
        <v>262200</v>
      </c>
      <c r="N113" s="91"/>
      <c r="O113" s="297" t="s">
        <v>876</v>
      </c>
    </row>
    <row r="114" spans="1:15" x14ac:dyDescent="0.25">
      <c r="A114" s="288">
        <f t="shared" si="11"/>
        <v>110</v>
      </c>
      <c r="B114" s="289" t="s">
        <v>96</v>
      </c>
      <c r="C114" s="288" t="s">
        <v>95</v>
      </c>
      <c r="D114" s="291">
        <v>43237</v>
      </c>
      <c r="E114" s="292">
        <v>169200</v>
      </c>
      <c r="F114" s="293">
        <f t="shared" si="6"/>
        <v>169200</v>
      </c>
      <c r="G114" s="294">
        <f t="shared" si="7"/>
        <v>169200</v>
      </c>
      <c r="H114" s="293">
        <v>0</v>
      </c>
      <c r="I114" s="295">
        <v>1</v>
      </c>
      <c r="J114" s="67">
        <v>1</v>
      </c>
      <c r="K114" s="296">
        <f t="shared" si="8"/>
        <v>169200</v>
      </c>
      <c r="L114" s="296">
        <f t="shared" si="9"/>
        <v>169200</v>
      </c>
      <c r="M114" s="296">
        <f t="shared" si="10"/>
        <v>169200</v>
      </c>
      <c r="N114" s="91"/>
      <c r="O114" s="297" t="s">
        <v>876</v>
      </c>
    </row>
    <row r="115" spans="1:15" x14ac:dyDescent="0.25">
      <c r="A115" s="288">
        <f t="shared" si="11"/>
        <v>111</v>
      </c>
      <c r="B115" s="289" t="s">
        <v>860</v>
      </c>
      <c r="C115" s="288">
        <v>902098</v>
      </c>
      <c r="D115" s="291">
        <v>43220</v>
      </c>
      <c r="E115" s="292">
        <v>93200</v>
      </c>
      <c r="F115" s="293">
        <f t="shared" si="6"/>
        <v>93200</v>
      </c>
      <c r="G115" s="294">
        <f t="shared" si="7"/>
        <v>93200</v>
      </c>
      <c r="H115" s="293">
        <v>0</v>
      </c>
      <c r="I115" s="295">
        <v>1</v>
      </c>
      <c r="J115" s="67">
        <v>1</v>
      </c>
      <c r="K115" s="296">
        <f t="shared" si="8"/>
        <v>93200</v>
      </c>
      <c r="L115" s="296">
        <f t="shared" si="9"/>
        <v>93200</v>
      </c>
      <c r="M115" s="296">
        <f t="shared" si="10"/>
        <v>93200</v>
      </c>
      <c r="N115" s="91"/>
      <c r="O115" s="297" t="s">
        <v>842</v>
      </c>
    </row>
    <row r="116" spans="1:15" x14ac:dyDescent="0.25">
      <c r="A116" s="288">
        <f t="shared" si="11"/>
        <v>112</v>
      </c>
      <c r="B116" s="289" t="s">
        <v>100</v>
      </c>
      <c r="C116" s="288" t="s">
        <v>99</v>
      </c>
      <c r="D116" s="291">
        <v>43220</v>
      </c>
      <c r="E116" s="292">
        <v>29700</v>
      </c>
      <c r="F116" s="293">
        <f t="shared" si="6"/>
        <v>29700</v>
      </c>
      <c r="G116" s="294">
        <f t="shared" si="7"/>
        <v>29700</v>
      </c>
      <c r="H116" s="293">
        <v>0</v>
      </c>
      <c r="I116" s="295">
        <v>1</v>
      </c>
      <c r="J116" s="67">
        <v>1</v>
      </c>
      <c r="K116" s="296">
        <f t="shared" si="8"/>
        <v>29700</v>
      </c>
      <c r="L116" s="296">
        <f t="shared" si="9"/>
        <v>29700</v>
      </c>
      <c r="M116" s="296">
        <f t="shared" si="10"/>
        <v>29700</v>
      </c>
      <c r="N116" s="91"/>
      <c r="O116" s="297" t="s">
        <v>842</v>
      </c>
    </row>
    <row r="117" spans="1:15" x14ac:dyDescent="0.25">
      <c r="A117" s="288">
        <f t="shared" si="11"/>
        <v>113</v>
      </c>
      <c r="B117" s="289" t="s">
        <v>100</v>
      </c>
      <c r="C117" s="288" t="s">
        <v>99</v>
      </c>
      <c r="D117" s="291">
        <v>43237</v>
      </c>
      <c r="E117" s="292">
        <v>65450</v>
      </c>
      <c r="F117" s="293">
        <f t="shared" si="6"/>
        <v>65450</v>
      </c>
      <c r="G117" s="294">
        <f t="shared" si="7"/>
        <v>65450</v>
      </c>
      <c r="H117" s="293">
        <v>0</v>
      </c>
      <c r="I117" s="295">
        <v>1</v>
      </c>
      <c r="J117" s="67">
        <v>1</v>
      </c>
      <c r="K117" s="296">
        <f t="shared" si="8"/>
        <v>65450</v>
      </c>
      <c r="L117" s="296">
        <f t="shared" si="9"/>
        <v>65450</v>
      </c>
      <c r="M117" s="296">
        <f t="shared" si="10"/>
        <v>65450</v>
      </c>
      <c r="N117" s="91"/>
      <c r="O117" s="297" t="s">
        <v>876</v>
      </c>
    </row>
    <row r="118" spans="1:15" x14ac:dyDescent="0.25">
      <c r="A118" s="288">
        <f t="shared" si="11"/>
        <v>114</v>
      </c>
      <c r="B118" s="289" t="s">
        <v>102</v>
      </c>
      <c r="C118" s="288" t="s">
        <v>101</v>
      </c>
      <c r="D118" s="291">
        <v>43220</v>
      </c>
      <c r="E118" s="292">
        <v>213100</v>
      </c>
      <c r="F118" s="293">
        <f t="shared" si="6"/>
        <v>213100</v>
      </c>
      <c r="G118" s="294">
        <f t="shared" si="7"/>
        <v>213100</v>
      </c>
      <c r="H118" s="293">
        <v>0</v>
      </c>
      <c r="I118" s="295">
        <v>1</v>
      </c>
      <c r="J118" s="67">
        <v>1</v>
      </c>
      <c r="K118" s="296">
        <f t="shared" si="8"/>
        <v>213100</v>
      </c>
      <c r="L118" s="296">
        <f t="shared" si="9"/>
        <v>213100</v>
      </c>
      <c r="M118" s="296">
        <f t="shared" si="10"/>
        <v>213100</v>
      </c>
      <c r="N118" s="91"/>
      <c r="O118" s="297" t="s">
        <v>842</v>
      </c>
    </row>
    <row r="119" spans="1:15" x14ac:dyDescent="0.25">
      <c r="A119" s="288">
        <f t="shared" si="11"/>
        <v>115</v>
      </c>
      <c r="B119" s="289" t="s">
        <v>102</v>
      </c>
      <c r="C119" s="288" t="s">
        <v>101</v>
      </c>
      <c r="D119" s="291">
        <v>43237</v>
      </c>
      <c r="E119" s="292">
        <v>136000</v>
      </c>
      <c r="F119" s="293">
        <f t="shared" si="6"/>
        <v>136000</v>
      </c>
      <c r="G119" s="294">
        <f t="shared" si="7"/>
        <v>136000</v>
      </c>
      <c r="H119" s="293">
        <v>0</v>
      </c>
      <c r="I119" s="295">
        <v>1</v>
      </c>
      <c r="J119" s="67">
        <v>1</v>
      </c>
      <c r="K119" s="296">
        <f t="shared" si="8"/>
        <v>136000</v>
      </c>
      <c r="L119" s="296">
        <f t="shared" si="9"/>
        <v>136000</v>
      </c>
      <c r="M119" s="296">
        <f t="shared" si="10"/>
        <v>136000</v>
      </c>
      <c r="N119" s="91"/>
      <c r="O119" s="297" t="s">
        <v>876</v>
      </c>
    </row>
    <row r="120" spans="1:15" x14ac:dyDescent="0.25">
      <c r="A120" s="288">
        <f t="shared" si="11"/>
        <v>116</v>
      </c>
      <c r="B120" s="289" t="s">
        <v>104</v>
      </c>
      <c r="C120" s="288" t="s">
        <v>103</v>
      </c>
      <c r="D120" s="291">
        <v>43237</v>
      </c>
      <c r="E120" s="292">
        <v>111400</v>
      </c>
      <c r="F120" s="293">
        <f t="shared" si="6"/>
        <v>111400</v>
      </c>
      <c r="G120" s="294">
        <f t="shared" si="7"/>
        <v>111400</v>
      </c>
      <c r="H120" s="293">
        <v>0</v>
      </c>
      <c r="I120" s="295">
        <v>1</v>
      </c>
      <c r="J120" s="67">
        <v>1</v>
      </c>
      <c r="K120" s="296">
        <f t="shared" si="8"/>
        <v>111400</v>
      </c>
      <c r="L120" s="296">
        <f t="shared" si="9"/>
        <v>111400</v>
      </c>
      <c r="M120" s="296">
        <f t="shared" si="10"/>
        <v>111400</v>
      </c>
      <c r="N120" s="91"/>
      <c r="O120" s="297" t="s">
        <v>876</v>
      </c>
    </row>
    <row r="121" spans="1:15" x14ac:dyDescent="0.25">
      <c r="A121" s="288">
        <f t="shared" si="11"/>
        <v>117</v>
      </c>
      <c r="B121" s="289" t="s">
        <v>105</v>
      </c>
      <c r="C121" s="288">
        <v>903076</v>
      </c>
      <c r="D121" s="291">
        <v>43237</v>
      </c>
      <c r="E121" s="292">
        <v>20600</v>
      </c>
      <c r="F121" s="293">
        <f t="shared" si="6"/>
        <v>20600</v>
      </c>
      <c r="G121" s="294">
        <f t="shared" si="7"/>
        <v>20600</v>
      </c>
      <c r="H121" s="293">
        <v>0</v>
      </c>
      <c r="I121" s="295">
        <v>1</v>
      </c>
      <c r="J121" s="67">
        <v>1</v>
      </c>
      <c r="K121" s="296">
        <f t="shared" si="8"/>
        <v>20600</v>
      </c>
      <c r="L121" s="296">
        <f t="shared" si="9"/>
        <v>20600</v>
      </c>
      <c r="M121" s="296">
        <f t="shared" si="10"/>
        <v>20600</v>
      </c>
      <c r="N121" s="91"/>
      <c r="O121" s="297" t="s">
        <v>876</v>
      </c>
    </row>
    <row r="122" spans="1:15" x14ac:dyDescent="0.25">
      <c r="A122" s="288">
        <f t="shared" si="11"/>
        <v>118</v>
      </c>
      <c r="B122" s="289" t="s">
        <v>107</v>
      </c>
      <c r="C122" s="288" t="s">
        <v>106</v>
      </c>
      <c r="D122" s="291">
        <v>43220</v>
      </c>
      <c r="E122" s="292">
        <v>34900</v>
      </c>
      <c r="F122" s="293">
        <f t="shared" si="6"/>
        <v>34900</v>
      </c>
      <c r="G122" s="294">
        <f t="shared" si="7"/>
        <v>34900</v>
      </c>
      <c r="H122" s="293">
        <v>0</v>
      </c>
      <c r="I122" s="295">
        <v>1</v>
      </c>
      <c r="J122" s="67">
        <v>1</v>
      </c>
      <c r="K122" s="296">
        <f t="shared" si="8"/>
        <v>34900</v>
      </c>
      <c r="L122" s="296">
        <f t="shared" si="9"/>
        <v>34900</v>
      </c>
      <c r="M122" s="296">
        <f t="shared" si="10"/>
        <v>34900</v>
      </c>
      <c r="N122" s="91"/>
      <c r="O122" s="297" t="s">
        <v>842</v>
      </c>
    </row>
    <row r="123" spans="1:15" x14ac:dyDescent="0.25">
      <c r="A123" s="288">
        <f t="shared" si="11"/>
        <v>119</v>
      </c>
      <c r="B123" s="289" t="s">
        <v>107</v>
      </c>
      <c r="C123" s="288" t="s">
        <v>106</v>
      </c>
      <c r="D123" s="291">
        <v>43237</v>
      </c>
      <c r="E123" s="292">
        <v>84000</v>
      </c>
      <c r="F123" s="293">
        <f t="shared" si="6"/>
        <v>84000</v>
      </c>
      <c r="G123" s="294">
        <f t="shared" si="7"/>
        <v>84000</v>
      </c>
      <c r="H123" s="293">
        <v>0</v>
      </c>
      <c r="I123" s="295">
        <v>1</v>
      </c>
      <c r="J123" s="67">
        <v>1</v>
      </c>
      <c r="K123" s="296">
        <f t="shared" si="8"/>
        <v>84000</v>
      </c>
      <c r="L123" s="296">
        <f t="shared" si="9"/>
        <v>84000</v>
      </c>
      <c r="M123" s="296">
        <f t="shared" si="10"/>
        <v>84000</v>
      </c>
      <c r="N123" s="91"/>
      <c r="O123" s="297" t="s">
        <v>876</v>
      </c>
    </row>
    <row r="124" spans="1:15" x14ac:dyDescent="0.25">
      <c r="A124" s="288">
        <f t="shared" si="11"/>
        <v>120</v>
      </c>
      <c r="B124" s="289" t="s">
        <v>109</v>
      </c>
      <c r="C124" s="288" t="s">
        <v>108</v>
      </c>
      <c r="D124" s="291">
        <v>43237</v>
      </c>
      <c r="E124" s="292">
        <v>73700</v>
      </c>
      <c r="F124" s="293">
        <f t="shared" si="6"/>
        <v>73700</v>
      </c>
      <c r="G124" s="294">
        <f t="shared" si="7"/>
        <v>73700</v>
      </c>
      <c r="H124" s="293">
        <v>0</v>
      </c>
      <c r="I124" s="295">
        <v>1</v>
      </c>
      <c r="J124" s="67">
        <v>1</v>
      </c>
      <c r="K124" s="296">
        <f t="shared" si="8"/>
        <v>73700</v>
      </c>
      <c r="L124" s="296">
        <f t="shared" si="9"/>
        <v>73700</v>
      </c>
      <c r="M124" s="296">
        <f t="shared" si="10"/>
        <v>73700</v>
      </c>
      <c r="N124" s="91"/>
      <c r="O124" s="297" t="s">
        <v>876</v>
      </c>
    </row>
    <row r="125" spans="1:15" x14ac:dyDescent="0.25">
      <c r="A125" s="288">
        <f t="shared" si="11"/>
        <v>121</v>
      </c>
      <c r="B125" s="289" t="s">
        <v>111</v>
      </c>
      <c r="C125" s="288" t="s">
        <v>110</v>
      </c>
      <c r="D125" s="291">
        <v>43220</v>
      </c>
      <c r="E125" s="292">
        <v>310800</v>
      </c>
      <c r="F125" s="293">
        <f t="shared" si="6"/>
        <v>310800</v>
      </c>
      <c r="G125" s="294">
        <f t="shared" si="7"/>
        <v>310800</v>
      </c>
      <c r="H125" s="293">
        <v>0</v>
      </c>
      <c r="I125" s="295">
        <v>1</v>
      </c>
      <c r="J125" s="67">
        <v>1</v>
      </c>
      <c r="K125" s="296">
        <f t="shared" si="8"/>
        <v>310800</v>
      </c>
      <c r="L125" s="296">
        <f t="shared" si="9"/>
        <v>310800</v>
      </c>
      <c r="M125" s="296">
        <f t="shared" si="10"/>
        <v>310800</v>
      </c>
      <c r="N125" s="91"/>
      <c r="O125" s="297" t="s">
        <v>842</v>
      </c>
    </row>
    <row r="126" spans="1:15" x14ac:dyDescent="0.25">
      <c r="A126" s="288">
        <f t="shared" si="11"/>
        <v>122</v>
      </c>
      <c r="B126" s="289" t="s">
        <v>111</v>
      </c>
      <c r="C126" s="288" t="s">
        <v>110</v>
      </c>
      <c r="D126" s="291">
        <v>43237</v>
      </c>
      <c r="E126" s="292">
        <v>206500</v>
      </c>
      <c r="F126" s="293">
        <f t="shared" si="6"/>
        <v>206500</v>
      </c>
      <c r="G126" s="294">
        <f t="shared" si="7"/>
        <v>206500</v>
      </c>
      <c r="H126" s="293">
        <v>0</v>
      </c>
      <c r="I126" s="295">
        <v>1</v>
      </c>
      <c r="J126" s="67">
        <v>1</v>
      </c>
      <c r="K126" s="296">
        <f t="shared" si="8"/>
        <v>206500</v>
      </c>
      <c r="L126" s="296">
        <f t="shared" si="9"/>
        <v>206500</v>
      </c>
      <c r="M126" s="296">
        <f t="shared" si="10"/>
        <v>206500</v>
      </c>
      <c r="N126" s="91"/>
      <c r="O126" s="297" t="s">
        <v>876</v>
      </c>
    </row>
    <row r="127" spans="1:15" x14ac:dyDescent="0.25">
      <c r="A127" s="288">
        <f t="shared" si="11"/>
        <v>123</v>
      </c>
      <c r="B127" s="289" t="s">
        <v>111</v>
      </c>
      <c r="C127" s="290">
        <v>910522</v>
      </c>
      <c r="D127" s="291">
        <v>43237</v>
      </c>
      <c r="E127" s="298">
        <v>80000</v>
      </c>
      <c r="F127" s="293">
        <f t="shared" si="6"/>
        <v>80000</v>
      </c>
      <c r="G127" s="294">
        <f t="shared" si="7"/>
        <v>80000</v>
      </c>
      <c r="H127" s="293">
        <v>0</v>
      </c>
      <c r="I127" s="295">
        <v>1</v>
      </c>
      <c r="J127" s="67">
        <v>1</v>
      </c>
      <c r="K127" s="296">
        <f t="shared" si="8"/>
        <v>80000</v>
      </c>
      <c r="L127" s="296">
        <f t="shared" si="9"/>
        <v>80000</v>
      </c>
      <c r="M127" s="296">
        <f t="shared" si="10"/>
        <v>80000</v>
      </c>
      <c r="N127" s="91"/>
      <c r="O127" s="297" t="s">
        <v>881</v>
      </c>
    </row>
    <row r="128" spans="1:15" x14ac:dyDescent="0.25">
      <c r="A128" s="288">
        <f t="shared" si="11"/>
        <v>124</v>
      </c>
      <c r="B128" s="289" t="s">
        <v>113</v>
      </c>
      <c r="C128" s="290" t="s">
        <v>112</v>
      </c>
      <c r="D128" s="291">
        <v>43237</v>
      </c>
      <c r="E128" s="292">
        <v>14500</v>
      </c>
      <c r="F128" s="293">
        <f t="shared" si="6"/>
        <v>14500</v>
      </c>
      <c r="G128" s="294">
        <f t="shared" si="7"/>
        <v>14500</v>
      </c>
      <c r="H128" s="293">
        <v>0</v>
      </c>
      <c r="I128" s="295">
        <v>1</v>
      </c>
      <c r="J128" s="67">
        <v>1</v>
      </c>
      <c r="K128" s="296">
        <f t="shared" si="8"/>
        <v>14500</v>
      </c>
      <c r="L128" s="296">
        <f t="shared" si="9"/>
        <v>14500</v>
      </c>
      <c r="M128" s="296">
        <f t="shared" si="10"/>
        <v>14500</v>
      </c>
      <c r="N128" s="91"/>
      <c r="O128" s="297" t="s">
        <v>876</v>
      </c>
    </row>
    <row r="129" spans="1:15" x14ac:dyDescent="0.25">
      <c r="A129" s="288">
        <f t="shared" si="11"/>
        <v>125</v>
      </c>
      <c r="B129" s="289" t="s">
        <v>115</v>
      </c>
      <c r="C129" s="288" t="s">
        <v>114</v>
      </c>
      <c r="D129" s="291">
        <v>43220</v>
      </c>
      <c r="E129" s="292">
        <v>164800</v>
      </c>
      <c r="F129" s="293">
        <f t="shared" si="6"/>
        <v>164800</v>
      </c>
      <c r="G129" s="294">
        <f t="shared" si="7"/>
        <v>164800</v>
      </c>
      <c r="H129" s="293">
        <v>0</v>
      </c>
      <c r="I129" s="295">
        <v>1</v>
      </c>
      <c r="J129" s="67">
        <v>1</v>
      </c>
      <c r="K129" s="296">
        <f t="shared" si="8"/>
        <v>164800</v>
      </c>
      <c r="L129" s="296">
        <f t="shared" si="9"/>
        <v>164800</v>
      </c>
      <c r="M129" s="296">
        <f t="shared" si="10"/>
        <v>164800</v>
      </c>
      <c r="N129" s="91"/>
      <c r="O129" s="297" t="s">
        <v>842</v>
      </c>
    </row>
    <row r="130" spans="1:15" x14ac:dyDescent="0.25">
      <c r="A130" s="288">
        <f t="shared" si="11"/>
        <v>126</v>
      </c>
      <c r="B130" s="289" t="s">
        <v>115</v>
      </c>
      <c r="C130" s="288" t="s">
        <v>114</v>
      </c>
      <c r="D130" s="291">
        <v>43237</v>
      </c>
      <c r="E130" s="292">
        <v>109700</v>
      </c>
      <c r="F130" s="293">
        <f t="shared" si="6"/>
        <v>109700</v>
      </c>
      <c r="G130" s="294">
        <f t="shared" si="7"/>
        <v>109700</v>
      </c>
      <c r="H130" s="293">
        <v>0</v>
      </c>
      <c r="I130" s="295">
        <v>1</v>
      </c>
      <c r="J130" s="67">
        <v>1</v>
      </c>
      <c r="K130" s="296">
        <f t="shared" si="8"/>
        <v>109700</v>
      </c>
      <c r="L130" s="296">
        <f t="shared" si="9"/>
        <v>109700</v>
      </c>
      <c r="M130" s="296">
        <f t="shared" si="10"/>
        <v>109700</v>
      </c>
      <c r="N130" s="91"/>
      <c r="O130" s="297" t="s">
        <v>876</v>
      </c>
    </row>
    <row r="131" spans="1:15" x14ac:dyDescent="0.25">
      <c r="A131" s="288">
        <f t="shared" si="11"/>
        <v>127</v>
      </c>
      <c r="B131" s="289" t="s">
        <v>117</v>
      </c>
      <c r="C131" s="290" t="s">
        <v>116</v>
      </c>
      <c r="D131" s="291">
        <v>43220</v>
      </c>
      <c r="E131" s="292">
        <v>29300</v>
      </c>
      <c r="F131" s="293">
        <f t="shared" si="6"/>
        <v>29300</v>
      </c>
      <c r="G131" s="294">
        <f t="shared" si="7"/>
        <v>29300</v>
      </c>
      <c r="H131" s="293">
        <v>0</v>
      </c>
      <c r="I131" s="295">
        <v>1</v>
      </c>
      <c r="J131" s="67">
        <v>1</v>
      </c>
      <c r="K131" s="296">
        <f t="shared" si="8"/>
        <v>29300</v>
      </c>
      <c r="L131" s="296">
        <f t="shared" si="9"/>
        <v>29300</v>
      </c>
      <c r="M131" s="296">
        <f t="shared" si="10"/>
        <v>29300</v>
      </c>
      <c r="N131" s="91"/>
      <c r="O131" s="297" t="s">
        <v>842</v>
      </c>
    </row>
    <row r="132" spans="1:15" x14ac:dyDescent="0.25">
      <c r="A132" s="288">
        <f t="shared" si="11"/>
        <v>128</v>
      </c>
      <c r="B132" s="289" t="s">
        <v>117</v>
      </c>
      <c r="C132" s="290" t="s">
        <v>116</v>
      </c>
      <c r="D132" s="291">
        <v>43237</v>
      </c>
      <c r="E132" s="292">
        <v>23300</v>
      </c>
      <c r="F132" s="293">
        <f t="shared" si="6"/>
        <v>23300</v>
      </c>
      <c r="G132" s="294">
        <f t="shared" si="7"/>
        <v>23300</v>
      </c>
      <c r="H132" s="293">
        <v>0</v>
      </c>
      <c r="I132" s="295">
        <v>1</v>
      </c>
      <c r="J132" s="67">
        <v>1</v>
      </c>
      <c r="K132" s="296">
        <f t="shared" si="8"/>
        <v>23300</v>
      </c>
      <c r="L132" s="296">
        <f t="shared" si="9"/>
        <v>23300</v>
      </c>
      <c r="M132" s="296">
        <f t="shared" si="10"/>
        <v>23300</v>
      </c>
      <c r="N132" s="91"/>
      <c r="O132" s="297" t="s">
        <v>876</v>
      </c>
    </row>
    <row r="133" spans="1:15" x14ac:dyDescent="0.25">
      <c r="A133" s="288">
        <f t="shared" si="11"/>
        <v>129</v>
      </c>
      <c r="B133" s="289" t="s">
        <v>119</v>
      </c>
      <c r="C133" s="288" t="s">
        <v>118</v>
      </c>
      <c r="D133" s="291">
        <v>43220</v>
      </c>
      <c r="E133" s="292">
        <v>233900</v>
      </c>
      <c r="F133" s="293">
        <f t="shared" ref="F133:F196" si="12">+I133*K133</f>
        <v>233900</v>
      </c>
      <c r="G133" s="294">
        <f t="shared" ref="G133:G196" si="13">+E133/I133</f>
        <v>233900</v>
      </c>
      <c r="H133" s="293">
        <v>0</v>
      </c>
      <c r="I133" s="295">
        <v>1</v>
      </c>
      <c r="J133" s="67">
        <v>1</v>
      </c>
      <c r="K133" s="296">
        <f t="shared" ref="K133:K196" si="14">+G133+H133</f>
        <v>233900</v>
      </c>
      <c r="L133" s="296">
        <f t="shared" ref="L133:L196" si="15">+J133*K133</f>
        <v>233900</v>
      </c>
      <c r="M133" s="296">
        <f t="shared" ref="M133:M196" si="16">+G133*J133</f>
        <v>233900</v>
      </c>
      <c r="N133" s="91"/>
      <c r="O133" s="297" t="s">
        <v>842</v>
      </c>
    </row>
    <row r="134" spans="1:15" x14ac:dyDescent="0.25">
      <c r="A134" s="288">
        <f t="shared" ref="A134:A197" si="17">+A133+1</f>
        <v>130</v>
      </c>
      <c r="B134" s="289" t="s">
        <v>119</v>
      </c>
      <c r="C134" s="288" t="s">
        <v>118</v>
      </c>
      <c r="D134" s="291">
        <v>43237</v>
      </c>
      <c r="E134" s="292">
        <v>115000</v>
      </c>
      <c r="F134" s="293">
        <f t="shared" si="12"/>
        <v>115000</v>
      </c>
      <c r="G134" s="294">
        <f t="shared" si="13"/>
        <v>115000</v>
      </c>
      <c r="H134" s="293">
        <v>0</v>
      </c>
      <c r="I134" s="295">
        <v>1</v>
      </c>
      <c r="J134" s="67">
        <v>1</v>
      </c>
      <c r="K134" s="296">
        <f t="shared" si="14"/>
        <v>115000</v>
      </c>
      <c r="L134" s="296">
        <f t="shared" si="15"/>
        <v>115000</v>
      </c>
      <c r="M134" s="296">
        <f t="shared" si="16"/>
        <v>115000</v>
      </c>
      <c r="N134" s="91"/>
      <c r="O134" s="297" t="s">
        <v>876</v>
      </c>
    </row>
    <row r="135" spans="1:15" x14ac:dyDescent="0.25">
      <c r="A135" s="288">
        <f t="shared" si="17"/>
        <v>131</v>
      </c>
      <c r="B135" s="289" t="s">
        <v>121</v>
      </c>
      <c r="C135" s="288" t="s">
        <v>120</v>
      </c>
      <c r="D135" s="291">
        <v>43220</v>
      </c>
      <c r="E135" s="292">
        <v>378100</v>
      </c>
      <c r="F135" s="293">
        <f t="shared" si="12"/>
        <v>378100</v>
      </c>
      <c r="G135" s="294">
        <f t="shared" si="13"/>
        <v>378100</v>
      </c>
      <c r="H135" s="293">
        <v>0</v>
      </c>
      <c r="I135" s="295">
        <v>1</v>
      </c>
      <c r="J135" s="67">
        <v>1</v>
      </c>
      <c r="K135" s="296">
        <f t="shared" si="14"/>
        <v>378100</v>
      </c>
      <c r="L135" s="296">
        <f t="shared" si="15"/>
        <v>378100</v>
      </c>
      <c r="M135" s="296">
        <f t="shared" si="16"/>
        <v>378100</v>
      </c>
      <c r="N135" s="91"/>
      <c r="O135" s="297" t="s">
        <v>842</v>
      </c>
    </row>
    <row r="136" spans="1:15" x14ac:dyDescent="0.25">
      <c r="A136" s="288">
        <f t="shared" si="17"/>
        <v>132</v>
      </c>
      <c r="B136" s="289" t="s">
        <v>121</v>
      </c>
      <c r="C136" s="288" t="s">
        <v>120</v>
      </c>
      <c r="D136" s="291">
        <v>43220</v>
      </c>
      <c r="E136" s="298">
        <v>156000</v>
      </c>
      <c r="F136" s="293">
        <f t="shared" si="12"/>
        <v>156000</v>
      </c>
      <c r="G136" s="294">
        <f t="shared" si="13"/>
        <v>156000</v>
      </c>
      <c r="H136" s="293">
        <v>0</v>
      </c>
      <c r="I136" s="295">
        <v>1</v>
      </c>
      <c r="J136" s="67">
        <v>1</v>
      </c>
      <c r="K136" s="296">
        <f t="shared" si="14"/>
        <v>156000</v>
      </c>
      <c r="L136" s="296">
        <f t="shared" si="15"/>
        <v>156000</v>
      </c>
      <c r="M136" s="296">
        <f t="shared" si="16"/>
        <v>156000</v>
      </c>
      <c r="N136" s="91"/>
      <c r="O136" s="297" t="s">
        <v>872</v>
      </c>
    </row>
    <row r="137" spans="1:15" x14ac:dyDescent="0.25">
      <c r="A137" s="288">
        <f t="shared" si="17"/>
        <v>133</v>
      </c>
      <c r="B137" s="289" t="s">
        <v>121</v>
      </c>
      <c r="C137" s="288" t="s">
        <v>120</v>
      </c>
      <c r="D137" s="291">
        <v>43237</v>
      </c>
      <c r="E137" s="292">
        <v>293200</v>
      </c>
      <c r="F137" s="293">
        <f t="shared" si="12"/>
        <v>293200</v>
      </c>
      <c r="G137" s="294">
        <f t="shared" si="13"/>
        <v>293200</v>
      </c>
      <c r="H137" s="293">
        <v>0</v>
      </c>
      <c r="I137" s="295">
        <v>1</v>
      </c>
      <c r="J137" s="67">
        <v>1</v>
      </c>
      <c r="K137" s="296">
        <f t="shared" si="14"/>
        <v>293200</v>
      </c>
      <c r="L137" s="296">
        <f t="shared" si="15"/>
        <v>293200</v>
      </c>
      <c r="M137" s="296">
        <f t="shared" si="16"/>
        <v>293200</v>
      </c>
      <c r="N137" s="91"/>
      <c r="O137" s="297" t="s">
        <v>876</v>
      </c>
    </row>
    <row r="138" spans="1:15" x14ac:dyDescent="0.25">
      <c r="A138" s="288">
        <f t="shared" si="17"/>
        <v>134</v>
      </c>
      <c r="B138" s="289" t="s">
        <v>121</v>
      </c>
      <c r="C138" s="288" t="s">
        <v>120</v>
      </c>
      <c r="D138" s="291">
        <v>43237</v>
      </c>
      <c r="E138" s="298">
        <v>31000</v>
      </c>
      <c r="F138" s="293">
        <f t="shared" si="12"/>
        <v>31000</v>
      </c>
      <c r="G138" s="294">
        <f t="shared" si="13"/>
        <v>31000</v>
      </c>
      <c r="H138" s="293">
        <v>0</v>
      </c>
      <c r="I138" s="295">
        <v>1</v>
      </c>
      <c r="J138" s="67">
        <v>1</v>
      </c>
      <c r="K138" s="296">
        <f t="shared" si="14"/>
        <v>31000</v>
      </c>
      <c r="L138" s="296">
        <f t="shared" si="15"/>
        <v>31000</v>
      </c>
      <c r="M138" s="296">
        <f t="shared" si="16"/>
        <v>31000</v>
      </c>
      <c r="N138" s="91"/>
      <c r="O138" s="297" t="s">
        <v>881</v>
      </c>
    </row>
    <row r="139" spans="1:15" x14ac:dyDescent="0.25">
      <c r="A139" s="288">
        <f t="shared" si="17"/>
        <v>135</v>
      </c>
      <c r="B139" s="289" t="s">
        <v>123</v>
      </c>
      <c r="C139" s="290">
        <v>911812</v>
      </c>
      <c r="D139" s="291">
        <v>43220</v>
      </c>
      <c r="E139" s="292">
        <v>20300</v>
      </c>
      <c r="F139" s="293">
        <f t="shared" si="12"/>
        <v>20300</v>
      </c>
      <c r="G139" s="294">
        <f t="shared" si="13"/>
        <v>20300</v>
      </c>
      <c r="H139" s="293">
        <v>0</v>
      </c>
      <c r="I139" s="295">
        <v>1</v>
      </c>
      <c r="J139" s="67">
        <v>1</v>
      </c>
      <c r="K139" s="296">
        <f t="shared" si="14"/>
        <v>20300</v>
      </c>
      <c r="L139" s="296">
        <f t="shared" si="15"/>
        <v>20300</v>
      </c>
      <c r="M139" s="296">
        <f t="shared" si="16"/>
        <v>20300</v>
      </c>
      <c r="N139" s="91"/>
      <c r="O139" s="297" t="s">
        <v>842</v>
      </c>
    </row>
    <row r="140" spans="1:15" x14ac:dyDescent="0.25">
      <c r="A140" s="288">
        <f t="shared" si="17"/>
        <v>136</v>
      </c>
      <c r="B140" s="289" t="s">
        <v>123</v>
      </c>
      <c r="C140" s="290">
        <v>911812</v>
      </c>
      <c r="D140" s="291">
        <v>43237</v>
      </c>
      <c r="E140" s="292">
        <v>33600</v>
      </c>
      <c r="F140" s="293">
        <f t="shared" si="12"/>
        <v>33600</v>
      </c>
      <c r="G140" s="294">
        <f t="shared" si="13"/>
        <v>33600</v>
      </c>
      <c r="H140" s="293">
        <v>0</v>
      </c>
      <c r="I140" s="295">
        <v>1</v>
      </c>
      <c r="J140" s="67">
        <v>1</v>
      </c>
      <c r="K140" s="296">
        <f t="shared" si="14"/>
        <v>33600</v>
      </c>
      <c r="L140" s="296">
        <f t="shared" si="15"/>
        <v>33600</v>
      </c>
      <c r="M140" s="296">
        <f t="shared" si="16"/>
        <v>33600</v>
      </c>
      <c r="N140" s="91"/>
      <c r="O140" s="297" t="s">
        <v>876</v>
      </c>
    </row>
    <row r="141" spans="1:15" x14ac:dyDescent="0.25">
      <c r="A141" s="288">
        <f t="shared" si="17"/>
        <v>137</v>
      </c>
      <c r="B141" s="289" t="s">
        <v>124</v>
      </c>
      <c r="C141" s="288">
        <v>911814</v>
      </c>
      <c r="D141" s="291">
        <v>43220</v>
      </c>
      <c r="E141" s="292">
        <v>44700</v>
      </c>
      <c r="F141" s="293">
        <f t="shared" si="12"/>
        <v>44700</v>
      </c>
      <c r="G141" s="294">
        <f t="shared" si="13"/>
        <v>44700</v>
      </c>
      <c r="H141" s="293">
        <v>0</v>
      </c>
      <c r="I141" s="295">
        <v>1</v>
      </c>
      <c r="J141" s="67">
        <v>1</v>
      </c>
      <c r="K141" s="296">
        <f t="shared" si="14"/>
        <v>44700</v>
      </c>
      <c r="L141" s="296">
        <f t="shared" si="15"/>
        <v>44700</v>
      </c>
      <c r="M141" s="296">
        <f t="shared" si="16"/>
        <v>44700</v>
      </c>
      <c r="N141" s="91"/>
      <c r="O141" s="297" t="s">
        <v>842</v>
      </c>
    </row>
    <row r="142" spans="1:15" x14ac:dyDescent="0.25">
      <c r="A142" s="288">
        <f t="shared" si="17"/>
        <v>138</v>
      </c>
      <c r="B142" s="289" t="s">
        <v>124</v>
      </c>
      <c r="C142" s="288">
        <v>911814</v>
      </c>
      <c r="D142" s="291">
        <v>43237</v>
      </c>
      <c r="E142" s="292">
        <v>25000</v>
      </c>
      <c r="F142" s="293">
        <f t="shared" si="12"/>
        <v>25000</v>
      </c>
      <c r="G142" s="294">
        <f t="shared" si="13"/>
        <v>25000</v>
      </c>
      <c r="H142" s="293">
        <v>0</v>
      </c>
      <c r="I142" s="295">
        <v>1</v>
      </c>
      <c r="J142" s="67">
        <v>1</v>
      </c>
      <c r="K142" s="296">
        <f t="shared" si="14"/>
        <v>25000</v>
      </c>
      <c r="L142" s="296">
        <f t="shared" si="15"/>
        <v>25000</v>
      </c>
      <c r="M142" s="296">
        <f t="shared" si="16"/>
        <v>25000</v>
      </c>
      <c r="N142" s="91"/>
      <c r="O142" s="297" t="s">
        <v>876</v>
      </c>
    </row>
    <row r="143" spans="1:15" x14ac:dyDescent="0.25">
      <c r="A143" s="288">
        <f t="shared" si="17"/>
        <v>139</v>
      </c>
      <c r="B143" s="289" t="s">
        <v>126</v>
      </c>
      <c r="C143" s="288" t="s">
        <v>125</v>
      </c>
      <c r="D143" s="291">
        <v>43220</v>
      </c>
      <c r="E143" s="292">
        <v>117300</v>
      </c>
      <c r="F143" s="293">
        <f t="shared" si="12"/>
        <v>117300</v>
      </c>
      <c r="G143" s="294">
        <f t="shared" si="13"/>
        <v>117300</v>
      </c>
      <c r="H143" s="293">
        <v>0</v>
      </c>
      <c r="I143" s="295">
        <v>1</v>
      </c>
      <c r="J143" s="67">
        <v>1</v>
      </c>
      <c r="K143" s="296">
        <f t="shared" si="14"/>
        <v>117300</v>
      </c>
      <c r="L143" s="296">
        <f t="shared" si="15"/>
        <v>117300</v>
      </c>
      <c r="M143" s="296">
        <f t="shared" si="16"/>
        <v>117300</v>
      </c>
      <c r="N143" s="91"/>
      <c r="O143" s="297" t="s">
        <v>842</v>
      </c>
    </row>
    <row r="144" spans="1:15" x14ac:dyDescent="0.25">
      <c r="A144" s="288">
        <f t="shared" si="17"/>
        <v>140</v>
      </c>
      <c r="B144" s="289" t="s">
        <v>126</v>
      </c>
      <c r="C144" s="288" t="s">
        <v>125</v>
      </c>
      <c r="D144" s="291">
        <v>43237</v>
      </c>
      <c r="E144" s="292">
        <v>66000</v>
      </c>
      <c r="F144" s="293">
        <f t="shared" si="12"/>
        <v>66000</v>
      </c>
      <c r="G144" s="294">
        <f t="shared" si="13"/>
        <v>66000</v>
      </c>
      <c r="H144" s="293">
        <v>0</v>
      </c>
      <c r="I144" s="295">
        <v>1</v>
      </c>
      <c r="J144" s="67">
        <v>1</v>
      </c>
      <c r="K144" s="296">
        <f t="shared" si="14"/>
        <v>66000</v>
      </c>
      <c r="L144" s="296">
        <f t="shared" si="15"/>
        <v>66000</v>
      </c>
      <c r="M144" s="296">
        <f t="shared" si="16"/>
        <v>66000</v>
      </c>
      <c r="N144" s="91"/>
      <c r="O144" s="297" t="s">
        <v>876</v>
      </c>
    </row>
    <row r="145" spans="1:15" x14ac:dyDescent="0.25">
      <c r="A145" s="288">
        <f t="shared" si="17"/>
        <v>141</v>
      </c>
      <c r="B145" s="289" t="s">
        <v>128</v>
      </c>
      <c r="C145" s="290" t="s">
        <v>127</v>
      </c>
      <c r="D145" s="291">
        <v>43220</v>
      </c>
      <c r="E145" s="292">
        <v>28500</v>
      </c>
      <c r="F145" s="293">
        <f t="shared" si="12"/>
        <v>28500</v>
      </c>
      <c r="G145" s="294">
        <f t="shared" si="13"/>
        <v>28500</v>
      </c>
      <c r="H145" s="293">
        <v>0</v>
      </c>
      <c r="I145" s="295">
        <v>1</v>
      </c>
      <c r="J145" s="67">
        <v>1</v>
      </c>
      <c r="K145" s="296">
        <f t="shared" si="14"/>
        <v>28500</v>
      </c>
      <c r="L145" s="296">
        <f t="shared" si="15"/>
        <v>28500</v>
      </c>
      <c r="M145" s="296">
        <f t="shared" si="16"/>
        <v>28500</v>
      </c>
      <c r="N145" s="91"/>
      <c r="O145" s="297" t="s">
        <v>842</v>
      </c>
    </row>
    <row r="146" spans="1:15" x14ac:dyDescent="0.25">
      <c r="A146" s="288">
        <f t="shared" si="17"/>
        <v>142</v>
      </c>
      <c r="B146" s="289" t="s">
        <v>128</v>
      </c>
      <c r="C146" s="290" t="s">
        <v>127</v>
      </c>
      <c r="D146" s="291">
        <v>43237</v>
      </c>
      <c r="E146" s="292">
        <v>250000</v>
      </c>
      <c r="F146" s="293">
        <f t="shared" si="12"/>
        <v>250000</v>
      </c>
      <c r="G146" s="294">
        <f t="shared" si="13"/>
        <v>250000</v>
      </c>
      <c r="H146" s="293">
        <v>0</v>
      </c>
      <c r="I146" s="295">
        <v>1</v>
      </c>
      <c r="J146" s="67">
        <v>1</v>
      </c>
      <c r="K146" s="296">
        <f t="shared" si="14"/>
        <v>250000</v>
      </c>
      <c r="L146" s="296">
        <f t="shared" si="15"/>
        <v>250000</v>
      </c>
      <c r="M146" s="296">
        <f t="shared" si="16"/>
        <v>250000</v>
      </c>
      <c r="N146" s="91"/>
      <c r="O146" s="297" t="s">
        <v>876</v>
      </c>
    </row>
    <row r="147" spans="1:15" x14ac:dyDescent="0.25">
      <c r="A147" s="288">
        <f t="shared" si="17"/>
        <v>143</v>
      </c>
      <c r="B147" s="289" t="s">
        <v>129</v>
      </c>
      <c r="C147" s="290">
        <v>912202</v>
      </c>
      <c r="D147" s="291">
        <v>43220</v>
      </c>
      <c r="E147" s="292">
        <v>406600</v>
      </c>
      <c r="F147" s="293">
        <f t="shared" si="12"/>
        <v>406600</v>
      </c>
      <c r="G147" s="294">
        <f t="shared" si="13"/>
        <v>406600</v>
      </c>
      <c r="H147" s="293">
        <v>0</v>
      </c>
      <c r="I147" s="295">
        <v>1</v>
      </c>
      <c r="J147" s="67">
        <v>1</v>
      </c>
      <c r="K147" s="296">
        <f t="shared" si="14"/>
        <v>406600</v>
      </c>
      <c r="L147" s="296">
        <f t="shared" si="15"/>
        <v>406600</v>
      </c>
      <c r="M147" s="296">
        <f t="shared" si="16"/>
        <v>406600</v>
      </c>
      <c r="N147" s="91"/>
      <c r="O147" s="297" t="s">
        <v>842</v>
      </c>
    </row>
    <row r="148" spans="1:15" x14ac:dyDescent="0.25">
      <c r="A148" s="288">
        <f t="shared" si="17"/>
        <v>144</v>
      </c>
      <c r="B148" s="289" t="s">
        <v>131</v>
      </c>
      <c r="C148" s="288" t="s">
        <v>130</v>
      </c>
      <c r="D148" s="291">
        <v>43220</v>
      </c>
      <c r="E148" s="292">
        <v>185500</v>
      </c>
      <c r="F148" s="293">
        <f t="shared" si="12"/>
        <v>185500</v>
      </c>
      <c r="G148" s="294">
        <f t="shared" si="13"/>
        <v>185500</v>
      </c>
      <c r="H148" s="293">
        <v>0</v>
      </c>
      <c r="I148" s="295">
        <v>1</v>
      </c>
      <c r="J148" s="67">
        <v>1</v>
      </c>
      <c r="K148" s="296">
        <f t="shared" si="14"/>
        <v>185500</v>
      </c>
      <c r="L148" s="296">
        <f t="shared" si="15"/>
        <v>185500</v>
      </c>
      <c r="M148" s="296">
        <f t="shared" si="16"/>
        <v>185500</v>
      </c>
      <c r="N148" s="91"/>
      <c r="O148" s="297" t="s">
        <v>842</v>
      </c>
    </row>
    <row r="149" spans="1:15" x14ac:dyDescent="0.25">
      <c r="A149" s="288">
        <f t="shared" si="17"/>
        <v>145</v>
      </c>
      <c r="B149" s="289" t="s">
        <v>131</v>
      </c>
      <c r="C149" s="288" t="s">
        <v>130</v>
      </c>
      <c r="D149" s="291">
        <v>43237</v>
      </c>
      <c r="E149" s="292">
        <v>257400</v>
      </c>
      <c r="F149" s="293">
        <f t="shared" si="12"/>
        <v>257400</v>
      </c>
      <c r="G149" s="294">
        <f t="shared" si="13"/>
        <v>257400</v>
      </c>
      <c r="H149" s="293">
        <v>0</v>
      </c>
      <c r="I149" s="295">
        <v>1</v>
      </c>
      <c r="J149" s="67">
        <v>1</v>
      </c>
      <c r="K149" s="296">
        <f t="shared" si="14"/>
        <v>257400</v>
      </c>
      <c r="L149" s="296">
        <f t="shared" si="15"/>
        <v>257400</v>
      </c>
      <c r="M149" s="296">
        <f t="shared" si="16"/>
        <v>257400</v>
      </c>
      <c r="N149" s="91"/>
      <c r="O149" s="297" t="s">
        <v>876</v>
      </c>
    </row>
    <row r="150" spans="1:15" x14ac:dyDescent="0.25">
      <c r="A150" s="288">
        <f t="shared" si="17"/>
        <v>146</v>
      </c>
      <c r="B150" s="289" t="s">
        <v>133</v>
      </c>
      <c r="C150" s="288">
        <v>912787</v>
      </c>
      <c r="D150" s="291">
        <v>43220</v>
      </c>
      <c r="E150" s="292">
        <v>85400</v>
      </c>
      <c r="F150" s="293">
        <f t="shared" si="12"/>
        <v>85400</v>
      </c>
      <c r="G150" s="294">
        <f t="shared" si="13"/>
        <v>85400</v>
      </c>
      <c r="H150" s="293">
        <v>0</v>
      </c>
      <c r="I150" s="295">
        <v>1</v>
      </c>
      <c r="J150" s="67">
        <v>1</v>
      </c>
      <c r="K150" s="296">
        <f t="shared" si="14"/>
        <v>85400</v>
      </c>
      <c r="L150" s="296">
        <f t="shared" si="15"/>
        <v>85400</v>
      </c>
      <c r="M150" s="296">
        <f t="shared" si="16"/>
        <v>85400</v>
      </c>
      <c r="N150" s="91"/>
      <c r="O150" s="297" t="s">
        <v>842</v>
      </c>
    </row>
    <row r="151" spans="1:15" x14ac:dyDescent="0.25">
      <c r="A151" s="288">
        <f t="shared" si="17"/>
        <v>147</v>
      </c>
      <c r="B151" s="289" t="s">
        <v>135</v>
      </c>
      <c r="C151" s="288" t="s">
        <v>134</v>
      </c>
      <c r="D151" s="291">
        <v>43237</v>
      </c>
      <c r="E151" s="292">
        <v>101450</v>
      </c>
      <c r="F151" s="293">
        <f t="shared" si="12"/>
        <v>101450</v>
      </c>
      <c r="G151" s="294">
        <f t="shared" si="13"/>
        <v>101450</v>
      </c>
      <c r="H151" s="293">
        <v>0</v>
      </c>
      <c r="I151" s="295">
        <v>1</v>
      </c>
      <c r="J151" s="67">
        <v>1</v>
      </c>
      <c r="K151" s="296">
        <f t="shared" si="14"/>
        <v>101450</v>
      </c>
      <c r="L151" s="296">
        <f t="shared" si="15"/>
        <v>101450</v>
      </c>
      <c r="M151" s="296">
        <f t="shared" si="16"/>
        <v>101450</v>
      </c>
      <c r="N151" s="91"/>
      <c r="O151" s="297" t="s">
        <v>876</v>
      </c>
    </row>
    <row r="152" spans="1:15" x14ac:dyDescent="0.25">
      <c r="A152" s="288">
        <f t="shared" si="17"/>
        <v>148</v>
      </c>
      <c r="B152" s="289" t="s">
        <v>852</v>
      </c>
      <c r="C152" s="290">
        <v>912822</v>
      </c>
      <c r="D152" s="291">
        <v>43220</v>
      </c>
      <c r="E152" s="292">
        <v>32000</v>
      </c>
      <c r="F152" s="293">
        <f t="shared" si="12"/>
        <v>32000</v>
      </c>
      <c r="G152" s="294">
        <f t="shared" si="13"/>
        <v>32000</v>
      </c>
      <c r="H152" s="293">
        <v>0</v>
      </c>
      <c r="I152" s="295">
        <v>1</v>
      </c>
      <c r="J152" s="67">
        <v>1</v>
      </c>
      <c r="K152" s="296">
        <f t="shared" si="14"/>
        <v>32000</v>
      </c>
      <c r="L152" s="296">
        <f t="shared" si="15"/>
        <v>32000</v>
      </c>
      <c r="M152" s="296">
        <f t="shared" si="16"/>
        <v>32000</v>
      </c>
      <c r="N152" s="91"/>
      <c r="O152" s="297" t="s">
        <v>842</v>
      </c>
    </row>
    <row r="153" spans="1:15" x14ac:dyDescent="0.25">
      <c r="A153" s="288">
        <f t="shared" si="17"/>
        <v>149</v>
      </c>
      <c r="B153" s="289" t="s">
        <v>852</v>
      </c>
      <c r="C153" s="290">
        <v>912822</v>
      </c>
      <c r="D153" s="291">
        <v>43237</v>
      </c>
      <c r="E153" s="292">
        <v>109100</v>
      </c>
      <c r="F153" s="293">
        <f t="shared" si="12"/>
        <v>109100</v>
      </c>
      <c r="G153" s="294">
        <f t="shared" si="13"/>
        <v>109100</v>
      </c>
      <c r="H153" s="293">
        <v>0</v>
      </c>
      <c r="I153" s="295">
        <v>1</v>
      </c>
      <c r="J153" s="67">
        <v>1</v>
      </c>
      <c r="K153" s="296">
        <f t="shared" si="14"/>
        <v>109100</v>
      </c>
      <c r="L153" s="296">
        <f t="shared" si="15"/>
        <v>109100</v>
      </c>
      <c r="M153" s="296">
        <f t="shared" si="16"/>
        <v>109100</v>
      </c>
      <c r="N153" s="91"/>
      <c r="O153" s="297" t="s">
        <v>876</v>
      </c>
    </row>
    <row r="154" spans="1:15" x14ac:dyDescent="0.25">
      <c r="A154" s="288">
        <f t="shared" si="17"/>
        <v>150</v>
      </c>
      <c r="B154" s="289" t="s">
        <v>137</v>
      </c>
      <c r="C154" s="288" t="s">
        <v>136</v>
      </c>
      <c r="D154" s="291">
        <v>43220</v>
      </c>
      <c r="E154" s="292">
        <v>17100</v>
      </c>
      <c r="F154" s="293">
        <f t="shared" si="12"/>
        <v>17100</v>
      </c>
      <c r="G154" s="294">
        <f t="shared" si="13"/>
        <v>17100</v>
      </c>
      <c r="H154" s="293">
        <v>0</v>
      </c>
      <c r="I154" s="295">
        <v>1</v>
      </c>
      <c r="J154" s="67">
        <v>1</v>
      </c>
      <c r="K154" s="296">
        <f t="shared" si="14"/>
        <v>17100</v>
      </c>
      <c r="L154" s="296">
        <f t="shared" si="15"/>
        <v>17100</v>
      </c>
      <c r="M154" s="296">
        <f t="shared" si="16"/>
        <v>17100</v>
      </c>
      <c r="N154" s="91"/>
      <c r="O154" s="297" t="s">
        <v>842</v>
      </c>
    </row>
    <row r="155" spans="1:15" x14ac:dyDescent="0.25">
      <c r="A155" s="288">
        <f t="shared" si="17"/>
        <v>151</v>
      </c>
      <c r="B155" s="289" t="s">
        <v>137</v>
      </c>
      <c r="C155" s="288" t="s">
        <v>136</v>
      </c>
      <c r="D155" s="291">
        <v>43237</v>
      </c>
      <c r="E155" s="292">
        <v>224700</v>
      </c>
      <c r="F155" s="293">
        <f t="shared" si="12"/>
        <v>224700</v>
      </c>
      <c r="G155" s="294">
        <f t="shared" si="13"/>
        <v>224700</v>
      </c>
      <c r="H155" s="293">
        <v>0</v>
      </c>
      <c r="I155" s="295">
        <v>1</v>
      </c>
      <c r="J155" s="67">
        <v>1</v>
      </c>
      <c r="K155" s="296">
        <f t="shared" si="14"/>
        <v>224700</v>
      </c>
      <c r="L155" s="296">
        <f t="shared" si="15"/>
        <v>224700</v>
      </c>
      <c r="M155" s="296">
        <f t="shared" si="16"/>
        <v>224700</v>
      </c>
      <c r="N155" s="91"/>
      <c r="O155" s="297" t="s">
        <v>876</v>
      </c>
    </row>
    <row r="156" spans="1:15" x14ac:dyDescent="0.25">
      <c r="A156" s="288">
        <f t="shared" si="17"/>
        <v>152</v>
      </c>
      <c r="B156" s="289" t="s">
        <v>139</v>
      </c>
      <c r="C156" s="288" t="s">
        <v>138</v>
      </c>
      <c r="D156" s="291">
        <v>43220</v>
      </c>
      <c r="E156" s="292">
        <v>221700</v>
      </c>
      <c r="F156" s="293">
        <f t="shared" si="12"/>
        <v>221700</v>
      </c>
      <c r="G156" s="294">
        <f t="shared" si="13"/>
        <v>221700</v>
      </c>
      <c r="H156" s="293">
        <v>0</v>
      </c>
      <c r="I156" s="295">
        <v>1</v>
      </c>
      <c r="J156" s="67">
        <v>1</v>
      </c>
      <c r="K156" s="296">
        <f t="shared" si="14"/>
        <v>221700</v>
      </c>
      <c r="L156" s="296">
        <f t="shared" si="15"/>
        <v>221700</v>
      </c>
      <c r="M156" s="296">
        <f t="shared" si="16"/>
        <v>221700</v>
      </c>
      <c r="N156" s="91"/>
      <c r="O156" s="297" t="s">
        <v>842</v>
      </c>
    </row>
    <row r="157" spans="1:15" x14ac:dyDescent="0.25">
      <c r="A157" s="288">
        <f t="shared" si="17"/>
        <v>153</v>
      </c>
      <c r="B157" s="289" t="s">
        <v>139</v>
      </c>
      <c r="C157" s="288" t="s">
        <v>138</v>
      </c>
      <c r="D157" s="291">
        <v>43237</v>
      </c>
      <c r="E157" s="292">
        <v>164700</v>
      </c>
      <c r="F157" s="293">
        <f t="shared" si="12"/>
        <v>164700</v>
      </c>
      <c r="G157" s="294">
        <f t="shared" si="13"/>
        <v>164700</v>
      </c>
      <c r="H157" s="293">
        <v>0</v>
      </c>
      <c r="I157" s="295">
        <v>1</v>
      </c>
      <c r="J157" s="67">
        <v>1</v>
      </c>
      <c r="K157" s="296">
        <f t="shared" si="14"/>
        <v>164700</v>
      </c>
      <c r="L157" s="296">
        <f t="shared" si="15"/>
        <v>164700</v>
      </c>
      <c r="M157" s="296">
        <f t="shared" si="16"/>
        <v>164700</v>
      </c>
      <c r="N157" s="91"/>
      <c r="O157" s="297" t="s">
        <v>876</v>
      </c>
    </row>
    <row r="158" spans="1:15" x14ac:dyDescent="0.25">
      <c r="A158" s="288">
        <f t="shared" si="17"/>
        <v>154</v>
      </c>
      <c r="B158" s="289" t="s">
        <v>141</v>
      </c>
      <c r="C158" s="288">
        <v>914242</v>
      </c>
      <c r="D158" s="291">
        <v>43220</v>
      </c>
      <c r="E158" s="292">
        <v>64000</v>
      </c>
      <c r="F158" s="293">
        <f t="shared" si="12"/>
        <v>64000</v>
      </c>
      <c r="G158" s="294">
        <f t="shared" si="13"/>
        <v>64000</v>
      </c>
      <c r="H158" s="293">
        <v>0</v>
      </c>
      <c r="I158" s="295">
        <v>1</v>
      </c>
      <c r="J158" s="67">
        <v>1</v>
      </c>
      <c r="K158" s="296">
        <f t="shared" si="14"/>
        <v>64000</v>
      </c>
      <c r="L158" s="296">
        <f t="shared" si="15"/>
        <v>64000</v>
      </c>
      <c r="M158" s="296">
        <f t="shared" si="16"/>
        <v>64000</v>
      </c>
      <c r="N158" s="91"/>
      <c r="O158" s="297" t="s">
        <v>842</v>
      </c>
    </row>
    <row r="159" spans="1:15" x14ac:dyDescent="0.25">
      <c r="A159" s="288">
        <f t="shared" si="17"/>
        <v>155</v>
      </c>
      <c r="B159" s="289" t="s">
        <v>141</v>
      </c>
      <c r="C159" s="288">
        <v>914242</v>
      </c>
      <c r="D159" s="291">
        <v>43237</v>
      </c>
      <c r="E159" s="292">
        <v>63900</v>
      </c>
      <c r="F159" s="293">
        <f t="shared" si="12"/>
        <v>63900</v>
      </c>
      <c r="G159" s="294">
        <f t="shared" si="13"/>
        <v>63900</v>
      </c>
      <c r="H159" s="293">
        <v>0</v>
      </c>
      <c r="I159" s="295">
        <v>1</v>
      </c>
      <c r="J159" s="67">
        <v>1</v>
      </c>
      <c r="K159" s="296">
        <f t="shared" si="14"/>
        <v>63900</v>
      </c>
      <c r="L159" s="296">
        <f t="shared" si="15"/>
        <v>63900</v>
      </c>
      <c r="M159" s="296">
        <f t="shared" si="16"/>
        <v>63900</v>
      </c>
      <c r="N159" s="91"/>
      <c r="O159" s="297" t="s">
        <v>876</v>
      </c>
    </row>
    <row r="160" spans="1:15" x14ac:dyDescent="0.25">
      <c r="A160" s="288">
        <f t="shared" si="17"/>
        <v>156</v>
      </c>
      <c r="B160" s="289" t="s">
        <v>143</v>
      </c>
      <c r="C160" s="288" t="s">
        <v>142</v>
      </c>
      <c r="D160" s="291">
        <v>43220</v>
      </c>
      <c r="E160" s="292">
        <v>11500</v>
      </c>
      <c r="F160" s="293">
        <f t="shared" si="12"/>
        <v>11500</v>
      </c>
      <c r="G160" s="294">
        <f t="shared" si="13"/>
        <v>11500</v>
      </c>
      <c r="H160" s="293">
        <v>0</v>
      </c>
      <c r="I160" s="295">
        <v>1</v>
      </c>
      <c r="J160" s="67">
        <v>1</v>
      </c>
      <c r="K160" s="296">
        <f t="shared" si="14"/>
        <v>11500</v>
      </c>
      <c r="L160" s="296">
        <f t="shared" si="15"/>
        <v>11500</v>
      </c>
      <c r="M160" s="296">
        <f t="shared" si="16"/>
        <v>11500</v>
      </c>
      <c r="N160" s="91"/>
      <c r="O160" s="297" t="s">
        <v>842</v>
      </c>
    </row>
    <row r="161" spans="1:15" x14ac:dyDescent="0.25">
      <c r="A161" s="288">
        <f t="shared" si="17"/>
        <v>157</v>
      </c>
      <c r="B161" s="289" t="s">
        <v>145</v>
      </c>
      <c r="C161" s="288" t="s">
        <v>144</v>
      </c>
      <c r="D161" s="291">
        <v>43220</v>
      </c>
      <c r="E161" s="292">
        <v>20800</v>
      </c>
      <c r="F161" s="293">
        <f t="shared" si="12"/>
        <v>20800</v>
      </c>
      <c r="G161" s="294">
        <f t="shared" si="13"/>
        <v>20800</v>
      </c>
      <c r="H161" s="293">
        <v>0</v>
      </c>
      <c r="I161" s="295">
        <v>1</v>
      </c>
      <c r="J161" s="67">
        <v>1</v>
      </c>
      <c r="K161" s="296">
        <f t="shared" si="14"/>
        <v>20800</v>
      </c>
      <c r="L161" s="296">
        <f t="shared" si="15"/>
        <v>20800</v>
      </c>
      <c r="M161" s="296">
        <f t="shared" si="16"/>
        <v>20800</v>
      </c>
      <c r="N161" s="91"/>
      <c r="O161" s="297" t="s">
        <v>842</v>
      </c>
    </row>
    <row r="162" spans="1:15" x14ac:dyDescent="0.25">
      <c r="A162" s="288">
        <f t="shared" si="17"/>
        <v>158</v>
      </c>
      <c r="B162" s="289" t="s">
        <v>145</v>
      </c>
      <c r="C162" s="288" t="s">
        <v>144</v>
      </c>
      <c r="D162" s="291">
        <v>43237</v>
      </c>
      <c r="E162" s="292">
        <v>66500</v>
      </c>
      <c r="F162" s="293">
        <f t="shared" si="12"/>
        <v>66500</v>
      </c>
      <c r="G162" s="294">
        <f t="shared" si="13"/>
        <v>66500</v>
      </c>
      <c r="H162" s="293">
        <v>0</v>
      </c>
      <c r="I162" s="295">
        <v>1</v>
      </c>
      <c r="J162" s="67">
        <v>1</v>
      </c>
      <c r="K162" s="296">
        <f t="shared" si="14"/>
        <v>66500</v>
      </c>
      <c r="L162" s="296">
        <f t="shared" si="15"/>
        <v>66500</v>
      </c>
      <c r="M162" s="296">
        <f t="shared" si="16"/>
        <v>66500</v>
      </c>
      <c r="N162" s="91"/>
      <c r="O162" s="297" t="s">
        <v>876</v>
      </c>
    </row>
    <row r="163" spans="1:15" x14ac:dyDescent="0.25">
      <c r="A163" s="288">
        <f t="shared" si="17"/>
        <v>159</v>
      </c>
      <c r="B163" s="289" t="s">
        <v>147</v>
      </c>
      <c r="C163" s="288" t="s">
        <v>146</v>
      </c>
      <c r="D163" s="291">
        <v>43220</v>
      </c>
      <c r="E163" s="292">
        <v>83500</v>
      </c>
      <c r="F163" s="293">
        <f t="shared" si="12"/>
        <v>83500</v>
      </c>
      <c r="G163" s="294">
        <f t="shared" si="13"/>
        <v>83500</v>
      </c>
      <c r="H163" s="293">
        <v>0</v>
      </c>
      <c r="I163" s="295">
        <v>1</v>
      </c>
      <c r="J163" s="67">
        <v>1</v>
      </c>
      <c r="K163" s="296">
        <f t="shared" si="14"/>
        <v>83500</v>
      </c>
      <c r="L163" s="296">
        <f t="shared" si="15"/>
        <v>83500</v>
      </c>
      <c r="M163" s="296">
        <f t="shared" si="16"/>
        <v>83500</v>
      </c>
      <c r="N163" s="91"/>
      <c r="O163" s="297" t="s">
        <v>842</v>
      </c>
    </row>
    <row r="164" spans="1:15" x14ac:dyDescent="0.25">
      <c r="A164" s="288">
        <f t="shared" si="17"/>
        <v>160</v>
      </c>
      <c r="B164" s="289" t="s">
        <v>147</v>
      </c>
      <c r="C164" s="288" t="s">
        <v>146</v>
      </c>
      <c r="D164" s="291">
        <v>43237</v>
      </c>
      <c r="E164" s="292">
        <v>59000</v>
      </c>
      <c r="F164" s="293">
        <f t="shared" si="12"/>
        <v>59000</v>
      </c>
      <c r="G164" s="294">
        <f t="shared" si="13"/>
        <v>59000</v>
      </c>
      <c r="H164" s="293">
        <v>0</v>
      </c>
      <c r="I164" s="295">
        <v>1</v>
      </c>
      <c r="J164" s="67">
        <v>1</v>
      </c>
      <c r="K164" s="296">
        <f t="shared" si="14"/>
        <v>59000</v>
      </c>
      <c r="L164" s="296">
        <f t="shared" si="15"/>
        <v>59000</v>
      </c>
      <c r="M164" s="296">
        <f t="shared" si="16"/>
        <v>59000</v>
      </c>
      <c r="N164" s="91"/>
      <c r="O164" s="297" t="s">
        <v>876</v>
      </c>
    </row>
    <row r="165" spans="1:15" x14ac:dyDescent="0.25">
      <c r="A165" s="288">
        <f t="shared" si="17"/>
        <v>161</v>
      </c>
      <c r="B165" s="289" t="s">
        <v>149</v>
      </c>
      <c r="C165" s="290">
        <v>921366</v>
      </c>
      <c r="D165" s="291">
        <v>43237</v>
      </c>
      <c r="E165" s="292">
        <v>44200</v>
      </c>
      <c r="F165" s="293">
        <f t="shared" si="12"/>
        <v>44200</v>
      </c>
      <c r="G165" s="294">
        <f t="shared" si="13"/>
        <v>44200</v>
      </c>
      <c r="H165" s="293">
        <v>0</v>
      </c>
      <c r="I165" s="295">
        <v>1</v>
      </c>
      <c r="J165" s="67">
        <v>1</v>
      </c>
      <c r="K165" s="296">
        <f t="shared" si="14"/>
        <v>44200</v>
      </c>
      <c r="L165" s="296">
        <f t="shared" si="15"/>
        <v>44200</v>
      </c>
      <c r="M165" s="296">
        <f t="shared" si="16"/>
        <v>44200</v>
      </c>
      <c r="N165" s="91"/>
      <c r="O165" s="297" t="s">
        <v>876</v>
      </c>
    </row>
    <row r="166" spans="1:15" x14ac:dyDescent="0.25">
      <c r="A166" s="288">
        <f t="shared" si="17"/>
        <v>162</v>
      </c>
      <c r="B166" s="289" t="s">
        <v>151</v>
      </c>
      <c r="C166" s="288" t="s">
        <v>150</v>
      </c>
      <c r="D166" s="291">
        <v>43220</v>
      </c>
      <c r="E166" s="292">
        <v>148000</v>
      </c>
      <c r="F166" s="293">
        <f t="shared" si="12"/>
        <v>148000</v>
      </c>
      <c r="G166" s="294">
        <f t="shared" si="13"/>
        <v>148000</v>
      </c>
      <c r="H166" s="293">
        <v>0</v>
      </c>
      <c r="I166" s="295">
        <v>1</v>
      </c>
      <c r="J166" s="67">
        <v>1</v>
      </c>
      <c r="K166" s="296">
        <f t="shared" si="14"/>
        <v>148000</v>
      </c>
      <c r="L166" s="296">
        <f t="shared" si="15"/>
        <v>148000</v>
      </c>
      <c r="M166" s="296">
        <f t="shared" si="16"/>
        <v>148000</v>
      </c>
      <c r="N166" s="91"/>
      <c r="O166" s="297" t="s">
        <v>842</v>
      </c>
    </row>
    <row r="167" spans="1:15" x14ac:dyDescent="0.25">
      <c r="A167" s="288">
        <f t="shared" si="17"/>
        <v>163</v>
      </c>
      <c r="B167" s="289" t="s">
        <v>151</v>
      </c>
      <c r="C167" s="288" t="s">
        <v>150</v>
      </c>
      <c r="D167" s="291">
        <v>43237</v>
      </c>
      <c r="E167" s="292">
        <v>220700</v>
      </c>
      <c r="F167" s="293">
        <f t="shared" si="12"/>
        <v>220700</v>
      </c>
      <c r="G167" s="294">
        <f t="shared" si="13"/>
        <v>220700</v>
      </c>
      <c r="H167" s="293">
        <v>0</v>
      </c>
      <c r="I167" s="295">
        <v>1</v>
      </c>
      <c r="J167" s="67">
        <v>1</v>
      </c>
      <c r="K167" s="296">
        <f t="shared" si="14"/>
        <v>220700</v>
      </c>
      <c r="L167" s="296">
        <f t="shared" si="15"/>
        <v>220700</v>
      </c>
      <c r="M167" s="296">
        <f t="shared" si="16"/>
        <v>220700</v>
      </c>
      <c r="N167" s="91"/>
      <c r="O167" s="297" t="s">
        <v>876</v>
      </c>
    </row>
    <row r="168" spans="1:15" x14ac:dyDescent="0.25">
      <c r="A168" s="288">
        <f t="shared" si="17"/>
        <v>164</v>
      </c>
      <c r="B168" s="289" t="s">
        <v>153</v>
      </c>
      <c r="C168" s="288" t="s">
        <v>152</v>
      </c>
      <c r="D168" s="291">
        <v>43220</v>
      </c>
      <c r="E168" s="292">
        <v>285700</v>
      </c>
      <c r="F168" s="293">
        <f t="shared" si="12"/>
        <v>285700</v>
      </c>
      <c r="G168" s="294">
        <f t="shared" si="13"/>
        <v>285700</v>
      </c>
      <c r="H168" s="293">
        <v>0</v>
      </c>
      <c r="I168" s="295">
        <v>1</v>
      </c>
      <c r="J168" s="67">
        <v>1</v>
      </c>
      <c r="K168" s="296">
        <f t="shared" si="14"/>
        <v>285700</v>
      </c>
      <c r="L168" s="296">
        <f t="shared" si="15"/>
        <v>285700</v>
      </c>
      <c r="M168" s="296">
        <f t="shared" si="16"/>
        <v>285700</v>
      </c>
      <c r="N168" s="91"/>
      <c r="O168" s="297" t="s">
        <v>842</v>
      </c>
    </row>
    <row r="169" spans="1:15" x14ac:dyDescent="0.25">
      <c r="A169" s="288">
        <f t="shared" si="17"/>
        <v>165</v>
      </c>
      <c r="B169" s="289" t="s">
        <v>153</v>
      </c>
      <c r="C169" s="288" t="s">
        <v>152</v>
      </c>
      <c r="D169" s="291">
        <v>43237</v>
      </c>
      <c r="E169" s="292">
        <v>100750</v>
      </c>
      <c r="F169" s="293">
        <f t="shared" si="12"/>
        <v>100750</v>
      </c>
      <c r="G169" s="294">
        <f t="shared" si="13"/>
        <v>100750</v>
      </c>
      <c r="H169" s="293">
        <v>0</v>
      </c>
      <c r="I169" s="295">
        <v>1</v>
      </c>
      <c r="J169" s="67">
        <v>1</v>
      </c>
      <c r="K169" s="296">
        <f t="shared" si="14"/>
        <v>100750</v>
      </c>
      <c r="L169" s="296">
        <f t="shared" si="15"/>
        <v>100750</v>
      </c>
      <c r="M169" s="296">
        <f t="shared" si="16"/>
        <v>100750</v>
      </c>
      <c r="N169" s="91"/>
      <c r="O169" s="297" t="s">
        <v>876</v>
      </c>
    </row>
    <row r="170" spans="1:15" x14ac:dyDescent="0.25">
      <c r="A170" s="288">
        <f t="shared" si="17"/>
        <v>166</v>
      </c>
      <c r="B170" s="289" t="s">
        <v>155</v>
      </c>
      <c r="C170" s="288" t="s">
        <v>154</v>
      </c>
      <c r="D170" s="291">
        <v>43220</v>
      </c>
      <c r="E170" s="292">
        <v>58800</v>
      </c>
      <c r="F170" s="293">
        <f t="shared" si="12"/>
        <v>58800</v>
      </c>
      <c r="G170" s="294">
        <f t="shared" si="13"/>
        <v>58800</v>
      </c>
      <c r="H170" s="293">
        <v>0</v>
      </c>
      <c r="I170" s="295">
        <v>1</v>
      </c>
      <c r="J170" s="67">
        <v>1</v>
      </c>
      <c r="K170" s="296">
        <f t="shared" si="14"/>
        <v>58800</v>
      </c>
      <c r="L170" s="296">
        <f t="shared" si="15"/>
        <v>58800</v>
      </c>
      <c r="M170" s="296">
        <f t="shared" si="16"/>
        <v>58800</v>
      </c>
      <c r="N170" s="91"/>
      <c r="O170" s="297" t="s">
        <v>842</v>
      </c>
    </row>
    <row r="171" spans="1:15" x14ac:dyDescent="0.25">
      <c r="A171" s="288">
        <f t="shared" si="17"/>
        <v>167</v>
      </c>
      <c r="B171" s="289" t="s">
        <v>157</v>
      </c>
      <c r="C171" s="288" t="s">
        <v>156</v>
      </c>
      <c r="D171" s="291">
        <v>43220</v>
      </c>
      <c r="E171" s="292">
        <v>12500</v>
      </c>
      <c r="F171" s="293">
        <f t="shared" si="12"/>
        <v>12500</v>
      </c>
      <c r="G171" s="294">
        <f t="shared" si="13"/>
        <v>12500</v>
      </c>
      <c r="H171" s="293">
        <v>0</v>
      </c>
      <c r="I171" s="295">
        <v>1</v>
      </c>
      <c r="J171" s="67">
        <v>1</v>
      </c>
      <c r="K171" s="296">
        <f t="shared" si="14"/>
        <v>12500</v>
      </c>
      <c r="L171" s="296">
        <f t="shared" si="15"/>
        <v>12500</v>
      </c>
      <c r="M171" s="296">
        <f t="shared" si="16"/>
        <v>12500</v>
      </c>
      <c r="N171" s="91"/>
      <c r="O171" s="297" t="s">
        <v>842</v>
      </c>
    </row>
    <row r="172" spans="1:15" x14ac:dyDescent="0.25">
      <c r="A172" s="288">
        <f t="shared" si="17"/>
        <v>168</v>
      </c>
      <c r="B172" s="289" t="s">
        <v>159</v>
      </c>
      <c r="C172" s="288" t="s">
        <v>158</v>
      </c>
      <c r="D172" s="291">
        <v>43220</v>
      </c>
      <c r="E172" s="292">
        <v>769600</v>
      </c>
      <c r="F172" s="293">
        <f t="shared" si="12"/>
        <v>769600</v>
      </c>
      <c r="G172" s="294">
        <f t="shared" si="13"/>
        <v>769600</v>
      </c>
      <c r="H172" s="293">
        <v>0</v>
      </c>
      <c r="I172" s="295">
        <v>1</v>
      </c>
      <c r="J172" s="67">
        <v>1</v>
      </c>
      <c r="K172" s="296">
        <f t="shared" si="14"/>
        <v>769600</v>
      </c>
      <c r="L172" s="296">
        <f t="shared" si="15"/>
        <v>769600</v>
      </c>
      <c r="M172" s="296">
        <f t="shared" si="16"/>
        <v>769600</v>
      </c>
      <c r="N172" s="91"/>
      <c r="O172" s="297" t="s">
        <v>842</v>
      </c>
    </row>
    <row r="173" spans="1:15" x14ac:dyDescent="0.25">
      <c r="A173" s="288">
        <f t="shared" si="17"/>
        <v>169</v>
      </c>
      <c r="B173" s="289" t="s">
        <v>159</v>
      </c>
      <c r="C173" s="288" t="s">
        <v>158</v>
      </c>
      <c r="D173" s="291">
        <v>43237</v>
      </c>
      <c r="E173" s="292">
        <v>882250</v>
      </c>
      <c r="F173" s="293">
        <f t="shared" si="12"/>
        <v>882250</v>
      </c>
      <c r="G173" s="294">
        <f t="shared" si="13"/>
        <v>882250</v>
      </c>
      <c r="H173" s="293">
        <v>0</v>
      </c>
      <c r="I173" s="295">
        <v>1</v>
      </c>
      <c r="J173" s="67">
        <v>1</v>
      </c>
      <c r="K173" s="296">
        <f t="shared" si="14"/>
        <v>882250</v>
      </c>
      <c r="L173" s="296">
        <f t="shared" si="15"/>
        <v>882250</v>
      </c>
      <c r="M173" s="296">
        <f t="shared" si="16"/>
        <v>882250</v>
      </c>
      <c r="N173" s="91"/>
      <c r="O173" s="297" t="s">
        <v>876</v>
      </c>
    </row>
    <row r="174" spans="1:15" x14ac:dyDescent="0.25">
      <c r="A174" s="288">
        <f t="shared" si="17"/>
        <v>170</v>
      </c>
      <c r="B174" s="289" t="s">
        <v>161</v>
      </c>
      <c r="C174" s="288" t="s">
        <v>160</v>
      </c>
      <c r="D174" s="291">
        <v>43220</v>
      </c>
      <c r="E174" s="292">
        <v>63500</v>
      </c>
      <c r="F174" s="293">
        <f t="shared" si="12"/>
        <v>63500</v>
      </c>
      <c r="G174" s="294">
        <f t="shared" si="13"/>
        <v>63500</v>
      </c>
      <c r="H174" s="293">
        <v>0</v>
      </c>
      <c r="I174" s="295">
        <v>1</v>
      </c>
      <c r="J174" s="67">
        <v>1</v>
      </c>
      <c r="K174" s="296">
        <f t="shared" si="14"/>
        <v>63500</v>
      </c>
      <c r="L174" s="296">
        <f t="shared" si="15"/>
        <v>63500</v>
      </c>
      <c r="M174" s="296">
        <f t="shared" si="16"/>
        <v>63500</v>
      </c>
      <c r="N174" s="91"/>
      <c r="O174" s="297" t="s">
        <v>842</v>
      </c>
    </row>
    <row r="175" spans="1:15" x14ac:dyDescent="0.25">
      <c r="A175" s="288">
        <f t="shared" si="17"/>
        <v>171</v>
      </c>
      <c r="B175" s="289" t="s">
        <v>161</v>
      </c>
      <c r="C175" s="288" t="s">
        <v>160</v>
      </c>
      <c r="D175" s="291">
        <v>43237</v>
      </c>
      <c r="E175" s="292">
        <v>54000</v>
      </c>
      <c r="F175" s="293">
        <f t="shared" si="12"/>
        <v>54000</v>
      </c>
      <c r="G175" s="294">
        <f t="shared" si="13"/>
        <v>54000</v>
      </c>
      <c r="H175" s="293">
        <v>0</v>
      </c>
      <c r="I175" s="295">
        <v>1</v>
      </c>
      <c r="J175" s="67">
        <v>1</v>
      </c>
      <c r="K175" s="296">
        <f t="shared" si="14"/>
        <v>54000</v>
      </c>
      <c r="L175" s="296">
        <f t="shared" si="15"/>
        <v>54000</v>
      </c>
      <c r="M175" s="296">
        <f t="shared" si="16"/>
        <v>54000</v>
      </c>
      <c r="N175" s="91"/>
      <c r="O175" s="297" t="s">
        <v>876</v>
      </c>
    </row>
    <row r="176" spans="1:15" x14ac:dyDescent="0.25">
      <c r="A176" s="288">
        <f t="shared" si="17"/>
        <v>172</v>
      </c>
      <c r="B176" s="289" t="s">
        <v>856</v>
      </c>
      <c r="C176" s="288" t="s">
        <v>162</v>
      </c>
      <c r="D176" s="291">
        <v>43220</v>
      </c>
      <c r="E176" s="292">
        <v>62500</v>
      </c>
      <c r="F176" s="293">
        <f t="shared" si="12"/>
        <v>62500</v>
      </c>
      <c r="G176" s="294">
        <f t="shared" si="13"/>
        <v>62500</v>
      </c>
      <c r="H176" s="293">
        <v>0</v>
      </c>
      <c r="I176" s="295">
        <v>1</v>
      </c>
      <c r="J176" s="67">
        <v>1</v>
      </c>
      <c r="K176" s="296">
        <f t="shared" si="14"/>
        <v>62500</v>
      </c>
      <c r="L176" s="296">
        <f t="shared" si="15"/>
        <v>62500</v>
      </c>
      <c r="M176" s="296">
        <f t="shared" si="16"/>
        <v>62500</v>
      </c>
      <c r="N176" s="91"/>
      <c r="O176" s="297" t="s">
        <v>842</v>
      </c>
    </row>
    <row r="177" spans="1:15" x14ac:dyDescent="0.25">
      <c r="A177" s="288">
        <f t="shared" si="17"/>
        <v>173</v>
      </c>
      <c r="B177" s="289" t="s">
        <v>163</v>
      </c>
      <c r="C177" s="290">
        <v>940134</v>
      </c>
      <c r="D177" s="291">
        <v>43220</v>
      </c>
      <c r="E177" s="292">
        <v>67000</v>
      </c>
      <c r="F177" s="293">
        <f t="shared" si="12"/>
        <v>67000</v>
      </c>
      <c r="G177" s="294">
        <f t="shared" si="13"/>
        <v>67000</v>
      </c>
      <c r="H177" s="293">
        <v>0</v>
      </c>
      <c r="I177" s="295">
        <v>1</v>
      </c>
      <c r="J177" s="67">
        <v>1</v>
      </c>
      <c r="K177" s="296">
        <f t="shared" si="14"/>
        <v>67000</v>
      </c>
      <c r="L177" s="296">
        <f t="shared" si="15"/>
        <v>67000</v>
      </c>
      <c r="M177" s="296">
        <f t="shared" si="16"/>
        <v>67000</v>
      </c>
      <c r="N177" s="91"/>
      <c r="O177" s="297" t="s">
        <v>842</v>
      </c>
    </row>
    <row r="178" spans="1:15" x14ac:dyDescent="0.25">
      <c r="A178" s="288">
        <f t="shared" si="17"/>
        <v>174</v>
      </c>
      <c r="B178" s="289" t="s">
        <v>165</v>
      </c>
      <c r="C178" s="288" t="s">
        <v>164</v>
      </c>
      <c r="D178" s="291">
        <v>43220</v>
      </c>
      <c r="E178" s="292">
        <v>65200</v>
      </c>
      <c r="F178" s="293">
        <f t="shared" si="12"/>
        <v>65200</v>
      </c>
      <c r="G178" s="294">
        <f t="shared" si="13"/>
        <v>65200</v>
      </c>
      <c r="H178" s="293">
        <v>0</v>
      </c>
      <c r="I178" s="295">
        <v>1</v>
      </c>
      <c r="J178" s="67">
        <v>1</v>
      </c>
      <c r="K178" s="296">
        <f t="shared" si="14"/>
        <v>65200</v>
      </c>
      <c r="L178" s="296">
        <f t="shared" si="15"/>
        <v>65200</v>
      </c>
      <c r="M178" s="296">
        <f t="shared" si="16"/>
        <v>65200</v>
      </c>
      <c r="N178" s="91"/>
      <c r="O178" s="297" t="s">
        <v>842</v>
      </c>
    </row>
    <row r="179" spans="1:15" x14ac:dyDescent="0.25">
      <c r="A179" s="288">
        <f t="shared" si="17"/>
        <v>175</v>
      </c>
      <c r="B179" s="289" t="s">
        <v>165</v>
      </c>
      <c r="C179" s="288" t="s">
        <v>164</v>
      </c>
      <c r="D179" s="291">
        <v>43237</v>
      </c>
      <c r="E179" s="292">
        <v>56150</v>
      </c>
      <c r="F179" s="293">
        <f t="shared" si="12"/>
        <v>56150</v>
      </c>
      <c r="G179" s="294">
        <f t="shared" si="13"/>
        <v>56150</v>
      </c>
      <c r="H179" s="293">
        <v>0</v>
      </c>
      <c r="I179" s="295">
        <v>1</v>
      </c>
      <c r="J179" s="67">
        <v>1</v>
      </c>
      <c r="K179" s="296">
        <f t="shared" si="14"/>
        <v>56150</v>
      </c>
      <c r="L179" s="296">
        <f t="shared" si="15"/>
        <v>56150</v>
      </c>
      <c r="M179" s="296">
        <f t="shared" si="16"/>
        <v>56150</v>
      </c>
      <c r="N179" s="91"/>
      <c r="O179" s="297" t="s">
        <v>876</v>
      </c>
    </row>
    <row r="180" spans="1:15" x14ac:dyDescent="0.25">
      <c r="A180" s="288">
        <f t="shared" si="17"/>
        <v>176</v>
      </c>
      <c r="B180" s="289" t="s">
        <v>167</v>
      </c>
      <c r="C180" s="288" t="s">
        <v>166</v>
      </c>
      <c r="D180" s="291">
        <v>43220</v>
      </c>
      <c r="E180" s="292">
        <v>58700</v>
      </c>
      <c r="F180" s="293">
        <f t="shared" si="12"/>
        <v>58700</v>
      </c>
      <c r="G180" s="294">
        <f t="shared" si="13"/>
        <v>58700</v>
      </c>
      <c r="H180" s="293">
        <v>0</v>
      </c>
      <c r="I180" s="295">
        <v>1</v>
      </c>
      <c r="J180" s="67">
        <v>1</v>
      </c>
      <c r="K180" s="296">
        <f t="shared" si="14"/>
        <v>58700</v>
      </c>
      <c r="L180" s="296">
        <f t="shared" si="15"/>
        <v>58700</v>
      </c>
      <c r="M180" s="296">
        <f t="shared" si="16"/>
        <v>58700</v>
      </c>
      <c r="N180" s="91"/>
      <c r="O180" s="297" t="s">
        <v>842</v>
      </c>
    </row>
    <row r="181" spans="1:15" x14ac:dyDescent="0.25">
      <c r="A181" s="288">
        <f t="shared" si="17"/>
        <v>177</v>
      </c>
      <c r="B181" s="289" t="s">
        <v>169</v>
      </c>
      <c r="C181" s="288" t="s">
        <v>168</v>
      </c>
      <c r="D181" s="291">
        <v>43237</v>
      </c>
      <c r="E181" s="292">
        <v>163000</v>
      </c>
      <c r="F181" s="293">
        <f t="shared" si="12"/>
        <v>163000</v>
      </c>
      <c r="G181" s="294">
        <f t="shared" si="13"/>
        <v>163000</v>
      </c>
      <c r="H181" s="293">
        <v>0</v>
      </c>
      <c r="I181" s="295">
        <v>1</v>
      </c>
      <c r="J181" s="67">
        <v>1</v>
      </c>
      <c r="K181" s="296">
        <f t="shared" si="14"/>
        <v>163000</v>
      </c>
      <c r="L181" s="296">
        <f t="shared" si="15"/>
        <v>163000</v>
      </c>
      <c r="M181" s="296">
        <f t="shared" si="16"/>
        <v>163000</v>
      </c>
      <c r="N181" s="91"/>
      <c r="O181" s="297" t="s">
        <v>876</v>
      </c>
    </row>
    <row r="182" spans="1:15" x14ac:dyDescent="0.25">
      <c r="A182" s="288">
        <f t="shared" si="17"/>
        <v>178</v>
      </c>
      <c r="B182" s="289" t="s">
        <v>863</v>
      </c>
      <c r="C182" s="288">
        <v>951269</v>
      </c>
      <c r="D182" s="291">
        <v>43220</v>
      </c>
      <c r="E182" s="292">
        <v>106500</v>
      </c>
      <c r="F182" s="293">
        <f t="shared" si="12"/>
        <v>106500</v>
      </c>
      <c r="G182" s="294">
        <f t="shared" si="13"/>
        <v>106500</v>
      </c>
      <c r="H182" s="293">
        <v>0</v>
      </c>
      <c r="I182" s="295">
        <v>1</v>
      </c>
      <c r="J182" s="67">
        <v>1</v>
      </c>
      <c r="K182" s="296">
        <f t="shared" si="14"/>
        <v>106500</v>
      </c>
      <c r="L182" s="296">
        <f t="shared" si="15"/>
        <v>106500</v>
      </c>
      <c r="M182" s="296">
        <f t="shared" si="16"/>
        <v>106500</v>
      </c>
      <c r="N182" s="91"/>
      <c r="O182" s="297" t="s">
        <v>842</v>
      </c>
    </row>
    <row r="183" spans="1:15" x14ac:dyDescent="0.25">
      <c r="A183" s="288">
        <f t="shared" si="17"/>
        <v>179</v>
      </c>
      <c r="B183" s="289" t="s">
        <v>863</v>
      </c>
      <c r="C183" s="288">
        <v>951269</v>
      </c>
      <c r="D183" s="291">
        <v>43237</v>
      </c>
      <c r="E183" s="292">
        <v>129400</v>
      </c>
      <c r="F183" s="293">
        <f t="shared" si="12"/>
        <v>129400</v>
      </c>
      <c r="G183" s="294">
        <f t="shared" si="13"/>
        <v>129400</v>
      </c>
      <c r="H183" s="293">
        <v>0</v>
      </c>
      <c r="I183" s="295">
        <v>1</v>
      </c>
      <c r="J183" s="67">
        <v>1</v>
      </c>
      <c r="K183" s="296">
        <f t="shared" si="14"/>
        <v>129400</v>
      </c>
      <c r="L183" s="296">
        <f t="shared" si="15"/>
        <v>129400</v>
      </c>
      <c r="M183" s="296">
        <f t="shared" si="16"/>
        <v>129400</v>
      </c>
      <c r="N183" s="91"/>
      <c r="O183" s="297" t="s">
        <v>876</v>
      </c>
    </row>
    <row r="184" spans="1:15" x14ac:dyDescent="0.25">
      <c r="A184" s="288">
        <f t="shared" si="17"/>
        <v>180</v>
      </c>
      <c r="B184" s="289" t="s">
        <v>848</v>
      </c>
      <c r="C184" s="288" t="s">
        <v>171</v>
      </c>
      <c r="D184" s="291">
        <v>43220</v>
      </c>
      <c r="E184" s="292">
        <v>19300</v>
      </c>
      <c r="F184" s="293">
        <f t="shared" si="12"/>
        <v>19300</v>
      </c>
      <c r="G184" s="294">
        <f t="shared" si="13"/>
        <v>19300</v>
      </c>
      <c r="H184" s="293">
        <v>0</v>
      </c>
      <c r="I184" s="295">
        <v>1</v>
      </c>
      <c r="J184" s="67">
        <v>1</v>
      </c>
      <c r="K184" s="296">
        <f t="shared" si="14"/>
        <v>19300</v>
      </c>
      <c r="L184" s="296">
        <f t="shared" si="15"/>
        <v>19300</v>
      </c>
      <c r="M184" s="296">
        <f t="shared" si="16"/>
        <v>19300</v>
      </c>
      <c r="N184" s="91"/>
      <c r="O184" s="297" t="s">
        <v>842</v>
      </c>
    </row>
    <row r="185" spans="1:15" x14ac:dyDescent="0.25">
      <c r="A185" s="288">
        <f t="shared" si="17"/>
        <v>181</v>
      </c>
      <c r="B185" s="289" t="s">
        <v>848</v>
      </c>
      <c r="C185" s="288" t="s">
        <v>171</v>
      </c>
      <c r="D185" s="291">
        <v>43237</v>
      </c>
      <c r="E185" s="292">
        <v>50600</v>
      </c>
      <c r="F185" s="293">
        <f t="shared" si="12"/>
        <v>50600</v>
      </c>
      <c r="G185" s="294">
        <f t="shared" si="13"/>
        <v>50600</v>
      </c>
      <c r="H185" s="293">
        <v>0</v>
      </c>
      <c r="I185" s="295">
        <v>1</v>
      </c>
      <c r="J185" s="67">
        <v>1</v>
      </c>
      <c r="K185" s="296">
        <f t="shared" si="14"/>
        <v>50600</v>
      </c>
      <c r="L185" s="296">
        <f t="shared" si="15"/>
        <v>50600</v>
      </c>
      <c r="M185" s="296">
        <f t="shared" si="16"/>
        <v>50600</v>
      </c>
      <c r="N185" s="91"/>
      <c r="O185" s="297" t="s">
        <v>876</v>
      </c>
    </row>
    <row r="186" spans="1:15" x14ac:dyDescent="0.25">
      <c r="A186" s="288">
        <f t="shared" si="17"/>
        <v>182</v>
      </c>
      <c r="B186" s="289" t="s">
        <v>173</v>
      </c>
      <c r="C186" s="288" t="s">
        <v>172</v>
      </c>
      <c r="D186" s="291">
        <v>43237</v>
      </c>
      <c r="E186" s="292">
        <v>6000</v>
      </c>
      <c r="F186" s="293">
        <f t="shared" si="12"/>
        <v>6000</v>
      </c>
      <c r="G186" s="294">
        <f t="shared" si="13"/>
        <v>6000</v>
      </c>
      <c r="H186" s="293">
        <v>0</v>
      </c>
      <c r="I186" s="295">
        <v>1</v>
      </c>
      <c r="J186" s="67">
        <v>1</v>
      </c>
      <c r="K186" s="296">
        <f t="shared" si="14"/>
        <v>6000</v>
      </c>
      <c r="L186" s="296">
        <f t="shared" si="15"/>
        <v>6000</v>
      </c>
      <c r="M186" s="296">
        <f t="shared" si="16"/>
        <v>6000</v>
      </c>
      <c r="N186" s="91"/>
      <c r="O186" s="297" t="s">
        <v>876</v>
      </c>
    </row>
    <row r="187" spans="1:15" x14ac:dyDescent="0.25">
      <c r="A187" s="288">
        <f t="shared" si="17"/>
        <v>183</v>
      </c>
      <c r="B187" s="289" t="s">
        <v>175</v>
      </c>
      <c r="C187" s="290">
        <v>961551</v>
      </c>
      <c r="D187" s="291">
        <v>43220</v>
      </c>
      <c r="E187" s="292">
        <v>119000</v>
      </c>
      <c r="F187" s="293">
        <f t="shared" si="12"/>
        <v>119000</v>
      </c>
      <c r="G187" s="294">
        <f t="shared" si="13"/>
        <v>119000</v>
      </c>
      <c r="H187" s="293">
        <v>0</v>
      </c>
      <c r="I187" s="295">
        <v>1</v>
      </c>
      <c r="J187" s="67">
        <v>1</v>
      </c>
      <c r="K187" s="296">
        <f t="shared" si="14"/>
        <v>119000</v>
      </c>
      <c r="L187" s="296">
        <f t="shared" si="15"/>
        <v>119000</v>
      </c>
      <c r="M187" s="296">
        <f t="shared" si="16"/>
        <v>119000</v>
      </c>
      <c r="N187" s="91"/>
      <c r="O187" s="297" t="s">
        <v>842</v>
      </c>
    </row>
    <row r="188" spans="1:15" x14ac:dyDescent="0.25">
      <c r="A188" s="288">
        <f t="shared" si="17"/>
        <v>184</v>
      </c>
      <c r="B188" s="289" t="s">
        <v>175</v>
      </c>
      <c r="C188" s="290">
        <v>961551</v>
      </c>
      <c r="D188" s="291">
        <v>43237</v>
      </c>
      <c r="E188" s="292">
        <v>766000</v>
      </c>
      <c r="F188" s="293">
        <f t="shared" si="12"/>
        <v>766000</v>
      </c>
      <c r="G188" s="294">
        <f t="shared" si="13"/>
        <v>766000</v>
      </c>
      <c r="H188" s="293">
        <v>0</v>
      </c>
      <c r="I188" s="295">
        <v>1</v>
      </c>
      <c r="J188" s="67">
        <v>1</v>
      </c>
      <c r="K188" s="296">
        <f t="shared" si="14"/>
        <v>766000</v>
      </c>
      <c r="L188" s="296">
        <f t="shared" si="15"/>
        <v>766000</v>
      </c>
      <c r="M188" s="296">
        <f t="shared" si="16"/>
        <v>766000</v>
      </c>
      <c r="N188" s="91"/>
      <c r="O188" s="297" t="s">
        <v>876</v>
      </c>
    </row>
    <row r="189" spans="1:15" x14ac:dyDescent="0.25">
      <c r="A189" s="288">
        <f t="shared" si="17"/>
        <v>185</v>
      </c>
      <c r="B189" s="289" t="s">
        <v>864</v>
      </c>
      <c r="C189" s="288" t="s">
        <v>176</v>
      </c>
      <c r="D189" s="291">
        <v>43220</v>
      </c>
      <c r="E189" s="292">
        <v>119500</v>
      </c>
      <c r="F189" s="293">
        <f t="shared" si="12"/>
        <v>119500</v>
      </c>
      <c r="G189" s="294">
        <f t="shared" si="13"/>
        <v>119500</v>
      </c>
      <c r="H189" s="293">
        <v>0</v>
      </c>
      <c r="I189" s="295">
        <v>1</v>
      </c>
      <c r="J189" s="67">
        <v>1</v>
      </c>
      <c r="K189" s="296">
        <f t="shared" si="14"/>
        <v>119500</v>
      </c>
      <c r="L189" s="296">
        <f t="shared" si="15"/>
        <v>119500</v>
      </c>
      <c r="M189" s="296">
        <f t="shared" si="16"/>
        <v>119500</v>
      </c>
      <c r="N189" s="91"/>
      <c r="O189" s="297" t="s">
        <v>842</v>
      </c>
    </row>
    <row r="190" spans="1:15" x14ac:dyDescent="0.25">
      <c r="A190" s="288">
        <f t="shared" si="17"/>
        <v>186</v>
      </c>
      <c r="B190" s="289" t="s">
        <v>179</v>
      </c>
      <c r="C190" s="288" t="s">
        <v>178</v>
      </c>
      <c r="D190" s="291">
        <v>43220</v>
      </c>
      <c r="E190" s="292">
        <v>392950</v>
      </c>
      <c r="F190" s="293">
        <f t="shared" si="12"/>
        <v>392950</v>
      </c>
      <c r="G190" s="294">
        <f t="shared" si="13"/>
        <v>392950</v>
      </c>
      <c r="H190" s="293">
        <v>0</v>
      </c>
      <c r="I190" s="295">
        <v>1</v>
      </c>
      <c r="J190" s="67">
        <v>1</v>
      </c>
      <c r="K190" s="296">
        <f t="shared" si="14"/>
        <v>392950</v>
      </c>
      <c r="L190" s="296">
        <f t="shared" si="15"/>
        <v>392950</v>
      </c>
      <c r="M190" s="296">
        <f t="shared" si="16"/>
        <v>392950</v>
      </c>
      <c r="N190" s="91"/>
      <c r="O190" s="297" t="s">
        <v>842</v>
      </c>
    </row>
    <row r="191" spans="1:15" x14ac:dyDescent="0.25">
      <c r="A191" s="288">
        <f t="shared" si="17"/>
        <v>187</v>
      </c>
      <c r="B191" s="289" t="s">
        <v>846</v>
      </c>
      <c r="C191" s="288" t="s">
        <v>180</v>
      </c>
      <c r="D191" s="291">
        <v>43220</v>
      </c>
      <c r="E191" s="292">
        <v>16200</v>
      </c>
      <c r="F191" s="293">
        <f t="shared" si="12"/>
        <v>16200</v>
      </c>
      <c r="G191" s="294">
        <f t="shared" si="13"/>
        <v>16200</v>
      </c>
      <c r="H191" s="293">
        <v>0</v>
      </c>
      <c r="I191" s="295">
        <v>1</v>
      </c>
      <c r="J191" s="67">
        <v>1</v>
      </c>
      <c r="K191" s="296">
        <f t="shared" si="14"/>
        <v>16200</v>
      </c>
      <c r="L191" s="296">
        <f t="shared" si="15"/>
        <v>16200</v>
      </c>
      <c r="M191" s="296">
        <f t="shared" si="16"/>
        <v>16200</v>
      </c>
      <c r="N191" s="91"/>
      <c r="O191" s="297" t="s">
        <v>842</v>
      </c>
    </row>
    <row r="192" spans="1:15" x14ac:dyDescent="0.25">
      <c r="A192" s="288">
        <f t="shared" si="17"/>
        <v>188</v>
      </c>
      <c r="B192" s="289" t="s">
        <v>182</v>
      </c>
      <c r="C192" s="288" t="s">
        <v>181</v>
      </c>
      <c r="D192" s="291">
        <v>43220</v>
      </c>
      <c r="E192" s="292">
        <v>12300</v>
      </c>
      <c r="F192" s="293">
        <f t="shared" si="12"/>
        <v>12300</v>
      </c>
      <c r="G192" s="294">
        <f t="shared" si="13"/>
        <v>12300</v>
      </c>
      <c r="H192" s="293">
        <v>0</v>
      </c>
      <c r="I192" s="295">
        <v>1</v>
      </c>
      <c r="J192" s="67">
        <v>1</v>
      </c>
      <c r="K192" s="296">
        <f t="shared" si="14"/>
        <v>12300</v>
      </c>
      <c r="L192" s="296">
        <f t="shared" si="15"/>
        <v>12300</v>
      </c>
      <c r="M192" s="296">
        <f t="shared" si="16"/>
        <v>12300</v>
      </c>
      <c r="N192" s="91"/>
      <c r="O192" s="297" t="s">
        <v>842</v>
      </c>
    </row>
    <row r="193" spans="1:15" x14ac:dyDescent="0.25">
      <c r="A193" s="288">
        <f t="shared" si="17"/>
        <v>189</v>
      </c>
      <c r="B193" s="289" t="s">
        <v>182</v>
      </c>
      <c r="C193" s="288" t="s">
        <v>181</v>
      </c>
      <c r="D193" s="291">
        <v>43237</v>
      </c>
      <c r="E193" s="292">
        <v>126500</v>
      </c>
      <c r="F193" s="293">
        <f t="shared" si="12"/>
        <v>126500</v>
      </c>
      <c r="G193" s="294">
        <f t="shared" si="13"/>
        <v>126500</v>
      </c>
      <c r="H193" s="293">
        <v>0</v>
      </c>
      <c r="I193" s="295">
        <v>1</v>
      </c>
      <c r="J193" s="67">
        <v>1</v>
      </c>
      <c r="K193" s="296">
        <f t="shared" si="14"/>
        <v>126500</v>
      </c>
      <c r="L193" s="296">
        <f t="shared" si="15"/>
        <v>126500</v>
      </c>
      <c r="M193" s="296">
        <f t="shared" si="16"/>
        <v>126500</v>
      </c>
      <c r="N193" s="91"/>
      <c r="O193" s="297" t="s">
        <v>876</v>
      </c>
    </row>
    <row r="194" spans="1:15" x14ac:dyDescent="0.25">
      <c r="A194" s="288">
        <f t="shared" si="17"/>
        <v>190</v>
      </c>
      <c r="B194" s="289" t="s">
        <v>184</v>
      </c>
      <c r="C194" s="288" t="s">
        <v>183</v>
      </c>
      <c r="D194" s="291">
        <v>43220</v>
      </c>
      <c r="E194" s="292">
        <v>45000</v>
      </c>
      <c r="F194" s="293">
        <f t="shared" si="12"/>
        <v>45000</v>
      </c>
      <c r="G194" s="294">
        <f t="shared" si="13"/>
        <v>45000</v>
      </c>
      <c r="H194" s="293">
        <v>0</v>
      </c>
      <c r="I194" s="295">
        <v>1</v>
      </c>
      <c r="J194" s="67">
        <v>1</v>
      </c>
      <c r="K194" s="296">
        <f t="shared" si="14"/>
        <v>45000</v>
      </c>
      <c r="L194" s="296">
        <f t="shared" si="15"/>
        <v>45000</v>
      </c>
      <c r="M194" s="296">
        <f t="shared" si="16"/>
        <v>45000</v>
      </c>
      <c r="N194" s="91"/>
      <c r="O194" s="297" t="s">
        <v>842</v>
      </c>
    </row>
    <row r="195" spans="1:15" x14ac:dyDescent="0.25">
      <c r="A195" s="288">
        <f t="shared" si="17"/>
        <v>191</v>
      </c>
      <c r="B195" s="289" t="s">
        <v>184</v>
      </c>
      <c r="C195" s="288" t="s">
        <v>183</v>
      </c>
      <c r="D195" s="291">
        <v>43237</v>
      </c>
      <c r="E195" s="292">
        <v>90000</v>
      </c>
      <c r="F195" s="293">
        <f t="shared" si="12"/>
        <v>90000</v>
      </c>
      <c r="G195" s="294">
        <f t="shared" si="13"/>
        <v>90000</v>
      </c>
      <c r="H195" s="293">
        <v>0</v>
      </c>
      <c r="I195" s="295">
        <v>1</v>
      </c>
      <c r="J195" s="67">
        <v>1</v>
      </c>
      <c r="K195" s="296">
        <f t="shared" si="14"/>
        <v>90000</v>
      </c>
      <c r="L195" s="296">
        <f t="shared" si="15"/>
        <v>90000</v>
      </c>
      <c r="M195" s="296">
        <f t="shared" si="16"/>
        <v>90000</v>
      </c>
      <c r="N195" s="91"/>
      <c r="O195" s="297" t="s">
        <v>876</v>
      </c>
    </row>
    <row r="196" spans="1:15" x14ac:dyDescent="0.25">
      <c r="A196" s="288">
        <f t="shared" si="17"/>
        <v>192</v>
      </c>
      <c r="B196" s="289" t="s">
        <v>185</v>
      </c>
      <c r="C196" s="288">
        <v>962414</v>
      </c>
      <c r="D196" s="291">
        <v>43220</v>
      </c>
      <c r="E196" s="292">
        <v>61700</v>
      </c>
      <c r="F196" s="293">
        <f t="shared" si="12"/>
        <v>61700</v>
      </c>
      <c r="G196" s="294">
        <f t="shared" si="13"/>
        <v>61700</v>
      </c>
      <c r="H196" s="293">
        <v>0</v>
      </c>
      <c r="I196" s="295">
        <v>1</v>
      </c>
      <c r="J196" s="67">
        <v>1</v>
      </c>
      <c r="K196" s="296">
        <f t="shared" si="14"/>
        <v>61700</v>
      </c>
      <c r="L196" s="296">
        <f t="shared" si="15"/>
        <v>61700</v>
      </c>
      <c r="M196" s="296">
        <f t="shared" si="16"/>
        <v>61700</v>
      </c>
      <c r="N196" s="91"/>
      <c r="O196" s="297" t="s">
        <v>842</v>
      </c>
    </row>
    <row r="197" spans="1:15" x14ac:dyDescent="0.25">
      <c r="A197" s="288">
        <f t="shared" si="17"/>
        <v>193</v>
      </c>
      <c r="B197" s="289" t="s">
        <v>865</v>
      </c>
      <c r="C197" s="288">
        <v>962782</v>
      </c>
      <c r="D197" s="291">
        <v>43220</v>
      </c>
      <c r="E197" s="292">
        <v>137000</v>
      </c>
      <c r="F197" s="293">
        <f t="shared" ref="F197:F255" si="18">+I197*K197</f>
        <v>137000</v>
      </c>
      <c r="G197" s="294">
        <f t="shared" ref="G197:G255" si="19">+E197/I197</f>
        <v>137000</v>
      </c>
      <c r="H197" s="293">
        <v>0</v>
      </c>
      <c r="I197" s="295">
        <v>1</v>
      </c>
      <c r="J197" s="67">
        <v>1</v>
      </c>
      <c r="K197" s="296">
        <f t="shared" ref="K197:K255" si="20">+G197+H197</f>
        <v>137000</v>
      </c>
      <c r="L197" s="296">
        <f t="shared" ref="L197:L255" si="21">+J197*K197</f>
        <v>137000</v>
      </c>
      <c r="M197" s="296">
        <f t="shared" ref="M197:M255" si="22">+G197*J197</f>
        <v>137000</v>
      </c>
      <c r="N197" s="91"/>
      <c r="O197" s="297" t="s">
        <v>842</v>
      </c>
    </row>
    <row r="198" spans="1:15" x14ac:dyDescent="0.25">
      <c r="A198" s="288">
        <f t="shared" ref="A198:A255" si="23">+A197+1</f>
        <v>194</v>
      </c>
      <c r="B198" s="289" t="s">
        <v>865</v>
      </c>
      <c r="C198" s="288">
        <v>962782</v>
      </c>
      <c r="D198" s="291">
        <v>43237</v>
      </c>
      <c r="E198" s="292">
        <v>94400</v>
      </c>
      <c r="F198" s="293">
        <f t="shared" si="18"/>
        <v>94400</v>
      </c>
      <c r="G198" s="294">
        <f t="shared" si="19"/>
        <v>94400</v>
      </c>
      <c r="H198" s="293">
        <v>0</v>
      </c>
      <c r="I198" s="295">
        <v>1</v>
      </c>
      <c r="J198" s="67">
        <v>1</v>
      </c>
      <c r="K198" s="296">
        <f t="shared" si="20"/>
        <v>94400</v>
      </c>
      <c r="L198" s="296">
        <f t="shared" si="21"/>
        <v>94400</v>
      </c>
      <c r="M198" s="296">
        <f t="shared" si="22"/>
        <v>94400</v>
      </c>
      <c r="N198" s="91"/>
      <c r="O198" s="297" t="s">
        <v>876</v>
      </c>
    </row>
    <row r="199" spans="1:15" x14ac:dyDescent="0.25">
      <c r="A199" s="288">
        <f t="shared" si="23"/>
        <v>195</v>
      </c>
      <c r="B199" s="289" t="s">
        <v>186</v>
      </c>
      <c r="C199" s="288">
        <v>962795</v>
      </c>
      <c r="D199" s="291">
        <v>43220</v>
      </c>
      <c r="E199" s="292">
        <v>84400</v>
      </c>
      <c r="F199" s="293">
        <f t="shared" si="18"/>
        <v>84400</v>
      </c>
      <c r="G199" s="294">
        <f t="shared" si="19"/>
        <v>84400</v>
      </c>
      <c r="H199" s="293">
        <v>0</v>
      </c>
      <c r="I199" s="295">
        <v>1</v>
      </c>
      <c r="J199" s="67">
        <v>1</v>
      </c>
      <c r="K199" s="296">
        <f t="shared" si="20"/>
        <v>84400</v>
      </c>
      <c r="L199" s="296">
        <f t="shared" si="21"/>
        <v>84400</v>
      </c>
      <c r="M199" s="296">
        <f t="shared" si="22"/>
        <v>84400</v>
      </c>
      <c r="N199" s="91"/>
      <c r="O199" s="297" t="s">
        <v>842</v>
      </c>
    </row>
    <row r="200" spans="1:15" x14ac:dyDescent="0.25">
      <c r="A200" s="288">
        <f t="shared" si="23"/>
        <v>196</v>
      </c>
      <c r="B200" s="289" t="s">
        <v>186</v>
      </c>
      <c r="C200" s="288">
        <v>962795</v>
      </c>
      <c r="D200" s="291">
        <v>43237</v>
      </c>
      <c r="E200" s="292">
        <v>130000</v>
      </c>
      <c r="F200" s="293">
        <f t="shared" si="18"/>
        <v>130000</v>
      </c>
      <c r="G200" s="294">
        <f t="shared" si="19"/>
        <v>130000</v>
      </c>
      <c r="H200" s="293">
        <v>0</v>
      </c>
      <c r="I200" s="295">
        <v>1</v>
      </c>
      <c r="J200" s="67">
        <v>1</v>
      </c>
      <c r="K200" s="296">
        <f t="shared" si="20"/>
        <v>130000</v>
      </c>
      <c r="L200" s="296">
        <f t="shared" si="21"/>
        <v>130000</v>
      </c>
      <c r="M200" s="296">
        <f t="shared" si="22"/>
        <v>130000</v>
      </c>
      <c r="N200" s="91"/>
      <c r="O200" s="297" t="s">
        <v>876</v>
      </c>
    </row>
    <row r="201" spans="1:15" x14ac:dyDescent="0.25">
      <c r="A201" s="288">
        <f t="shared" si="23"/>
        <v>197</v>
      </c>
      <c r="B201" s="289" t="s">
        <v>845</v>
      </c>
      <c r="C201" s="290">
        <v>962810</v>
      </c>
      <c r="D201" s="291">
        <v>43220</v>
      </c>
      <c r="E201" s="292">
        <v>12200</v>
      </c>
      <c r="F201" s="293">
        <f t="shared" si="18"/>
        <v>12200</v>
      </c>
      <c r="G201" s="294">
        <f t="shared" si="19"/>
        <v>12200</v>
      </c>
      <c r="H201" s="293">
        <v>0</v>
      </c>
      <c r="I201" s="295">
        <v>1</v>
      </c>
      <c r="J201" s="67">
        <v>1</v>
      </c>
      <c r="K201" s="296">
        <f t="shared" si="20"/>
        <v>12200</v>
      </c>
      <c r="L201" s="296">
        <f t="shared" si="21"/>
        <v>12200</v>
      </c>
      <c r="M201" s="296">
        <f t="shared" si="22"/>
        <v>12200</v>
      </c>
      <c r="N201" s="91"/>
      <c r="O201" s="297" t="s">
        <v>842</v>
      </c>
    </row>
    <row r="202" spans="1:15" x14ac:dyDescent="0.25">
      <c r="A202" s="288">
        <f t="shared" si="23"/>
        <v>198</v>
      </c>
      <c r="B202" s="289" t="s">
        <v>188</v>
      </c>
      <c r="C202" s="288" t="s">
        <v>187</v>
      </c>
      <c r="D202" s="291">
        <v>43220</v>
      </c>
      <c r="E202" s="292">
        <v>190700</v>
      </c>
      <c r="F202" s="293">
        <f t="shared" si="18"/>
        <v>190700</v>
      </c>
      <c r="G202" s="294">
        <f t="shared" si="19"/>
        <v>190700</v>
      </c>
      <c r="H202" s="293">
        <v>0</v>
      </c>
      <c r="I202" s="295">
        <v>1</v>
      </c>
      <c r="J202" s="67">
        <v>1</v>
      </c>
      <c r="K202" s="296">
        <f t="shared" si="20"/>
        <v>190700</v>
      </c>
      <c r="L202" s="296">
        <f t="shared" si="21"/>
        <v>190700</v>
      </c>
      <c r="M202" s="296">
        <f t="shared" si="22"/>
        <v>190700</v>
      </c>
      <c r="N202" s="91"/>
      <c r="O202" s="297" t="s">
        <v>842</v>
      </c>
    </row>
    <row r="203" spans="1:15" x14ac:dyDescent="0.25">
      <c r="A203" s="288">
        <f t="shared" si="23"/>
        <v>199</v>
      </c>
      <c r="B203" s="289" t="s">
        <v>188</v>
      </c>
      <c r="C203" s="288" t="s">
        <v>187</v>
      </c>
      <c r="D203" s="291">
        <v>43237</v>
      </c>
      <c r="E203" s="292">
        <v>85300</v>
      </c>
      <c r="F203" s="293">
        <f t="shared" si="18"/>
        <v>85300</v>
      </c>
      <c r="G203" s="294">
        <f t="shared" si="19"/>
        <v>85300</v>
      </c>
      <c r="H203" s="293">
        <v>0</v>
      </c>
      <c r="I203" s="295">
        <v>1</v>
      </c>
      <c r="J203" s="67">
        <v>1</v>
      </c>
      <c r="K203" s="296">
        <f t="shared" si="20"/>
        <v>85300</v>
      </c>
      <c r="L203" s="296">
        <f t="shared" si="21"/>
        <v>85300</v>
      </c>
      <c r="M203" s="296">
        <f t="shared" si="22"/>
        <v>85300</v>
      </c>
      <c r="N203" s="91"/>
      <c r="O203" s="297" t="s">
        <v>876</v>
      </c>
    </row>
    <row r="204" spans="1:15" x14ac:dyDescent="0.25">
      <c r="A204" s="288">
        <f t="shared" si="23"/>
        <v>200</v>
      </c>
      <c r="B204" s="289" t="s">
        <v>190</v>
      </c>
      <c r="C204" s="290" t="s">
        <v>189</v>
      </c>
      <c r="D204" s="291">
        <v>43220</v>
      </c>
      <c r="E204" s="292">
        <v>390000</v>
      </c>
      <c r="F204" s="293">
        <f t="shared" si="18"/>
        <v>390000</v>
      </c>
      <c r="G204" s="294">
        <f t="shared" si="19"/>
        <v>390000</v>
      </c>
      <c r="H204" s="293">
        <v>0</v>
      </c>
      <c r="I204" s="295">
        <v>1</v>
      </c>
      <c r="J204" s="67">
        <v>1</v>
      </c>
      <c r="K204" s="296">
        <f t="shared" si="20"/>
        <v>390000</v>
      </c>
      <c r="L204" s="296">
        <f t="shared" si="21"/>
        <v>390000</v>
      </c>
      <c r="M204" s="296">
        <f t="shared" si="22"/>
        <v>390000</v>
      </c>
      <c r="N204" s="91"/>
      <c r="O204" s="297" t="s">
        <v>842</v>
      </c>
    </row>
    <row r="205" spans="1:15" x14ac:dyDescent="0.25">
      <c r="A205" s="288">
        <f t="shared" si="23"/>
        <v>201</v>
      </c>
      <c r="B205" s="289" t="s">
        <v>190</v>
      </c>
      <c r="C205" s="290" t="s">
        <v>189</v>
      </c>
      <c r="D205" s="291">
        <v>43237</v>
      </c>
      <c r="E205" s="292">
        <v>126000</v>
      </c>
      <c r="F205" s="293">
        <f t="shared" si="18"/>
        <v>126000</v>
      </c>
      <c r="G205" s="294">
        <f t="shared" si="19"/>
        <v>126000</v>
      </c>
      <c r="H205" s="293">
        <v>0</v>
      </c>
      <c r="I205" s="295">
        <v>1</v>
      </c>
      <c r="J205" s="67">
        <v>1</v>
      </c>
      <c r="K205" s="296">
        <f t="shared" si="20"/>
        <v>126000</v>
      </c>
      <c r="L205" s="296">
        <f t="shared" si="21"/>
        <v>126000</v>
      </c>
      <c r="M205" s="296">
        <f t="shared" si="22"/>
        <v>126000</v>
      </c>
      <c r="N205" s="91"/>
      <c r="O205" s="297" t="s">
        <v>876</v>
      </c>
    </row>
    <row r="206" spans="1:15" x14ac:dyDescent="0.25">
      <c r="A206" s="288">
        <f t="shared" si="23"/>
        <v>202</v>
      </c>
      <c r="B206" s="289" t="s">
        <v>191</v>
      </c>
      <c r="C206" s="288">
        <v>963176</v>
      </c>
      <c r="D206" s="291">
        <v>43237</v>
      </c>
      <c r="E206" s="292">
        <v>436800</v>
      </c>
      <c r="F206" s="293">
        <f t="shared" si="18"/>
        <v>436800</v>
      </c>
      <c r="G206" s="294">
        <f t="shared" si="19"/>
        <v>436800</v>
      </c>
      <c r="H206" s="293">
        <v>0</v>
      </c>
      <c r="I206" s="295">
        <v>1</v>
      </c>
      <c r="J206" s="67">
        <v>1</v>
      </c>
      <c r="K206" s="296">
        <f t="shared" si="20"/>
        <v>436800</v>
      </c>
      <c r="L206" s="296">
        <f t="shared" si="21"/>
        <v>436800</v>
      </c>
      <c r="M206" s="296">
        <f t="shared" si="22"/>
        <v>436800</v>
      </c>
      <c r="N206" s="91"/>
      <c r="O206" s="297" t="s">
        <v>876</v>
      </c>
    </row>
    <row r="207" spans="1:15" x14ac:dyDescent="0.25">
      <c r="A207" s="288">
        <f t="shared" si="23"/>
        <v>203</v>
      </c>
      <c r="B207" s="289" t="s">
        <v>193</v>
      </c>
      <c r="C207" s="288" t="s">
        <v>192</v>
      </c>
      <c r="D207" s="291">
        <v>43220</v>
      </c>
      <c r="E207" s="292">
        <v>469400</v>
      </c>
      <c r="F207" s="293">
        <f t="shared" si="18"/>
        <v>469400</v>
      </c>
      <c r="G207" s="294">
        <f t="shared" si="19"/>
        <v>469400</v>
      </c>
      <c r="H207" s="293">
        <v>0</v>
      </c>
      <c r="I207" s="295">
        <v>1</v>
      </c>
      <c r="J207" s="67">
        <v>1</v>
      </c>
      <c r="K207" s="296">
        <f t="shared" si="20"/>
        <v>469400</v>
      </c>
      <c r="L207" s="296">
        <f t="shared" si="21"/>
        <v>469400</v>
      </c>
      <c r="M207" s="296">
        <f t="shared" si="22"/>
        <v>469400</v>
      </c>
      <c r="N207" s="91"/>
      <c r="O207" s="297" t="s">
        <v>842</v>
      </c>
    </row>
    <row r="208" spans="1:15" x14ac:dyDescent="0.25">
      <c r="A208" s="288">
        <f t="shared" si="23"/>
        <v>204</v>
      </c>
      <c r="B208" s="289" t="s">
        <v>193</v>
      </c>
      <c r="C208" s="288" t="s">
        <v>192</v>
      </c>
      <c r="D208" s="291">
        <v>43237</v>
      </c>
      <c r="E208" s="292">
        <v>7300</v>
      </c>
      <c r="F208" s="293">
        <f t="shared" si="18"/>
        <v>7300</v>
      </c>
      <c r="G208" s="294">
        <f t="shared" si="19"/>
        <v>7300</v>
      </c>
      <c r="H208" s="293">
        <v>0</v>
      </c>
      <c r="I208" s="295">
        <v>1</v>
      </c>
      <c r="J208" s="67">
        <v>1</v>
      </c>
      <c r="K208" s="296">
        <f t="shared" si="20"/>
        <v>7300</v>
      </c>
      <c r="L208" s="296">
        <f t="shared" si="21"/>
        <v>7300</v>
      </c>
      <c r="M208" s="296">
        <f t="shared" si="22"/>
        <v>7300</v>
      </c>
      <c r="N208" s="91"/>
      <c r="O208" s="297" t="s">
        <v>876</v>
      </c>
    </row>
    <row r="209" spans="1:15" x14ac:dyDescent="0.25">
      <c r="A209" s="288">
        <f t="shared" si="23"/>
        <v>205</v>
      </c>
      <c r="B209" s="289" t="s">
        <v>195</v>
      </c>
      <c r="C209" s="288" t="s">
        <v>194</v>
      </c>
      <c r="D209" s="291">
        <v>43237</v>
      </c>
      <c r="E209" s="292">
        <v>37200</v>
      </c>
      <c r="F209" s="293">
        <f t="shared" si="18"/>
        <v>37200</v>
      </c>
      <c r="G209" s="294">
        <f t="shared" si="19"/>
        <v>37200</v>
      </c>
      <c r="H209" s="293">
        <v>0</v>
      </c>
      <c r="I209" s="295">
        <v>1</v>
      </c>
      <c r="J209" s="67">
        <v>1</v>
      </c>
      <c r="K209" s="296">
        <f t="shared" si="20"/>
        <v>37200</v>
      </c>
      <c r="L209" s="296">
        <f t="shared" si="21"/>
        <v>37200</v>
      </c>
      <c r="M209" s="296">
        <f t="shared" si="22"/>
        <v>37200</v>
      </c>
      <c r="N209" s="91"/>
      <c r="O209" s="297" t="s">
        <v>876</v>
      </c>
    </row>
    <row r="210" spans="1:15" x14ac:dyDescent="0.25">
      <c r="A210" s="288">
        <f t="shared" si="23"/>
        <v>206</v>
      </c>
      <c r="B210" s="289" t="s">
        <v>195</v>
      </c>
      <c r="C210" s="290">
        <v>963185</v>
      </c>
      <c r="D210" s="291">
        <v>43237</v>
      </c>
      <c r="E210" s="298">
        <v>200000</v>
      </c>
      <c r="F210" s="293">
        <f t="shared" si="18"/>
        <v>200000</v>
      </c>
      <c r="G210" s="294">
        <f t="shared" si="19"/>
        <v>200000</v>
      </c>
      <c r="H210" s="293">
        <v>0</v>
      </c>
      <c r="I210" s="295">
        <v>1</v>
      </c>
      <c r="J210" s="67">
        <v>1</v>
      </c>
      <c r="K210" s="296">
        <f t="shared" si="20"/>
        <v>200000</v>
      </c>
      <c r="L210" s="296">
        <f t="shared" si="21"/>
        <v>200000</v>
      </c>
      <c r="M210" s="296">
        <f t="shared" si="22"/>
        <v>200000</v>
      </c>
      <c r="N210" s="91"/>
      <c r="O210" s="297" t="s">
        <v>881</v>
      </c>
    </row>
    <row r="211" spans="1:15" x14ac:dyDescent="0.25">
      <c r="A211" s="288">
        <f t="shared" si="23"/>
        <v>207</v>
      </c>
      <c r="B211" s="289" t="s">
        <v>847</v>
      </c>
      <c r="C211" s="288" t="s">
        <v>196</v>
      </c>
      <c r="D211" s="291">
        <v>43220</v>
      </c>
      <c r="E211" s="292">
        <v>16200</v>
      </c>
      <c r="F211" s="293">
        <f t="shared" si="18"/>
        <v>16200</v>
      </c>
      <c r="G211" s="294">
        <f t="shared" si="19"/>
        <v>16200</v>
      </c>
      <c r="H211" s="293">
        <v>0</v>
      </c>
      <c r="I211" s="295">
        <v>1</v>
      </c>
      <c r="J211" s="67">
        <v>1</v>
      </c>
      <c r="K211" s="296">
        <f t="shared" si="20"/>
        <v>16200</v>
      </c>
      <c r="L211" s="296">
        <f t="shared" si="21"/>
        <v>16200</v>
      </c>
      <c r="M211" s="296">
        <f t="shared" si="22"/>
        <v>16200</v>
      </c>
      <c r="N211" s="91"/>
      <c r="O211" s="297" t="s">
        <v>842</v>
      </c>
    </row>
    <row r="212" spans="1:15" x14ac:dyDescent="0.25">
      <c r="A212" s="288">
        <f t="shared" si="23"/>
        <v>208</v>
      </c>
      <c r="B212" s="289" t="s">
        <v>198</v>
      </c>
      <c r="C212" s="288" t="s">
        <v>197</v>
      </c>
      <c r="D212" s="291">
        <v>43220</v>
      </c>
      <c r="E212" s="292">
        <v>92400</v>
      </c>
      <c r="F212" s="293">
        <f t="shared" si="18"/>
        <v>92400</v>
      </c>
      <c r="G212" s="294">
        <f t="shared" si="19"/>
        <v>92400</v>
      </c>
      <c r="H212" s="293">
        <v>0</v>
      </c>
      <c r="I212" s="295">
        <v>1</v>
      </c>
      <c r="J212" s="67">
        <v>1</v>
      </c>
      <c r="K212" s="296">
        <f t="shared" si="20"/>
        <v>92400</v>
      </c>
      <c r="L212" s="296">
        <f t="shared" si="21"/>
        <v>92400</v>
      </c>
      <c r="M212" s="296">
        <f t="shared" si="22"/>
        <v>92400</v>
      </c>
      <c r="N212" s="91"/>
      <c r="O212" s="297" t="s">
        <v>842</v>
      </c>
    </row>
    <row r="213" spans="1:15" x14ac:dyDescent="0.25">
      <c r="A213" s="288">
        <f t="shared" si="23"/>
        <v>209</v>
      </c>
      <c r="B213" s="289" t="s">
        <v>198</v>
      </c>
      <c r="C213" s="288" t="s">
        <v>197</v>
      </c>
      <c r="D213" s="291">
        <v>43237</v>
      </c>
      <c r="E213" s="292">
        <v>62900</v>
      </c>
      <c r="F213" s="293">
        <f t="shared" si="18"/>
        <v>62900</v>
      </c>
      <c r="G213" s="294">
        <f t="shared" si="19"/>
        <v>62900</v>
      </c>
      <c r="H213" s="293">
        <v>0</v>
      </c>
      <c r="I213" s="295">
        <v>1</v>
      </c>
      <c r="J213" s="67">
        <v>1</v>
      </c>
      <c r="K213" s="296">
        <f t="shared" si="20"/>
        <v>62900</v>
      </c>
      <c r="L213" s="296">
        <f t="shared" si="21"/>
        <v>62900</v>
      </c>
      <c r="M213" s="296">
        <f t="shared" si="22"/>
        <v>62900</v>
      </c>
      <c r="N213" s="91"/>
      <c r="O213" s="297" t="s">
        <v>876</v>
      </c>
    </row>
    <row r="214" spans="1:15" x14ac:dyDescent="0.25">
      <c r="A214" s="288">
        <f t="shared" si="23"/>
        <v>210</v>
      </c>
      <c r="B214" s="289" t="s">
        <v>199</v>
      </c>
      <c r="C214" s="290">
        <v>970174</v>
      </c>
      <c r="D214" s="291">
        <v>43220</v>
      </c>
      <c r="E214" s="292">
        <v>262600</v>
      </c>
      <c r="F214" s="293">
        <f t="shared" si="18"/>
        <v>262600</v>
      </c>
      <c r="G214" s="294">
        <f t="shared" si="19"/>
        <v>262600</v>
      </c>
      <c r="H214" s="293">
        <v>0</v>
      </c>
      <c r="I214" s="295">
        <v>1</v>
      </c>
      <c r="J214" s="67">
        <v>1</v>
      </c>
      <c r="K214" s="296">
        <f t="shared" si="20"/>
        <v>262600</v>
      </c>
      <c r="L214" s="296">
        <f t="shared" si="21"/>
        <v>262600</v>
      </c>
      <c r="M214" s="296">
        <f t="shared" si="22"/>
        <v>262600</v>
      </c>
      <c r="N214" s="91"/>
      <c r="O214" s="297" t="s">
        <v>842</v>
      </c>
    </row>
    <row r="215" spans="1:15" x14ac:dyDescent="0.25">
      <c r="A215" s="288">
        <f t="shared" si="23"/>
        <v>211</v>
      </c>
      <c r="B215" s="289" t="s">
        <v>201</v>
      </c>
      <c r="C215" s="288" t="s">
        <v>200</v>
      </c>
      <c r="D215" s="291">
        <v>43220</v>
      </c>
      <c r="E215" s="292">
        <v>71750</v>
      </c>
      <c r="F215" s="293">
        <f t="shared" si="18"/>
        <v>71750</v>
      </c>
      <c r="G215" s="294">
        <f t="shared" si="19"/>
        <v>71750</v>
      </c>
      <c r="H215" s="293">
        <v>0</v>
      </c>
      <c r="I215" s="295">
        <v>1</v>
      </c>
      <c r="J215" s="67">
        <v>1</v>
      </c>
      <c r="K215" s="296">
        <f t="shared" si="20"/>
        <v>71750</v>
      </c>
      <c r="L215" s="296">
        <f t="shared" si="21"/>
        <v>71750</v>
      </c>
      <c r="M215" s="296">
        <f t="shared" si="22"/>
        <v>71750</v>
      </c>
      <c r="N215" s="91"/>
      <c r="O215" s="297" t="s">
        <v>842</v>
      </c>
    </row>
    <row r="216" spans="1:15" x14ac:dyDescent="0.25">
      <c r="A216" s="288">
        <f t="shared" si="23"/>
        <v>212</v>
      </c>
      <c r="B216" s="289" t="s">
        <v>201</v>
      </c>
      <c r="C216" s="288" t="s">
        <v>200</v>
      </c>
      <c r="D216" s="291">
        <v>43237</v>
      </c>
      <c r="E216" s="292">
        <v>164100</v>
      </c>
      <c r="F216" s="293">
        <f t="shared" si="18"/>
        <v>164100</v>
      </c>
      <c r="G216" s="294">
        <f t="shared" si="19"/>
        <v>164100</v>
      </c>
      <c r="H216" s="293">
        <v>0</v>
      </c>
      <c r="I216" s="295">
        <v>1</v>
      </c>
      <c r="J216" s="67">
        <v>1</v>
      </c>
      <c r="K216" s="296">
        <f t="shared" si="20"/>
        <v>164100</v>
      </c>
      <c r="L216" s="296">
        <f t="shared" si="21"/>
        <v>164100</v>
      </c>
      <c r="M216" s="296">
        <f t="shared" si="22"/>
        <v>164100</v>
      </c>
      <c r="N216" s="91"/>
      <c r="O216" s="297" t="s">
        <v>876</v>
      </c>
    </row>
    <row r="217" spans="1:15" x14ac:dyDescent="0.25">
      <c r="A217" s="288">
        <f t="shared" si="23"/>
        <v>213</v>
      </c>
      <c r="B217" s="289" t="s">
        <v>203</v>
      </c>
      <c r="C217" s="288" t="s">
        <v>202</v>
      </c>
      <c r="D217" s="291">
        <v>43237</v>
      </c>
      <c r="E217" s="292">
        <v>31000</v>
      </c>
      <c r="F217" s="293">
        <f t="shared" si="18"/>
        <v>31000</v>
      </c>
      <c r="G217" s="294">
        <f t="shared" si="19"/>
        <v>31000</v>
      </c>
      <c r="H217" s="293">
        <v>0</v>
      </c>
      <c r="I217" s="295">
        <v>1</v>
      </c>
      <c r="J217" s="67">
        <v>1</v>
      </c>
      <c r="K217" s="296">
        <f t="shared" si="20"/>
        <v>31000</v>
      </c>
      <c r="L217" s="296">
        <f t="shared" si="21"/>
        <v>31000</v>
      </c>
      <c r="M217" s="296">
        <f t="shared" si="22"/>
        <v>31000</v>
      </c>
      <c r="N217" s="91"/>
      <c r="O217" s="297" t="s">
        <v>876</v>
      </c>
    </row>
    <row r="218" spans="1:15" x14ac:dyDescent="0.25">
      <c r="A218" s="288">
        <f t="shared" si="23"/>
        <v>214</v>
      </c>
      <c r="B218" s="289" t="s">
        <v>205</v>
      </c>
      <c r="C218" s="288" t="s">
        <v>204</v>
      </c>
      <c r="D218" s="291">
        <v>43220</v>
      </c>
      <c r="E218" s="292">
        <v>42400</v>
      </c>
      <c r="F218" s="293">
        <f t="shared" si="18"/>
        <v>42400</v>
      </c>
      <c r="G218" s="294">
        <f t="shared" si="19"/>
        <v>42400</v>
      </c>
      <c r="H218" s="293">
        <v>0</v>
      </c>
      <c r="I218" s="295">
        <v>1</v>
      </c>
      <c r="J218" s="67">
        <v>1</v>
      </c>
      <c r="K218" s="296">
        <f t="shared" si="20"/>
        <v>42400</v>
      </c>
      <c r="L218" s="296">
        <f t="shared" si="21"/>
        <v>42400</v>
      </c>
      <c r="M218" s="296">
        <f t="shared" si="22"/>
        <v>42400</v>
      </c>
      <c r="N218" s="91"/>
      <c r="O218" s="297" t="s">
        <v>842</v>
      </c>
    </row>
    <row r="219" spans="1:15" x14ac:dyDescent="0.25">
      <c r="A219" s="288">
        <f t="shared" si="23"/>
        <v>215</v>
      </c>
      <c r="B219" s="289" t="s">
        <v>205</v>
      </c>
      <c r="C219" s="288" t="s">
        <v>204</v>
      </c>
      <c r="D219" s="291">
        <v>43237</v>
      </c>
      <c r="E219" s="292">
        <v>50600</v>
      </c>
      <c r="F219" s="293">
        <f t="shared" si="18"/>
        <v>50600</v>
      </c>
      <c r="G219" s="294">
        <f t="shared" si="19"/>
        <v>50600</v>
      </c>
      <c r="H219" s="293">
        <v>0</v>
      </c>
      <c r="I219" s="295">
        <v>1</v>
      </c>
      <c r="J219" s="67">
        <v>1</v>
      </c>
      <c r="K219" s="296">
        <f t="shared" si="20"/>
        <v>50600</v>
      </c>
      <c r="L219" s="296">
        <f t="shared" si="21"/>
        <v>50600</v>
      </c>
      <c r="M219" s="296">
        <f t="shared" si="22"/>
        <v>50600</v>
      </c>
      <c r="N219" s="91"/>
      <c r="O219" s="297" t="s">
        <v>876</v>
      </c>
    </row>
    <row r="220" spans="1:15" x14ac:dyDescent="0.25">
      <c r="A220" s="288">
        <f t="shared" si="23"/>
        <v>216</v>
      </c>
      <c r="B220" s="289" t="s">
        <v>207</v>
      </c>
      <c r="C220" s="288" t="s">
        <v>206</v>
      </c>
      <c r="D220" s="291">
        <v>43237</v>
      </c>
      <c r="E220" s="292">
        <v>92200</v>
      </c>
      <c r="F220" s="293">
        <f t="shared" si="18"/>
        <v>92200</v>
      </c>
      <c r="G220" s="294">
        <f t="shared" si="19"/>
        <v>92200</v>
      </c>
      <c r="H220" s="293">
        <v>0</v>
      </c>
      <c r="I220" s="295">
        <v>1</v>
      </c>
      <c r="J220" s="67">
        <v>1</v>
      </c>
      <c r="K220" s="296">
        <f t="shared" si="20"/>
        <v>92200</v>
      </c>
      <c r="L220" s="296">
        <f t="shared" si="21"/>
        <v>92200</v>
      </c>
      <c r="M220" s="296">
        <f t="shared" si="22"/>
        <v>92200</v>
      </c>
      <c r="N220" s="91"/>
      <c r="O220" s="297" t="s">
        <v>876</v>
      </c>
    </row>
    <row r="221" spans="1:15" x14ac:dyDescent="0.25">
      <c r="A221" s="288">
        <f t="shared" si="23"/>
        <v>217</v>
      </c>
      <c r="B221" s="289" t="s">
        <v>209</v>
      </c>
      <c r="C221" s="290" t="s">
        <v>208</v>
      </c>
      <c r="D221" s="291">
        <v>43237</v>
      </c>
      <c r="E221" s="292">
        <v>130500</v>
      </c>
      <c r="F221" s="293">
        <f t="shared" si="18"/>
        <v>130500</v>
      </c>
      <c r="G221" s="294">
        <f t="shared" si="19"/>
        <v>130500</v>
      </c>
      <c r="H221" s="293">
        <v>0</v>
      </c>
      <c r="I221" s="295">
        <v>1</v>
      </c>
      <c r="J221" s="67">
        <v>1</v>
      </c>
      <c r="K221" s="296">
        <f t="shared" si="20"/>
        <v>130500</v>
      </c>
      <c r="L221" s="296">
        <f t="shared" si="21"/>
        <v>130500</v>
      </c>
      <c r="M221" s="296">
        <f t="shared" si="22"/>
        <v>130500</v>
      </c>
      <c r="N221" s="91"/>
      <c r="O221" s="297" t="s">
        <v>876</v>
      </c>
    </row>
    <row r="222" spans="1:15" x14ac:dyDescent="0.25">
      <c r="A222" s="288">
        <f t="shared" si="23"/>
        <v>218</v>
      </c>
      <c r="B222" s="289" t="s">
        <v>211</v>
      </c>
      <c r="C222" s="288" t="s">
        <v>210</v>
      </c>
      <c r="D222" s="291">
        <v>43220</v>
      </c>
      <c r="E222" s="292">
        <v>38500</v>
      </c>
      <c r="F222" s="293">
        <f t="shared" si="18"/>
        <v>38500</v>
      </c>
      <c r="G222" s="294">
        <f t="shared" si="19"/>
        <v>38500</v>
      </c>
      <c r="H222" s="293">
        <v>0</v>
      </c>
      <c r="I222" s="295">
        <v>1</v>
      </c>
      <c r="J222" s="67">
        <v>1</v>
      </c>
      <c r="K222" s="296">
        <f t="shared" si="20"/>
        <v>38500</v>
      </c>
      <c r="L222" s="296">
        <f t="shared" si="21"/>
        <v>38500</v>
      </c>
      <c r="M222" s="296">
        <f t="shared" si="22"/>
        <v>38500</v>
      </c>
      <c r="N222" s="91"/>
      <c r="O222" s="297" t="s">
        <v>842</v>
      </c>
    </row>
    <row r="223" spans="1:15" x14ac:dyDescent="0.25">
      <c r="A223" s="288">
        <f t="shared" si="23"/>
        <v>219</v>
      </c>
      <c r="B223" s="289" t="s">
        <v>213</v>
      </c>
      <c r="C223" s="288" t="s">
        <v>212</v>
      </c>
      <c r="D223" s="291">
        <v>43237</v>
      </c>
      <c r="E223" s="292">
        <v>17200</v>
      </c>
      <c r="F223" s="293">
        <f t="shared" si="18"/>
        <v>17200</v>
      </c>
      <c r="G223" s="294">
        <f t="shared" si="19"/>
        <v>17200</v>
      </c>
      <c r="H223" s="293">
        <v>0</v>
      </c>
      <c r="I223" s="295">
        <v>1</v>
      </c>
      <c r="J223" s="67">
        <v>1</v>
      </c>
      <c r="K223" s="296">
        <f t="shared" si="20"/>
        <v>17200</v>
      </c>
      <c r="L223" s="296">
        <f t="shared" si="21"/>
        <v>17200</v>
      </c>
      <c r="M223" s="296">
        <f t="shared" si="22"/>
        <v>17200</v>
      </c>
      <c r="N223" s="91"/>
      <c r="O223" s="297" t="s">
        <v>876</v>
      </c>
    </row>
    <row r="224" spans="1:15" x14ac:dyDescent="0.25">
      <c r="A224" s="288">
        <f t="shared" si="23"/>
        <v>220</v>
      </c>
      <c r="B224" s="289" t="s">
        <v>215</v>
      </c>
      <c r="C224" s="290">
        <v>973145</v>
      </c>
      <c r="D224" s="291">
        <v>43220</v>
      </c>
      <c r="E224" s="292">
        <v>84700</v>
      </c>
      <c r="F224" s="293">
        <f t="shared" si="18"/>
        <v>84700</v>
      </c>
      <c r="G224" s="294">
        <f t="shared" si="19"/>
        <v>84700</v>
      </c>
      <c r="H224" s="293">
        <v>0</v>
      </c>
      <c r="I224" s="295">
        <v>1</v>
      </c>
      <c r="J224" s="67">
        <v>1</v>
      </c>
      <c r="K224" s="296">
        <f t="shared" si="20"/>
        <v>84700</v>
      </c>
      <c r="L224" s="296">
        <f t="shared" si="21"/>
        <v>84700</v>
      </c>
      <c r="M224" s="296">
        <f t="shared" si="22"/>
        <v>84700</v>
      </c>
      <c r="N224" s="91"/>
      <c r="O224" s="297" t="s">
        <v>842</v>
      </c>
    </row>
    <row r="225" spans="1:15" x14ac:dyDescent="0.25">
      <c r="A225" s="288">
        <f t="shared" si="23"/>
        <v>221</v>
      </c>
      <c r="B225" s="289" t="s">
        <v>215</v>
      </c>
      <c r="C225" s="290">
        <v>973145</v>
      </c>
      <c r="D225" s="291">
        <v>43237</v>
      </c>
      <c r="E225" s="292">
        <v>620100</v>
      </c>
      <c r="F225" s="293">
        <f t="shared" si="18"/>
        <v>620100</v>
      </c>
      <c r="G225" s="294">
        <f t="shared" si="19"/>
        <v>620100</v>
      </c>
      <c r="H225" s="293">
        <v>0</v>
      </c>
      <c r="I225" s="295">
        <v>1</v>
      </c>
      <c r="J225" s="67">
        <v>1</v>
      </c>
      <c r="K225" s="296">
        <f t="shared" si="20"/>
        <v>620100</v>
      </c>
      <c r="L225" s="296">
        <f t="shared" si="21"/>
        <v>620100</v>
      </c>
      <c r="M225" s="296">
        <f t="shared" si="22"/>
        <v>620100</v>
      </c>
      <c r="N225" s="91"/>
      <c r="O225" s="297" t="s">
        <v>876</v>
      </c>
    </row>
    <row r="226" spans="1:15" x14ac:dyDescent="0.25">
      <c r="A226" s="288">
        <f t="shared" si="23"/>
        <v>222</v>
      </c>
      <c r="B226" s="289" t="s">
        <v>217</v>
      </c>
      <c r="C226" s="290" t="s">
        <v>216</v>
      </c>
      <c r="D226" s="291">
        <v>43220</v>
      </c>
      <c r="E226" s="292">
        <v>9600</v>
      </c>
      <c r="F226" s="293">
        <f t="shared" si="18"/>
        <v>9600</v>
      </c>
      <c r="G226" s="294">
        <f t="shared" si="19"/>
        <v>9600</v>
      </c>
      <c r="H226" s="293">
        <v>0</v>
      </c>
      <c r="I226" s="295">
        <v>1</v>
      </c>
      <c r="J226" s="67">
        <v>1</v>
      </c>
      <c r="K226" s="296">
        <f t="shared" si="20"/>
        <v>9600</v>
      </c>
      <c r="L226" s="296">
        <f t="shared" si="21"/>
        <v>9600</v>
      </c>
      <c r="M226" s="296">
        <f t="shared" si="22"/>
        <v>9600</v>
      </c>
      <c r="N226" s="91"/>
      <c r="O226" s="297" t="s">
        <v>842</v>
      </c>
    </row>
    <row r="227" spans="1:15" x14ac:dyDescent="0.25">
      <c r="A227" s="288">
        <f t="shared" si="23"/>
        <v>223</v>
      </c>
      <c r="B227" s="289" t="s">
        <v>219</v>
      </c>
      <c r="C227" s="288" t="s">
        <v>218</v>
      </c>
      <c r="D227" s="291">
        <v>43220</v>
      </c>
      <c r="E227" s="292">
        <v>130900</v>
      </c>
      <c r="F227" s="293">
        <f t="shared" si="18"/>
        <v>130900</v>
      </c>
      <c r="G227" s="294">
        <f t="shared" si="19"/>
        <v>130900</v>
      </c>
      <c r="H227" s="293">
        <v>0</v>
      </c>
      <c r="I227" s="295">
        <v>1</v>
      </c>
      <c r="J227" s="67">
        <v>1</v>
      </c>
      <c r="K227" s="296">
        <f t="shared" si="20"/>
        <v>130900</v>
      </c>
      <c r="L227" s="296">
        <f t="shared" si="21"/>
        <v>130900</v>
      </c>
      <c r="M227" s="296">
        <f t="shared" si="22"/>
        <v>130900</v>
      </c>
      <c r="N227" s="91"/>
      <c r="O227" s="297" t="s">
        <v>842</v>
      </c>
    </row>
    <row r="228" spans="1:15" x14ac:dyDescent="0.25">
      <c r="A228" s="288">
        <f t="shared" si="23"/>
        <v>224</v>
      </c>
      <c r="B228" s="289" t="s">
        <v>221</v>
      </c>
      <c r="C228" s="288" t="s">
        <v>220</v>
      </c>
      <c r="D228" s="291">
        <v>43220</v>
      </c>
      <c r="E228" s="292">
        <v>207550</v>
      </c>
      <c r="F228" s="293">
        <f t="shared" si="18"/>
        <v>207550</v>
      </c>
      <c r="G228" s="294">
        <f t="shared" si="19"/>
        <v>207550</v>
      </c>
      <c r="H228" s="293">
        <v>0</v>
      </c>
      <c r="I228" s="295">
        <v>1</v>
      </c>
      <c r="J228" s="67">
        <v>1</v>
      </c>
      <c r="K228" s="296">
        <f t="shared" si="20"/>
        <v>207550</v>
      </c>
      <c r="L228" s="296">
        <f t="shared" si="21"/>
        <v>207550</v>
      </c>
      <c r="M228" s="296">
        <f t="shared" si="22"/>
        <v>207550</v>
      </c>
      <c r="N228" s="91"/>
      <c r="O228" s="297" t="s">
        <v>842</v>
      </c>
    </row>
    <row r="229" spans="1:15" x14ac:dyDescent="0.25">
      <c r="A229" s="288">
        <f t="shared" si="23"/>
        <v>225</v>
      </c>
      <c r="B229" s="289" t="s">
        <v>221</v>
      </c>
      <c r="C229" s="288" t="s">
        <v>220</v>
      </c>
      <c r="D229" s="291">
        <v>43237</v>
      </c>
      <c r="E229" s="292">
        <v>68300</v>
      </c>
      <c r="F229" s="293">
        <f t="shared" si="18"/>
        <v>68300</v>
      </c>
      <c r="G229" s="294">
        <f t="shared" si="19"/>
        <v>68300</v>
      </c>
      <c r="H229" s="293">
        <v>0</v>
      </c>
      <c r="I229" s="295">
        <v>1</v>
      </c>
      <c r="J229" s="67">
        <v>1</v>
      </c>
      <c r="K229" s="296">
        <f t="shared" si="20"/>
        <v>68300</v>
      </c>
      <c r="L229" s="296">
        <f t="shared" si="21"/>
        <v>68300</v>
      </c>
      <c r="M229" s="296">
        <f t="shared" si="22"/>
        <v>68300</v>
      </c>
      <c r="N229" s="91"/>
      <c r="O229" s="297" t="s">
        <v>876</v>
      </c>
    </row>
    <row r="230" spans="1:15" x14ac:dyDescent="0.25">
      <c r="A230" s="288">
        <f t="shared" si="23"/>
        <v>226</v>
      </c>
      <c r="B230" s="289" t="s">
        <v>223</v>
      </c>
      <c r="C230" s="288" t="s">
        <v>222</v>
      </c>
      <c r="D230" s="291">
        <v>43237</v>
      </c>
      <c r="E230" s="292">
        <v>64600</v>
      </c>
      <c r="F230" s="293">
        <f t="shared" si="18"/>
        <v>64600</v>
      </c>
      <c r="G230" s="294">
        <f t="shared" si="19"/>
        <v>64600</v>
      </c>
      <c r="H230" s="293">
        <v>0</v>
      </c>
      <c r="I230" s="295">
        <v>1</v>
      </c>
      <c r="J230" s="67">
        <v>1</v>
      </c>
      <c r="K230" s="296">
        <f t="shared" si="20"/>
        <v>64600</v>
      </c>
      <c r="L230" s="296">
        <f t="shared" si="21"/>
        <v>64600</v>
      </c>
      <c r="M230" s="296">
        <f t="shared" si="22"/>
        <v>64600</v>
      </c>
      <c r="N230" s="91"/>
      <c r="O230" s="297" t="s">
        <v>876</v>
      </c>
    </row>
    <row r="231" spans="1:15" x14ac:dyDescent="0.25">
      <c r="A231" s="288">
        <f t="shared" si="23"/>
        <v>227</v>
      </c>
      <c r="B231" s="289" t="s">
        <v>224</v>
      </c>
      <c r="C231" s="290">
        <v>973505</v>
      </c>
      <c r="D231" s="291">
        <v>43220</v>
      </c>
      <c r="E231" s="292">
        <v>126400</v>
      </c>
      <c r="F231" s="293">
        <f t="shared" si="18"/>
        <v>126400</v>
      </c>
      <c r="G231" s="294">
        <f t="shared" si="19"/>
        <v>126400</v>
      </c>
      <c r="H231" s="293">
        <v>0</v>
      </c>
      <c r="I231" s="295">
        <v>1</v>
      </c>
      <c r="J231" s="67">
        <v>1</v>
      </c>
      <c r="K231" s="296">
        <f t="shared" si="20"/>
        <v>126400</v>
      </c>
      <c r="L231" s="296">
        <f t="shared" si="21"/>
        <v>126400</v>
      </c>
      <c r="M231" s="296">
        <f t="shared" si="22"/>
        <v>126400</v>
      </c>
      <c r="N231" s="91"/>
      <c r="O231" s="297" t="s">
        <v>842</v>
      </c>
    </row>
    <row r="232" spans="1:15" x14ac:dyDescent="0.25">
      <c r="A232" s="288">
        <f t="shared" si="23"/>
        <v>228</v>
      </c>
      <c r="B232" s="289" t="s">
        <v>224</v>
      </c>
      <c r="C232" s="290">
        <v>973505</v>
      </c>
      <c r="D232" s="291">
        <v>43237</v>
      </c>
      <c r="E232" s="292">
        <v>93500</v>
      </c>
      <c r="F232" s="293">
        <f t="shared" si="18"/>
        <v>93500</v>
      </c>
      <c r="G232" s="294">
        <f t="shared" si="19"/>
        <v>93500</v>
      </c>
      <c r="H232" s="293">
        <v>0</v>
      </c>
      <c r="I232" s="295">
        <v>1</v>
      </c>
      <c r="J232" s="67">
        <v>1</v>
      </c>
      <c r="K232" s="296">
        <f t="shared" si="20"/>
        <v>93500</v>
      </c>
      <c r="L232" s="296">
        <f t="shared" si="21"/>
        <v>93500</v>
      </c>
      <c r="M232" s="296">
        <f t="shared" si="22"/>
        <v>93500</v>
      </c>
      <c r="N232" s="91"/>
      <c r="O232" s="297" t="s">
        <v>876</v>
      </c>
    </row>
    <row r="233" spans="1:15" x14ac:dyDescent="0.25">
      <c r="A233" s="288">
        <f t="shared" si="23"/>
        <v>229</v>
      </c>
      <c r="B233" s="289" t="s">
        <v>226</v>
      </c>
      <c r="C233" s="288" t="s">
        <v>225</v>
      </c>
      <c r="D233" s="291">
        <v>43237</v>
      </c>
      <c r="E233" s="292">
        <v>216100</v>
      </c>
      <c r="F233" s="293">
        <f t="shared" si="18"/>
        <v>216100</v>
      </c>
      <c r="G233" s="294">
        <f t="shared" si="19"/>
        <v>216100</v>
      </c>
      <c r="H233" s="293">
        <v>0</v>
      </c>
      <c r="I233" s="295">
        <v>1</v>
      </c>
      <c r="J233" s="67">
        <v>1</v>
      </c>
      <c r="K233" s="296">
        <f t="shared" si="20"/>
        <v>216100</v>
      </c>
      <c r="L233" s="296">
        <f t="shared" si="21"/>
        <v>216100</v>
      </c>
      <c r="M233" s="296">
        <f t="shared" si="22"/>
        <v>216100</v>
      </c>
      <c r="N233" s="91"/>
      <c r="O233" s="297" t="s">
        <v>876</v>
      </c>
    </row>
    <row r="234" spans="1:15" x14ac:dyDescent="0.25">
      <c r="A234" s="288">
        <f t="shared" si="23"/>
        <v>230</v>
      </c>
      <c r="B234" s="289" t="s">
        <v>227</v>
      </c>
      <c r="C234" s="288">
        <v>973672</v>
      </c>
      <c r="D234" s="291">
        <v>43237</v>
      </c>
      <c r="E234" s="292">
        <v>46100</v>
      </c>
      <c r="F234" s="293">
        <f t="shared" si="18"/>
        <v>46100</v>
      </c>
      <c r="G234" s="294">
        <f t="shared" si="19"/>
        <v>46100</v>
      </c>
      <c r="H234" s="293">
        <v>0</v>
      </c>
      <c r="I234" s="295">
        <v>1</v>
      </c>
      <c r="J234" s="67">
        <v>1</v>
      </c>
      <c r="K234" s="296">
        <f t="shared" si="20"/>
        <v>46100</v>
      </c>
      <c r="L234" s="296">
        <f t="shared" si="21"/>
        <v>46100</v>
      </c>
      <c r="M234" s="296">
        <f t="shared" si="22"/>
        <v>46100</v>
      </c>
      <c r="N234" s="91"/>
      <c r="O234" s="297" t="s">
        <v>876</v>
      </c>
    </row>
    <row r="235" spans="1:15" x14ac:dyDescent="0.25">
      <c r="A235" s="288">
        <f t="shared" si="23"/>
        <v>231</v>
      </c>
      <c r="B235" s="289" t="s">
        <v>229</v>
      </c>
      <c r="C235" s="288" t="s">
        <v>228</v>
      </c>
      <c r="D235" s="291">
        <v>43220</v>
      </c>
      <c r="E235" s="292">
        <v>9000</v>
      </c>
      <c r="F235" s="293">
        <f t="shared" si="18"/>
        <v>9000</v>
      </c>
      <c r="G235" s="294">
        <f t="shared" si="19"/>
        <v>9000</v>
      </c>
      <c r="H235" s="293">
        <v>0</v>
      </c>
      <c r="I235" s="295">
        <v>1</v>
      </c>
      <c r="J235" s="67">
        <v>1</v>
      </c>
      <c r="K235" s="296">
        <f t="shared" si="20"/>
        <v>9000</v>
      </c>
      <c r="L235" s="296">
        <f t="shared" si="21"/>
        <v>9000</v>
      </c>
      <c r="M235" s="296">
        <f t="shared" si="22"/>
        <v>9000</v>
      </c>
      <c r="N235" s="91"/>
      <c r="O235" s="297" t="s">
        <v>842</v>
      </c>
    </row>
    <row r="236" spans="1:15" x14ac:dyDescent="0.25">
      <c r="A236" s="288">
        <f t="shared" si="23"/>
        <v>232</v>
      </c>
      <c r="B236" s="289" t="s">
        <v>231</v>
      </c>
      <c r="C236" s="288" t="s">
        <v>230</v>
      </c>
      <c r="D236" s="291">
        <v>43220</v>
      </c>
      <c r="E236" s="292">
        <v>325000</v>
      </c>
      <c r="F236" s="293">
        <f t="shared" si="18"/>
        <v>325000</v>
      </c>
      <c r="G236" s="294">
        <f t="shared" si="19"/>
        <v>325000</v>
      </c>
      <c r="H236" s="293">
        <v>0</v>
      </c>
      <c r="I236" s="295">
        <v>1</v>
      </c>
      <c r="J236" s="67">
        <v>1</v>
      </c>
      <c r="K236" s="296">
        <f t="shared" si="20"/>
        <v>325000</v>
      </c>
      <c r="L236" s="296">
        <f t="shared" si="21"/>
        <v>325000</v>
      </c>
      <c r="M236" s="296">
        <f t="shared" si="22"/>
        <v>325000</v>
      </c>
      <c r="N236" s="91"/>
      <c r="O236" s="297" t="s">
        <v>842</v>
      </c>
    </row>
    <row r="237" spans="1:15" x14ac:dyDescent="0.25">
      <c r="A237" s="288">
        <f t="shared" si="23"/>
        <v>233</v>
      </c>
      <c r="B237" s="289" t="s">
        <v>231</v>
      </c>
      <c r="C237" s="288" t="s">
        <v>230</v>
      </c>
      <c r="D237" s="291">
        <v>43237</v>
      </c>
      <c r="E237" s="292">
        <v>124400</v>
      </c>
      <c r="F237" s="293">
        <f t="shared" si="18"/>
        <v>124400</v>
      </c>
      <c r="G237" s="294">
        <f t="shared" si="19"/>
        <v>124400</v>
      </c>
      <c r="H237" s="293">
        <v>0</v>
      </c>
      <c r="I237" s="295">
        <v>1</v>
      </c>
      <c r="J237" s="67">
        <v>1</v>
      </c>
      <c r="K237" s="296">
        <f t="shared" si="20"/>
        <v>124400</v>
      </c>
      <c r="L237" s="296">
        <f t="shared" si="21"/>
        <v>124400</v>
      </c>
      <c r="M237" s="296">
        <f t="shared" si="22"/>
        <v>124400</v>
      </c>
      <c r="N237" s="91"/>
      <c r="O237" s="297" t="s">
        <v>876</v>
      </c>
    </row>
    <row r="238" spans="1:15" x14ac:dyDescent="0.25">
      <c r="A238" s="288">
        <f t="shared" si="23"/>
        <v>234</v>
      </c>
      <c r="B238" s="289" t="s">
        <v>866</v>
      </c>
      <c r="C238" s="288" t="s">
        <v>232</v>
      </c>
      <c r="D238" s="291">
        <v>43220</v>
      </c>
      <c r="E238" s="292">
        <v>167150</v>
      </c>
      <c r="F238" s="293">
        <f t="shared" si="18"/>
        <v>167150</v>
      </c>
      <c r="G238" s="294">
        <f t="shared" si="19"/>
        <v>167150</v>
      </c>
      <c r="H238" s="293">
        <v>0</v>
      </c>
      <c r="I238" s="295">
        <v>1</v>
      </c>
      <c r="J238" s="67">
        <v>1</v>
      </c>
      <c r="K238" s="296">
        <f t="shared" si="20"/>
        <v>167150</v>
      </c>
      <c r="L238" s="296">
        <f t="shared" si="21"/>
        <v>167150</v>
      </c>
      <c r="M238" s="296">
        <f t="shared" si="22"/>
        <v>167150</v>
      </c>
      <c r="N238" s="91"/>
      <c r="O238" s="297" t="s">
        <v>842</v>
      </c>
    </row>
    <row r="239" spans="1:15" x14ac:dyDescent="0.25">
      <c r="A239" s="288">
        <f t="shared" si="23"/>
        <v>235</v>
      </c>
      <c r="B239" s="289" t="s">
        <v>866</v>
      </c>
      <c r="C239" s="288" t="s">
        <v>232</v>
      </c>
      <c r="D239" s="291">
        <v>43220</v>
      </c>
      <c r="E239" s="298">
        <v>40000</v>
      </c>
      <c r="F239" s="293">
        <f t="shared" si="18"/>
        <v>40000</v>
      </c>
      <c r="G239" s="294">
        <f t="shared" si="19"/>
        <v>40000</v>
      </c>
      <c r="H239" s="293">
        <v>0</v>
      </c>
      <c r="I239" s="295">
        <v>1</v>
      </c>
      <c r="J239" s="67">
        <v>1</v>
      </c>
      <c r="K239" s="296">
        <f t="shared" si="20"/>
        <v>40000</v>
      </c>
      <c r="L239" s="296">
        <f t="shared" si="21"/>
        <v>40000</v>
      </c>
      <c r="M239" s="296">
        <f t="shared" si="22"/>
        <v>40000</v>
      </c>
      <c r="N239" s="91"/>
      <c r="O239" s="297" t="s">
        <v>872</v>
      </c>
    </row>
    <row r="240" spans="1:15" x14ac:dyDescent="0.25">
      <c r="A240" s="288">
        <f t="shared" si="23"/>
        <v>236</v>
      </c>
      <c r="B240" s="289" t="s">
        <v>866</v>
      </c>
      <c r="C240" s="288" t="s">
        <v>232</v>
      </c>
      <c r="D240" s="291">
        <v>43237</v>
      </c>
      <c r="E240" s="292">
        <v>146200</v>
      </c>
      <c r="F240" s="293">
        <f t="shared" si="18"/>
        <v>146200</v>
      </c>
      <c r="G240" s="294">
        <f t="shared" si="19"/>
        <v>146200</v>
      </c>
      <c r="H240" s="293">
        <v>0</v>
      </c>
      <c r="I240" s="295">
        <v>1</v>
      </c>
      <c r="J240" s="67">
        <v>1</v>
      </c>
      <c r="K240" s="296">
        <f t="shared" si="20"/>
        <v>146200</v>
      </c>
      <c r="L240" s="296">
        <f t="shared" si="21"/>
        <v>146200</v>
      </c>
      <c r="M240" s="296">
        <f t="shared" si="22"/>
        <v>146200</v>
      </c>
      <c r="N240" s="91"/>
      <c r="O240" s="297" t="s">
        <v>876</v>
      </c>
    </row>
    <row r="241" spans="1:15" x14ac:dyDescent="0.25">
      <c r="A241" s="288">
        <f t="shared" si="23"/>
        <v>237</v>
      </c>
      <c r="B241" s="289" t="s">
        <v>233</v>
      </c>
      <c r="C241" s="290">
        <v>974040</v>
      </c>
      <c r="D241" s="291">
        <v>43237</v>
      </c>
      <c r="E241" s="292">
        <v>409500</v>
      </c>
      <c r="F241" s="293">
        <f t="shared" si="18"/>
        <v>409500</v>
      </c>
      <c r="G241" s="294">
        <f t="shared" si="19"/>
        <v>409500</v>
      </c>
      <c r="H241" s="293">
        <v>0</v>
      </c>
      <c r="I241" s="295">
        <v>1</v>
      </c>
      <c r="J241" s="67">
        <v>1</v>
      </c>
      <c r="K241" s="296">
        <f t="shared" si="20"/>
        <v>409500</v>
      </c>
      <c r="L241" s="296">
        <f t="shared" si="21"/>
        <v>409500</v>
      </c>
      <c r="M241" s="296">
        <f t="shared" si="22"/>
        <v>409500</v>
      </c>
      <c r="N241" s="91"/>
      <c r="O241" s="297" t="s">
        <v>876</v>
      </c>
    </row>
    <row r="242" spans="1:15" x14ac:dyDescent="0.25">
      <c r="A242" s="288">
        <f t="shared" si="23"/>
        <v>238</v>
      </c>
      <c r="B242" s="289" t="s">
        <v>235</v>
      </c>
      <c r="C242" s="288" t="s">
        <v>234</v>
      </c>
      <c r="D242" s="291">
        <v>43220</v>
      </c>
      <c r="E242" s="292">
        <v>63400</v>
      </c>
      <c r="F242" s="293">
        <f t="shared" si="18"/>
        <v>63400</v>
      </c>
      <c r="G242" s="294">
        <f t="shared" si="19"/>
        <v>63400</v>
      </c>
      <c r="H242" s="293">
        <v>0</v>
      </c>
      <c r="I242" s="295">
        <v>1</v>
      </c>
      <c r="J242" s="67">
        <v>1</v>
      </c>
      <c r="K242" s="296">
        <f t="shared" si="20"/>
        <v>63400</v>
      </c>
      <c r="L242" s="296">
        <f t="shared" si="21"/>
        <v>63400</v>
      </c>
      <c r="M242" s="296">
        <f t="shared" si="22"/>
        <v>63400</v>
      </c>
      <c r="N242" s="91"/>
      <c r="O242" s="297" t="s">
        <v>842</v>
      </c>
    </row>
    <row r="243" spans="1:15" x14ac:dyDescent="0.25">
      <c r="A243" s="288">
        <f t="shared" si="23"/>
        <v>239</v>
      </c>
      <c r="B243" s="289" t="s">
        <v>237</v>
      </c>
      <c r="C243" s="288" t="s">
        <v>236</v>
      </c>
      <c r="D243" s="291">
        <v>43220</v>
      </c>
      <c r="E243" s="292">
        <v>477700</v>
      </c>
      <c r="F243" s="293">
        <f t="shared" si="18"/>
        <v>477700</v>
      </c>
      <c r="G243" s="294">
        <f t="shared" si="19"/>
        <v>477700</v>
      </c>
      <c r="H243" s="293">
        <v>0</v>
      </c>
      <c r="I243" s="295">
        <v>1</v>
      </c>
      <c r="J243" s="67">
        <v>1</v>
      </c>
      <c r="K243" s="296">
        <f t="shared" si="20"/>
        <v>477700</v>
      </c>
      <c r="L243" s="296">
        <f t="shared" si="21"/>
        <v>477700</v>
      </c>
      <c r="M243" s="296">
        <f t="shared" si="22"/>
        <v>477700</v>
      </c>
      <c r="N243" s="91"/>
      <c r="O243" s="297" t="s">
        <v>842</v>
      </c>
    </row>
    <row r="244" spans="1:15" x14ac:dyDescent="0.25">
      <c r="A244" s="288">
        <f t="shared" si="23"/>
        <v>240</v>
      </c>
      <c r="B244" s="289" t="s">
        <v>621</v>
      </c>
      <c r="C244" s="290">
        <v>975130</v>
      </c>
      <c r="D244" s="291">
        <v>43220</v>
      </c>
      <c r="E244" s="298">
        <v>45000</v>
      </c>
      <c r="F244" s="293">
        <f t="shared" si="18"/>
        <v>45000</v>
      </c>
      <c r="G244" s="294">
        <f t="shared" si="19"/>
        <v>45000</v>
      </c>
      <c r="H244" s="293">
        <v>0</v>
      </c>
      <c r="I244" s="295">
        <v>1</v>
      </c>
      <c r="J244" s="67">
        <v>1</v>
      </c>
      <c r="K244" s="296">
        <f t="shared" si="20"/>
        <v>45000</v>
      </c>
      <c r="L244" s="296">
        <f t="shared" si="21"/>
        <v>45000</v>
      </c>
      <c r="M244" s="296">
        <f t="shared" si="22"/>
        <v>45000</v>
      </c>
      <c r="N244" s="91"/>
      <c r="O244" s="297" t="s">
        <v>872</v>
      </c>
    </row>
    <row r="245" spans="1:15" x14ac:dyDescent="0.25">
      <c r="A245" s="288">
        <f t="shared" si="23"/>
        <v>241</v>
      </c>
      <c r="B245" s="289" t="s">
        <v>237</v>
      </c>
      <c r="C245" s="288" t="s">
        <v>236</v>
      </c>
      <c r="D245" s="291">
        <v>43237</v>
      </c>
      <c r="E245" s="292">
        <v>594700</v>
      </c>
      <c r="F245" s="293">
        <f t="shared" si="18"/>
        <v>594700</v>
      </c>
      <c r="G245" s="294">
        <f t="shared" si="19"/>
        <v>594700</v>
      </c>
      <c r="H245" s="293">
        <v>0</v>
      </c>
      <c r="I245" s="295">
        <v>1</v>
      </c>
      <c r="J245" s="67">
        <v>1</v>
      </c>
      <c r="K245" s="296">
        <f t="shared" si="20"/>
        <v>594700</v>
      </c>
      <c r="L245" s="296">
        <f t="shared" si="21"/>
        <v>594700</v>
      </c>
      <c r="M245" s="296">
        <f t="shared" si="22"/>
        <v>594700</v>
      </c>
      <c r="N245" s="91"/>
      <c r="O245" s="297" t="s">
        <v>876</v>
      </c>
    </row>
    <row r="246" spans="1:15" x14ac:dyDescent="0.25">
      <c r="A246" s="288">
        <f t="shared" si="23"/>
        <v>242</v>
      </c>
      <c r="B246" s="289" t="s">
        <v>239</v>
      </c>
      <c r="C246" s="290">
        <v>975392</v>
      </c>
      <c r="D246" s="291">
        <v>43220</v>
      </c>
      <c r="E246" s="292">
        <v>96450</v>
      </c>
      <c r="F246" s="293">
        <f t="shared" si="18"/>
        <v>96450</v>
      </c>
      <c r="G246" s="294">
        <f t="shared" si="19"/>
        <v>96450</v>
      </c>
      <c r="H246" s="293">
        <v>0</v>
      </c>
      <c r="I246" s="295">
        <v>1</v>
      </c>
      <c r="J246" s="67">
        <v>1</v>
      </c>
      <c r="K246" s="296">
        <f t="shared" si="20"/>
        <v>96450</v>
      </c>
      <c r="L246" s="296">
        <f t="shared" si="21"/>
        <v>96450</v>
      </c>
      <c r="M246" s="296">
        <f t="shared" si="22"/>
        <v>96450</v>
      </c>
      <c r="N246" s="91"/>
      <c r="O246" s="297" t="s">
        <v>842</v>
      </c>
    </row>
    <row r="247" spans="1:15" x14ac:dyDescent="0.25">
      <c r="A247" s="288">
        <f t="shared" si="23"/>
        <v>243</v>
      </c>
      <c r="B247" s="289" t="s">
        <v>874</v>
      </c>
      <c r="C247" s="288">
        <v>975392</v>
      </c>
      <c r="D247" s="291">
        <v>43220</v>
      </c>
      <c r="E247" s="298">
        <v>50000</v>
      </c>
      <c r="F247" s="293">
        <f t="shared" si="18"/>
        <v>50000</v>
      </c>
      <c r="G247" s="294">
        <f t="shared" si="19"/>
        <v>50000</v>
      </c>
      <c r="H247" s="293">
        <v>0</v>
      </c>
      <c r="I247" s="295">
        <v>1</v>
      </c>
      <c r="J247" s="67">
        <v>1</v>
      </c>
      <c r="K247" s="296">
        <f t="shared" si="20"/>
        <v>50000</v>
      </c>
      <c r="L247" s="296">
        <f t="shared" si="21"/>
        <v>50000</v>
      </c>
      <c r="M247" s="296">
        <f t="shared" si="22"/>
        <v>50000</v>
      </c>
      <c r="N247" s="91"/>
      <c r="O247" s="297" t="s">
        <v>872</v>
      </c>
    </row>
    <row r="248" spans="1:15" x14ac:dyDescent="0.25">
      <c r="A248" s="288">
        <f t="shared" si="23"/>
        <v>244</v>
      </c>
      <c r="B248" s="289" t="s">
        <v>239</v>
      </c>
      <c r="C248" s="290">
        <v>975392</v>
      </c>
      <c r="D248" s="291">
        <v>43237</v>
      </c>
      <c r="E248" s="292">
        <v>34300</v>
      </c>
      <c r="F248" s="293">
        <f t="shared" si="18"/>
        <v>34300</v>
      </c>
      <c r="G248" s="294">
        <f t="shared" si="19"/>
        <v>34300</v>
      </c>
      <c r="H248" s="293">
        <v>0</v>
      </c>
      <c r="I248" s="295">
        <v>1</v>
      </c>
      <c r="J248" s="67">
        <v>1</v>
      </c>
      <c r="K248" s="296">
        <f t="shared" si="20"/>
        <v>34300</v>
      </c>
      <c r="L248" s="296">
        <f t="shared" si="21"/>
        <v>34300</v>
      </c>
      <c r="M248" s="296">
        <f t="shared" si="22"/>
        <v>34300</v>
      </c>
      <c r="N248" s="91"/>
      <c r="O248" s="297" t="s">
        <v>876</v>
      </c>
    </row>
    <row r="249" spans="1:15" x14ac:dyDescent="0.25">
      <c r="A249" s="288">
        <f t="shared" si="23"/>
        <v>245</v>
      </c>
      <c r="B249" s="289" t="s">
        <v>880</v>
      </c>
      <c r="C249" s="288">
        <v>975486</v>
      </c>
      <c r="D249" s="291">
        <v>43237</v>
      </c>
      <c r="E249" s="292">
        <v>371150</v>
      </c>
      <c r="F249" s="293">
        <f t="shared" si="18"/>
        <v>371150</v>
      </c>
      <c r="G249" s="294">
        <f t="shared" si="19"/>
        <v>371150</v>
      </c>
      <c r="H249" s="293">
        <v>0</v>
      </c>
      <c r="I249" s="295">
        <v>1</v>
      </c>
      <c r="J249" s="67">
        <v>1</v>
      </c>
      <c r="K249" s="296">
        <f t="shared" si="20"/>
        <v>371150</v>
      </c>
      <c r="L249" s="296">
        <f t="shared" si="21"/>
        <v>371150</v>
      </c>
      <c r="M249" s="296">
        <f t="shared" si="22"/>
        <v>371150</v>
      </c>
      <c r="N249" s="91"/>
      <c r="O249" s="297" t="s">
        <v>876</v>
      </c>
    </row>
    <row r="250" spans="1:15" x14ac:dyDescent="0.25">
      <c r="A250" s="288">
        <f t="shared" si="23"/>
        <v>246</v>
      </c>
      <c r="B250" s="289" t="s">
        <v>241</v>
      </c>
      <c r="C250" s="288" t="s">
        <v>240</v>
      </c>
      <c r="D250" s="291">
        <v>43220</v>
      </c>
      <c r="E250" s="292">
        <v>68400</v>
      </c>
      <c r="F250" s="293">
        <f t="shared" si="18"/>
        <v>68400</v>
      </c>
      <c r="G250" s="294">
        <f t="shared" si="19"/>
        <v>68400</v>
      </c>
      <c r="H250" s="293">
        <v>0</v>
      </c>
      <c r="I250" s="295">
        <v>1</v>
      </c>
      <c r="J250" s="67">
        <v>1</v>
      </c>
      <c r="K250" s="296">
        <f t="shared" si="20"/>
        <v>68400</v>
      </c>
      <c r="L250" s="296">
        <f t="shared" si="21"/>
        <v>68400</v>
      </c>
      <c r="M250" s="296">
        <f t="shared" si="22"/>
        <v>68400</v>
      </c>
      <c r="N250" s="91"/>
      <c r="O250" s="297" t="s">
        <v>842</v>
      </c>
    </row>
    <row r="251" spans="1:15" x14ac:dyDescent="0.25">
      <c r="A251" s="288">
        <f t="shared" si="23"/>
        <v>247</v>
      </c>
      <c r="B251" s="289" t="s">
        <v>241</v>
      </c>
      <c r="C251" s="288" t="s">
        <v>240</v>
      </c>
      <c r="D251" s="291">
        <v>43237</v>
      </c>
      <c r="E251" s="292">
        <v>149600</v>
      </c>
      <c r="F251" s="293">
        <f t="shared" si="18"/>
        <v>149600</v>
      </c>
      <c r="G251" s="294">
        <f t="shared" si="19"/>
        <v>149600</v>
      </c>
      <c r="H251" s="293">
        <v>0</v>
      </c>
      <c r="I251" s="295">
        <v>1</v>
      </c>
      <c r="J251" s="67">
        <v>1</v>
      </c>
      <c r="K251" s="296">
        <f t="shared" si="20"/>
        <v>149600</v>
      </c>
      <c r="L251" s="296">
        <f t="shared" si="21"/>
        <v>149600</v>
      </c>
      <c r="M251" s="296">
        <f t="shared" si="22"/>
        <v>149600</v>
      </c>
      <c r="N251" s="91"/>
      <c r="O251" s="297" t="s">
        <v>876</v>
      </c>
    </row>
    <row r="252" spans="1:15" x14ac:dyDescent="0.25">
      <c r="A252" s="288">
        <f t="shared" si="23"/>
        <v>248</v>
      </c>
      <c r="B252" s="289" t="s">
        <v>243</v>
      </c>
      <c r="C252" s="288" t="s">
        <v>242</v>
      </c>
      <c r="D252" s="291">
        <v>43220</v>
      </c>
      <c r="E252" s="292">
        <v>130300</v>
      </c>
      <c r="F252" s="293">
        <f t="shared" si="18"/>
        <v>130300</v>
      </c>
      <c r="G252" s="294">
        <f t="shared" si="19"/>
        <v>130300</v>
      </c>
      <c r="H252" s="293">
        <v>0</v>
      </c>
      <c r="I252" s="295">
        <v>1</v>
      </c>
      <c r="J252" s="67">
        <v>1</v>
      </c>
      <c r="K252" s="296">
        <f t="shared" si="20"/>
        <v>130300</v>
      </c>
      <c r="L252" s="296">
        <f t="shared" si="21"/>
        <v>130300</v>
      </c>
      <c r="M252" s="296">
        <f t="shared" si="22"/>
        <v>130300</v>
      </c>
      <c r="N252" s="91"/>
      <c r="O252" s="297" t="s">
        <v>842</v>
      </c>
    </row>
    <row r="253" spans="1:15" x14ac:dyDescent="0.25">
      <c r="A253" s="288">
        <f t="shared" si="23"/>
        <v>249</v>
      </c>
      <c r="B253" s="289" t="s">
        <v>243</v>
      </c>
      <c r="C253" s="288" t="s">
        <v>242</v>
      </c>
      <c r="D253" s="291">
        <v>43237</v>
      </c>
      <c r="E253" s="292">
        <v>105000</v>
      </c>
      <c r="F253" s="293">
        <f t="shared" si="18"/>
        <v>105000</v>
      </c>
      <c r="G253" s="294">
        <f t="shared" si="19"/>
        <v>105000</v>
      </c>
      <c r="H253" s="293">
        <v>0</v>
      </c>
      <c r="I253" s="295">
        <v>1</v>
      </c>
      <c r="J253" s="67">
        <v>1</v>
      </c>
      <c r="K253" s="296">
        <f t="shared" si="20"/>
        <v>105000</v>
      </c>
      <c r="L253" s="296">
        <f t="shared" si="21"/>
        <v>105000</v>
      </c>
      <c r="M253" s="296">
        <f t="shared" si="22"/>
        <v>105000</v>
      </c>
      <c r="N253" s="91"/>
      <c r="O253" s="297" t="s">
        <v>876</v>
      </c>
    </row>
    <row r="254" spans="1:15" x14ac:dyDescent="0.25">
      <c r="A254" s="288">
        <f t="shared" si="23"/>
        <v>250</v>
      </c>
      <c r="B254" s="289" t="s">
        <v>245</v>
      </c>
      <c r="C254" s="290">
        <v>980193</v>
      </c>
      <c r="D254" s="291">
        <v>43220</v>
      </c>
      <c r="E254" s="292">
        <v>14600</v>
      </c>
      <c r="F254" s="293">
        <f t="shared" si="18"/>
        <v>14600</v>
      </c>
      <c r="G254" s="294">
        <f t="shared" si="19"/>
        <v>14600</v>
      </c>
      <c r="H254" s="293">
        <v>0</v>
      </c>
      <c r="I254" s="295">
        <v>1</v>
      </c>
      <c r="J254" s="67">
        <v>1</v>
      </c>
      <c r="K254" s="296">
        <f t="shared" si="20"/>
        <v>14600</v>
      </c>
      <c r="L254" s="296">
        <f t="shared" si="21"/>
        <v>14600</v>
      </c>
      <c r="M254" s="296">
        <f t="shared" si="22"/>
        <v>14600</v>
      </c>
      <c r="N254" s="91"/>
      <c r="O254" s="297" t="s">
        <v>842</v>
      </c>
    </row>
    <row r="255" spans="1:15" x14ac:dyDescent="0.25">
      <c r="A255" s="288">
        <f t="shared" si="23"/>
        <v>251</v>
      </c>
      <c r="B255" s="289" t="s">
        <v>247</v>
      </c>
      <c r="C255" s="288" t="s">
        <v>246</v>
      </c>
      <c r="D255" s="291">
        <v>43220</v>
      </c>
      <c r="E255" s="292">
        <v>40100</v>
      </c>
      <c r="F255" s="293">
        <f t="shared" si="18"/>
        <v>40100</v>
      </c>
      <c r="G255" s="294">
        <f t="shared" si="19"/>
        <v>40100</v>
      </c>
      <c r="H255" s="293">
        <v>0</v>
      </c>
      <c r="I255" s="295">
        <v>1</v>
      </c>
      <c r="J255" s="67">
        <v>1</v>
      </c>
      <c r="K255" s="296">
        <f t="shared" si="20"/>
        <v>40100</v>
      </c>
      <c r="L255" s="296">
        <f t="shared" si="21"/>
        <v>40100</v>
      </c>
      <c r="M255" s="296">
        <f t="shared" si="22"/>
        <v>40100</v>
      </c>
      <c r="N255" s="91"/>
      <c r="O255" s="297" t="s">
        <v>842</v>
      </c>
    </row>
    <row r="256" spans="1:15" x14ac:dyDescent="0.25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</row>
    <row r="257" spans="1:15" x14ac:dyDescent="0.25">
      <c r="A257" s="91"/>
      <c r="B257" s="91" t="s">
        <v>339</v>
      </c>
      <c r="C257" s="91"/>
      <c r="D257" s="91"/>
      <c r="E257" s="292">
        <f>SUM(E5:E256)</f>
        <v>37906450</v>
      </c>
      <c r="F257" s="292">
        <f t="shared" ref="F257:M257" si="24">SUM(F5:F256)</f>
        <v>37906450</v>
      </c>
      <c r="G257" s="292">
        <f t="shared" si="24"/>
        <v>37906450</v>
      </c>
      <c r="H257" s="292">
        <f t="shared" si="24"/>
        <v>0</v>
      </c>
      <c r="I257" s="292">
        <f t="shared" si="24"/>
        <v>251</v>
      </c>
      <c r="J257" s="292">
        <f t="shared" si="24"/>
        <v>251</v>
      </c>
      <c r="K257" s="292">
        <f t="shared" si="24"/>
        <v>37906450</v>
      </c>
      <c r="L257" s="292">
        <f t="shared" si="24"/>
        <v>37906450</v>
      </c>
      <c r="M257" s="292">
        <f t="shared" si="24"/>
        <v>37906450</v>
      </c>
      <c r="N257" s="91"/>
      <c r="O257" s="91"/>
    </row>
    <row r="258" spans="1:15" x14ac:dyDescent="0.25">
      <c r="A258" s="10"/>
      <c r="C258" s="10"/>
      <c r="D258" s="10"/>
      <c r="E258" s="10"/>
      <c r="F258" s="10"/>
      <c r="G258" s="10"/>
      <c r="H258" s="10"/>
      <c r="I258" s="10"/>
      <c r="K258" s="10"/>
      <c r="L258" s="10"/>
      <c r="M258" s="10"/>
      <c r="N258" s="10"/>
      <c r="O258" s="10"/>
    </row>
    <row r="259" spans="1:15" x14ac:dyDescent="0.25">
      <c r="A259" s="10"/>
      <c r="C259" s="10"/>
      <c r="D259" s="10"/>
      <c r="E259" s="10"/>
      <c r="F259" s="10"/>
      <c r="G259" s="10"/>
      <c r="H259" s="10"/>
      <c r="I259" s="10"/>
      <c r="K259" s="10"/>
      <c r="L259" s="10"/>
      <c r="M259" s="10"/>
      <c r="N259" s="10"/>
      <c r="O259" s="10"/>
    </row>
    <row r="260" spans="1:15" x14ac:dyDescent="0.25">
      <c r="A260" s="10"/>
      <c r="C260" s="10"/>
      <c r="D260" s="10"/>
      <c r="E260" s="10"/>
      <c r="F260" s="10"/>
      <c r="G260" s="10"/>
      <c r="H260" s="10"/>
      <c r="I260" s="10"/>
      <c r="K260" s="10"/>
      <c r="L260" s="10"/>
      <c r="M260" s="10"/>
      <c r="N260" s="10"/>
      <c r="O260" s="10"/>
    </row>
    <row r="261" spans="1:15" x14ac:dyDescent="0.25">
      <c r="A261" s="10"/>
      <c r="C261" s="10"/>
      <c r="D261" s="10"/>
      <c r="E261" s="10"/>
      <c r="F261" s="10"/>
      <c r="G261" s="10"/>
      <c r="H261" s="10"/>
      <c r="I261" s="10"/>
      <c r="K261" s="10"/>
      <c r="L261" s="10"/>
      <c r="M261" s="10"/>
      <c r="N261" s="10"/>
      <c r="O261" s="10"/>
    </row>
    <row r="262" spans="1:15" x14ac:dyDescent="0.25">
      <c r="A262" s="10"/>
      <c r="C262" s="10"/>
      <c r="D262" s="10"/>
      <c r="E262" s="10"/>
      <c r="F262" s="10"/>
      <c r="G262" s="10"/>
      <c r="H262" s="10"/>
      <c r="I262" s="10"/>
      <c r="K262" s="10"/>
      <c r="L262" s="10"/>
      <c r="M262" s="10"/>
      <c r="N262" s="10"/>
      <c r="O262" s="10"/>
    </row>
    <row r="263" spans="1:15" x14ac:dyDescent="0.25">
      <c r="A263" s="10"/>
      <c r="C263" s="10"/>
      <c r="D263" s="10"/>
      <c r="E263" s="10"/>
      <c r="F263" s="10"/>
      <c r="G263" s="10"/>
      <c r="H263" s="10"/>
      <c r="I263" s="10"/>
      <c r="K263" s="10"/>
      <c r="L263" s="10"/>
      <c r="M263" s="10"/>
      <c r="N263" s="10"/>
      <c r="O263" s="10"/>
    </row>
    <row r="264" spans="1:15" x14ac:dyDescent="0.25">
      <c r="A264" s="10"/>
      <c r="C264" s="10"/>
      <c r="D264" s="10"/>
      <c r="E264" s="10"/>
      <c r="F264" s="10"/>
      <c r="G264" s="10"/>
      <c r="H264" s="10"/>
      <c r="I264" s="10"/>
      <c r="K264" s="10"/>
      <c r="L264" s="10"/>
      <c r="M264" s="10"/>
      <c r="N264" s="10"/>
      <c r="O264" s="10"/>
    </row>
    <row r="265" spans="1:15" x14ac:dyDescent="0.25">
      <c r="A265" s="10"/>
      <c r="C265" s="10"/>
      <c r="D265" s="10"/>
      <c r="E265" s="10"/>
      <c r="F265" s="10"/>
      <c r="G265" s="10"/>
      <c r="H265" s="10"/>
      <c r="I265" s="10"/>
      <c r="K265" s="10"/>
      <c r="L265" s="10"/>
      <c r="M265" s="10"/>
      <c r="N265" s="10"/>
      <c r="O265" s="10"/>
    </row>
    <row r="266" spans="1:15" x14ac:dyDescent="0.25">
      <c r="A266" s="10"/>
      <c r="C266" s="10"/>
      <c r="D266" s="10"/>
      <c r="E266" s="10"/>
      <c r="F266" s="10"/>
      <c r="G266" s="10"/>
      <c r="H266" s="10"/>
      <c r="I266" s="10"/>
      <c r="K266" s="10"/>
      <c r="L266" s="10"/>
      <c r="M266" s="10"/>
      <c r="N266" s="10"/>
      <c r="O266" s="10"/>
    </row>
    <row r="267" spans="1:15" x14ac:dyDescent="0.25">
      <c r="A267" s="10"/>
      <c r="C267" s="10"/>
      <c r="D267" s="10"/>
      <c r="E267" s="10"/>
      <c r="F267" s="10"/>
      <c r="G267" s="10"/>
      <c r="H267" s="10"/>
      <c r="I267" s="10"/>
      <c r="K267" s="10"/>
      <c r="L267" s="10"/>
      <c r="M267" s="10"/>
      <c r="N267" s="10"/>
      <c r="O267" s="10"/>
    </row>
    <row r="268" spans="1:15" x14ac:dyDescent="0.25">
      <c r="A268" s="10"/>
      <c r="C268" s="10"/>
      <c r="D268" s="10"/>
      <c r="E268" s="10"/>
      <c r="F268" s="10"/>
      <c r="G268" s="10"/>
      <c r="H268" s="10"/>
      <c r="I268" s="10"/>
      <c r="K268" s="10"/>
      <c r="L268" s="10"/>
      <c r="M268" s="10"/>
      <c r="N268" s="10"/>
      <c r="O268" s="10"/>
    </row>
    <row r="269" spans="1:15" x14ac:dyDescent="0.25">
      <c r="A269" s="10"/>
      <c r="C269" s="10"/>
      <c r="D269" s="10"/>
      <c r="E269" s="10"/>
      <c r="F269" s="10"/>
      <c r="G269" s="10"/>
      <c r="H269" s="10"/>
      <c r="I269" s="10"/>
      <c r="K269" s="10"/>
      <c r="L269" s="10"/>
      <c r="M269" s="10"/>
      <c r="N269" s="10"/>
      <c r="O269" s="10"/>
    </row>
    <row r="270" spans="1:15" x14ac:dyDescent="0.25">
      <c r="A270" s="10"/>
      <c r="C270" s="10"/>
      <c r="D270" s="10"/>
      <c r="E270" s="10"/>
      <c r="F270" s="10"/>
      <c r="G270" s="10"/>
      <c r="H270" s="10"/>
      <c r="I270" s="10"/>
      <c r="K270" s="10"/>
      <c r="L270" s="10"/>
      <c r="M270" s="10"/>
      <c r="N270" s="10"/>
      <c r="O270" s="10"/>
    </row>
    <row r="271" spans="1:15" x14ac:dyDescent="0.25">
      <c r="A271" s="10"/>
      <c r="C271" s="10"/>
      <c r="D271" s="10"/>
      <c r="E271" s="10"/>
      <c r="F271" s="10"/>
      <c r="G271" s="10"/>
      <c r="H271" s="10"/>
      <c r="I271" s="10"/>
      <c r="K271" s="10"/>
      <c r="L271" s="10"/>
      <c r="M271" s="10"/>
      <c r="N271" s="10"/>
      <c r="O271" s="10"/>
    </row>
    <row r="272" spans="1:15" x14ac:dyDescent="0.25">
      <c r="A272" s="10"/>
      <c r="C272" s="10"/>
      <c r="D272" s="10"/>
      <c r="E272" s="10"/>
      <c r="F272" s="10"/>
      <c r="G272" s="10"/>
      <c r="H272" s="10"/>
      <c r="I272" s="10"/>
      <c r="K272" s="10"/>
      <c r="L272" s="10"/>
      <c r="M272" s="10"/>
      <c r="N272" s="10"/>
      <c r="O272" s="10"/>
    </row>
    <row r="273" spans="1:15" x14ac:dyDescent="0.25">
      <c r="A273" s="10"/>
      <c r="C273" s="10"/>
      <c r="D273" s="10"/>
      <c r="E273" s="10"/>
      <c r="F273" s="10"/>
      <c r="G273" s="10"/>
      <c r="H273" s="10"/>
      <c r="I273" s="10"/>
      <c r="K273" s="10"/>
      <c r="L273" s="10"/>
      <c r="M273" s="10"/>
      <c r="N273" s="10"/>
      <c r="O273" s="10"/>
    </row>
    <row r="274" spans="1:15" x14ac:dyDescent="0.25">
      <c r="A274" s="10"/>
      <c r="C274" s="10"/>
      <c r="D274" s="10"/>
      <c r="E274" s="10"/>
      <c r="F274" s="10"/>
      <c r="G274" s="10"/>
      <c r="H274" s="10"/>
      <c r="I274" s="10"/>
      <c r="K274" s="10"/>
      <c r="L274" s="10"/>
      <c r="M274" s="10"/>
      <c r="N274" s="10"/>
      <c r="O274" s="10"/>
    </row>
    <row r="275" spans="1:15" x14ac:dyDescent="0.25">
      <c r="A275" s="10"/>
      <c r="C275" s="10"/>
      <c r="D275" s="10"/>
      <c r="E275" s="10"/>
      <c r="F275" s="10"/>
      <c r="G275" s="10"/>
      <c r="H275" s="10"/>
      <c r="I275" s="10"/>
      <c r="K275" s="10"/>
      <c r="L275" s="10"/>
      <c r="M275" s="10"/>
      <c r="N275" s="10"/>
      <c r="O275" s="10"/>
    </row>
    <row r="276" spans="1:15" x14ac:dyDescent="0.25">
      <c r="A276" s="10"/>
      <c r="C276" s="10"/>
      <c r="D276" s="10"/>
      <c r="E276" s="10"/>
      <c r="F276" s="10"/>
      <c r="G276" s="10"/>
      <c r="H276" s="10"/>
      <c r="I276" s="10"/>
      <c r="K276" s="10"/>
      <c r="L276" s="10"/>
      <c r="M276" s="10"/>
      <c r="N276" s="10"/>
      <c r="O276" s="10"/>
    </row>
    <row r="277" spans="1:15" x14ac:dyDescent="0.25">
      <c r="A277" s="10"/>
      <c r="C277" s="10"/>
      <c r="D277" s="10"/>
      <c r="E277" s="10"/>
      <c r="F277" s="10"/>
      <c r="G277" s="10"/>
      <c r="H277" s="10"/>
      <c r="I277" s="10"/>
      <c r="K277" s="10"/>
      <c r="L277" s="10"/>
      <c r="M277" s="10"/>
      <c r="N277" s="10"/>
      <c r="O277" s="10"/>
    </row>
    <row r="278" spans="1:15" x14ac:dyDescent="0.25">
      <c r="A278" s="10"/>
      <c r="C278" s="10"/>
      <c r="D278" s="10"/>
      <c r="E278" s="10"/>
      <c r="F278" s="10"/>
      <c r="G278" s="10"/>
      <c r="H278" s="10"/>
      <c r="I278" s="10"/>
      <c r="K278" s="10"/>
      <c r="L278" s="10"/>
      <c r="M278" s="10"/>
      <c r="N278" s="10"/>
      <c r="O278" s="10"/>
    </row>
    <row r="279" spans="1:15" x14ac:dyDescent="0.25">
      <c r="A279" s="10"/>
      <c r="C279" s="10"/>
      <c r="D279" s="10"/>
      <c r="E279" s="10"/>
      <c r="F279" s="10"/>
      <c r="G279" s="10"/>
      <c r="H279" s="10"/>
      <c r="I279" s="10"/>
      <c r="K279" s="10"/>
      <c r="L279" s="10"/>
      <c r="M279" s="10"/>
      <c r="N279" s="10"/>
      <c r="O279" s="10"/>
    </row>
    <row r="280" spans="1:15" x14ac:dyDescent="0.25">
      <c r="A280" s="10"/>
      <c r="C280" s="10"/>
      <c r="D280" s="10"/>
      <c r="E280" s="10"/>
      <c r="F280" s="10"/>
      <c r="G280" s="10"/>
      <c r="H280" s="10"/>
      <c r="I280" s="10"/>
      <c r="K280" s="10"/>
      <c r="L280" s="10"/>
      <c r="M280" s="10"/>
      <c r="N280" s="10"/>
      <c r="O280" s="10"/>
    </row>
    <row r="281" spans="1:15" x14ac:dyDescent="0.25">
      <c r="A281" s="10"/>
      <c r="C281" s="10"/>
      <c r="D281" s="10"/>
      <c r="E281" s="10"/>
      <c r="F281" s="10"/>
      <c r="G281" s="10"/>
      <c r="H281" s="10"/>
      <c r="I281" s="10"/>
      <c r="K281" s="10"/>
      <c r="L281" s="10"/>
      <c r="M281" s="10"/>
      <c r="N281" s="10"/>
      <c r="O281" s="10"/>
    </row>
    <row r="282" spans="1:15" x14ac:dyDescent="0.25">
      <c r="A282" s="10"/>
      <c r="C282" s="10"/>
      <c r="D282" s="10"/>
      <c r="E282" s="10"/>
      <c r="F282" s="10"/>
      <c r="G282" s="10"/>
      <c r="H282" s="10"/>
      <c r="I282" s="10"/>
      <c r="K282" s="10"/>
      <c r="L282" s="10"/>
      <c r="M282" s="10"/>
      <c r="N282" s="10"/>
      <c r="O282" s="10"/>
    </row>
    <row r="283" spans="1:15" x14ac:dyDescent="0.25">
      <c r="A283" s="10"/>
      <c r="C283" s="10"/>
      <c r="D283" s="10"/>
      <c r="E283" s="10"/>
      <c r="F283" s="10"/>
      <c r="G283" s="10"/>
      <c r="H283" s="10"/>
      <c r="I283" s="10"/>
      <c r="K283" s="10"/>
      <c r="L283" s="10"/>
      <c r="M283" s="10"/>
      <c r="N283" s="10"/>
      <c r="O283" s="10"/>
    </row>
    <row r="284" spans="1:15" x14ac:dyDescent="0.25">
      <c r="A284" s="10"/>
      <c r="C284" s="10"/>
      <c r="D284" s="10"/>
      <c r="E284" s="10"/>
      <c r="F284" s="10"/>
      <c r="G284" s="10"/>
      <c r="H284" s="10"/>
      <c r="I284" s="10"/>
      <c r="K284" s="10"/>
      <c r="L284" s="10"/>
      <c r="M284" s="10"/>
      <c r="N284" s="10"/>
      <c r="O284" s="10"/>
    </row>
    <row r="285" spans="1:15" x14ac:dyDescent="0.25">
      <c r="A285" s="10"/>
      <c r="C285" s="10"/>
      <c r="D285" s="10"/>
      <c r="E285" s="10"/>
      <c r="F285" s="10"/>
      <c r="G285" s="10"/>
      <c r="H285" s="10"/>
      <c r="I285" s="10"/>
      <c r="K285" s="10"/>
      <c r="L285" s="10"/>
      <c r="M285" s="10"/>
      <c r="N285" s="10"/>
      <c r="O285" s="10"/>
    </row>
    <row r="286" spans="1:15" x14ac:dyDescent="0.25">
      <c r="A286" s="10"/>
      <c r="C286" s="10"/>
      <c r="D286" s="10"/>
      <c r="E286" s="10"/>
      <c r="F286" s="10"/>
      <c r="G286" s="10"/>
      <c r="H286" s="10"/>
      <c r="I286" s="10"/>
      <c r="K286" s="10"/>
      <c r="L286" s="10"/>
      <c r="M286" s="10"/>
      <c r="N286" s="10"/>
      <c r="O286" s="10"/>
    </row>
    <row r="287" spans="1:15" x14ac:dyDescent="0.25">
      <c r="A287" s="10"/>
      <c r="C287" s="10"/>
      <c r="D287" s="10"/>
      <c r="E287" s="10"/>
      <c r="F287" s="10"/>
      <c r="G287" s="10"/>
      <c r="H287" s="10"/>
      <c r="I287" s="10"/>
      <c r="K287" s="10"/>
      <c r="L287" s="10"/>
      <c r="M287" s="10"/>
      <c r="N287" s="10"/>
      <c r="O287" s="10"/>
    </row>
    <row r="288" spans="1:15" x14ac:dyDescent="0.25">
      <c r="A288" s="10"/>
      <c r="C288" s="10"/>
      <c r="D288" s="10"/>
      <c r="E288" s="10"/>
      <c r="F288" s="10"/>
      <c r="G288" s="10"/>
      <c r="H288" s="10"/>
      <c r="I288" s="10"/>
      <c r="K288" s="10"/>
      <c r="L288" s="10"/>
      <c r="M288" s="10"/>
      <c r="N288" s="10"/>
      <c r="O288" s="10"/>
    </row>
    <row r="289" spans="1:15" x14ac:dyDescent="0.25">
      <c r="A289" s="10"/>
      <c r="C289" s="10"/>
      <c r="D289" s="10"/>
      <c r="E289" s="10"/>
      <c r="F289" s="10"/>
      <c r="G289" s="10"/>
      <c r="H289" s="10"/>
      <c r="I289" s="10"/>
      <c r="K289" s="10"/>
      <c r="L289" s="10"/>
      <c r="M289" s="10"/>
      <c r="N289" s="10"/>
      <c r="O289" s="10"/>
    </row>
    <row r="290" spans="1:15" x14ac:dyDescent="0.25">
      <c r="A290" s="10"/>
      <c r="C290" s="10"/>
      <c r="D290" s="10"/>
      <c r="E290" s="10"/>
      <c r="F290" s="10"/>
      <c r="G290" s="10"/>
      <c r="H290" s="10"/>
      <c r="I290" s="10"/>
      <c r="K290" s="10"/>
      <c r="L290" s="10"/>
      <c r="M290" s="10"/>
      <c r="N290" s="10"/>
      <c r="O290" s="10"/>
    </row>
    <row r="291" spans="1:15" x14ac:dyDescent="0.25">
      <c r="A291" s="10"/>
      <c r="C291" s="10"/>
      <c r="D291" s="10"/>
      <c r="E291" s="10"/>
      <c r="F291" s="10"/>
      <c r="G291" s="10"/>
      <c r="H291" s="10"/>
      <c r="I291" s="10"/>
      <c r="K291" s="10"/>
      <c r="L291" s="10"/>
      <c r="M291" s="10"/>
      <c r="N291" s="10"/>
      <c r="O291" s="10"/>
    </row>
    <row r="292" spans="1:15" x14ac:dyDescent="0.25">
      <c r="A292" s="10"/>
      <c r="C292" s="10"/>
      <c r="D292" s="10"/>
      <c r="E292" s="10"/>
      <c r="F292" s="10"/>
      <c r="G292" s="10"/>
      <c r="H292" s="10"/>
      <c r="I292" s="10"/>
      <c r="K292" s="10"/>
      <c r="L292" s="10"/>
      <c r="M292" s="10"/>
      <c r="N292" s="10"/>
      <c r="O292" s="10"/>
    </row>
    <row r="293" spans="1:15" x14ac:dyDescent="0.25">
      <c r="A293" s="10"/>
      <c r="C293" s="10"/>
      <c r="D293" s="10"/>
      <c r="E293" s="10"/>
      <c r="F293" s="10"/>
      <c r="G293" s="10"/>
      <c r="H293" s="10"/>
      <c r="I293" s="10"/>
      <c r="K293" s="10"/>
      <c r="L293" s="10"/>
      <c r="M293" s="10"/>
      <c r="N293" s="10"/>
      <c r="O293" s="10"/>
    </row>
    <row r="294" spans="1:15" x14ac:dyDescent="0.25">
      <c r="A294" s="10"/>
      <c r="C294" s="10"/>
      <c r="D294" s="10"/>
      <c r="E294" s="10"/>
      <c r="F294" s="10"/>
      <c r="G294" s="10"/>
      <c r="H294" s="10"/>
      <c r="I294" s="10"/>
      <c r="K294" s="10"/>
      <c r="L294" s="10"/>
      <c r="M294" s="10"/>
      <c r="N294" s="10"/>
      <c r="O294" s="10"/>
    </row>
    <row r="295" spans="1:15" x14ac:dyDescent="0.25">
      <c r="A295" s="10"/>
      <c r="C295" s="10"/>
      <c r="D295" s="10"/>
      <c r="E295" s="10"/>
      <c r="F295" s="10"/>
      <c r="G295" s="10"/>
      <c r="H295" s="10"/>
      <c r="I295" s="10"/>
      <c r="K295" s="10"/>
      <c r="L295" s="10"/>
      <c r="M295" s="10"/>
      <c r="N295" s="10"/>
      <c r="O295" s="10"/>
    </row>
    <row r="296" spans="1:15" x14ac:dyDescent="0.25">
      <c r="A296" s="10"/>
      <c r="C296" s="10"/>
      <c r="D296" s="10"/>
      <c r="E296" s="10"/>
      <c r="F296" s="10"/>
      <c r="G296" s="10"/>
      <c r="H296" s="10"/>
      <c r="I296" s="10"/>
      <c r="K296" s="10"/>
      <c r="L296" s="10"/>
      <c r="M296" s="10"/>
      <c r="N296" s="10"/>
      <c r="O296" s="10"/>
    </row>
    <row r="297" spans="1:15" x14ac:dyDescent="0.25">
      <c r="A297" s="10"/>
      <c r="C297" s="10"/>
      <c r="D297" s="10"/>
      <c r="E297" s="10"/>
      <c r="F297" s="10"/>
      <c r="G297" s="10"/>
      <c r="H297" s="10"/>
      <c r="I297" s="10"/>
      <c r="K297" s="10"/>
      <c r="L297" s="10"/>
      <c r="M297" s="10"/>
      <c r="N297" s="10"/>
      <c r="O297" s="10"/>
    </row>
    <row r="298" spans="1:15" x14ac:dyDescent="0.25">
      <c r="A298" s="10"/>
      <c r="C298" s="10"/>
      <c r="D298" s="10"/>
      <c r="E298" s="10"/>
      <c r="F298" s="10"/>
      <c r="G298" s="10"/>
      <c r="H298" s="10"/>
      <c r="I298" s="10"/>
      <c r="K298" s="10"/>
      <c r="L298" s="10"/>
      <c r="M298" s="10"/>
      <c r="N298" s="10"/>
      <c r="O298" s="10"/>
    </row>
    <row r="299" spans="1:15" x14ac:dyDescent="0.25">
      <c r="A299" s="10"/>
      <c r="C299" s="10"/>
      <c r="D299" s="10"/>
      <c r="E299" s="10"/>
      <c r="F299" s="10"/>
      <c r="G299" s="10"/>
      <c r="H299" s="10"/>
      <c r="I299" s="10"/>
      <c r="K299" s="10"/>
      <c r="L299" s="10"/>
      <c r="M299" s="10"/>
      <c r="N299" s="10"/>
      <c r="O299" s="10"/>
    </row>
    <row r="300" spans="1:15" x14ac:dyDescent="0.25">
      <c r="A300" s="10"/>
      <c r="C300" s="10"/>
      <c r="D300" s="10"/>
      <c r="E300" s="10"/>
      <c r="F300" s="10"/>
      <c r="G300" s="10"/>
      <c r="H300" s="10"/>
      <c r="I300" s="10"/>
      <c r="K300" s="10"/>
      <c r="L300" s="10"/>
      <c r="M300" s="10"/>
      <c r="N300" s="10"/>
      <c r="O300" s="10"/>
    </row>
    <row r="301" spans="1:15" x14ac:dyDescent="0.25">
      <c r="A301" s="10"/>
      <c r="C301" s="10"/>
      <c r="D301" s="10"/>
      <c r="E301" s="10"/>
      <c r="F301" s="10"/>
      <c r="G301" s="10"/>
      <c r="H301" s="10"/>
      <c r="I301" s="10"/>
      <c r="K301" s="10"/>
      <c r="L301" s="10"/>
      <c r="M301" s="10"/>
      <c r="N301" s="10"/>
      <c r="O301" s="10"/>
    </row>
    <row r="302" spans="1:15" x14ac:dyDescent="0.25">
      <c r="A302" s="10"/>
      <c r="C302" s="10"/>
      <c r="D302" s="10"/>
      <c r="E302" s="10"/>
      <c r="F302" s="10"/>
      <c r="G302" s="10"/>
      <c r="H302" s="10"/>
      <c r="I302" s="10"/>
      <c r="K302" s="10"/>
      <c r="L302" s="10"/>
      <c r="M302" s="10"/>
      <c r="N302" s="10"/>
      <c r="O302" s="10"/>
    </row>
    <row r="303" spans="1:15" x14ac:dyDescent="0.25">
      <c r="A303" s="10"/>
      <c r="C303" s="10"/>
      <c r="D303" s="10"/>
      <c r="E303" s="10"/>
      <c r="F303" s="10"/>
      <c r="G303" s="10"/>
      <c r="H303" s="10"/>
      <c r="I303" s="10"/>
      <c r="K303" s="10"/>
      <c r="L303" s="10"/>
      <c r="M303" s="10"/>
      <c r="N303" s="10"/>
      <c r="O303" s="10"/>
    </row>
    <row r="304" spans="1:15" x14ac:dyDescent="0.25">
      <c r="A304" s="10"/>
      <c r="C304" s="10"/>
      <c r="D304" s="10"/>
      <c r="E304" s="10"/>
      <c r="F304" s="10"/>
      <c r="G304" s="10"/>
      <c r="H304" s="10"/>
      <c r="I304" s="10"/>
      <c r="K304" s="10"/>
      <c r="L304" s="10"/>
      <c r="M304" s="10"/>
      <c r="N304" s="10"/>
      <c r="O304" s="10"/>
    </row>
    <row r="305" spans="1:15" x14ac:dyDescent="0.25">
      <c r="A305" s="10"/>
      <c r="C305" s="10"/>
      <c r="D305" s="10"/>
      <c r="E305" s="10"/>
      <c r="F305" s="10"/>
      <c r="G305" s="10"/>
      <c r="H305" s="10"/>
      <c r="I305" s="10"/>
      <c r="K305" s="10"/>
      <c r="L305" s="10"/>
      <c r="M305" s="10"/>
      <c r="N305" s="10"/>
      <c r="O305" s="10"/>
    </row>
    <row r="306" spans="1:15" x14ac:dyDescent="0.25">
      <c r="A306" s="10"/>
      <c r="C306" s="10"/>
      <c r="D306" s="10"/>
      <c r="E306" s="10"/>
      <c r="F306" s="10"/>
      <c r="G306" s="10"/>
      <c r="H306" s="10"/>
      <c r="I306" s="10"/>
      <c r="K306" s="10"/>
      <c r="L306" s="10"/>
      <c r="M306" s="10"/>
      <c r="N306" s="10"/>
      <c r="O306" s="10"/>
    </row>
    <row r="307" spans="1:15" x14ac:dyDescent="0.25">
      <c r="A307" s="10"/>
      <c r="C307" s="10"/>
      <c r="D307" s="10"/>
      <c r="E307" s="10"/>
      <c r="F307" s="10"/>
      <c r="G307" s="10"/>
      <c r="H307" s="10"/>
      <c r="I307" s="10"/>
      <c r="K307" s="10"/>
      <c r="L307" s="10"/>
      <c r="M307" s="10"/>
      <c r="N307" s="10"/>
      <c r="O307" s="10"/>
    </row>
    <row r="308" spans="1:15" x14ac:dyDescent="0.25">
      <c r="A308" s="10"/>
      <c r="C308" s="10"/>
      <c r="D308" s="10"/>
      <c r="E308" s="10"/>
      <c r="F308" s="10"/>
      <c r="G308" s="10"/>
      <c r="H308" s="10"/>
      <c r="I308" s="10"/>
      <c r="K308" s="10"/>
      <c r="L308" s="10"/>
      <c r="M308" s="10"/>
      <c r="N308" s="10"/>
      <c r="O308" s="10"/>
    </row>
    <row r="309" spans="1:15" x14ac:dyDescent="0.25">
      <c r="A309" s="10"/>
      <c r="C309" s="10"/>
      <c r="D309" s="10"/>
      <c r="E309" s="10"/>
      <c r="F309" s="10"/>
      <c r="G309" s="10"/>
      <c r="H309" s="10"/>
      <c r="I309" s="10"/>
      <c r="K309" s="10"/>
      <c r="L309" s="10"/>
      <c r="M309" s="10"/>
      <c r="N309" s="10"/>
      <c r="O309" s="10"/>
    </row>
    <row r="310" spans="1:15" x14ac:dyDescent="0.25">
      <c r="A310" s="10"/>
      <c r="C310" s="10"/>
      <c r="D310" s="10"/>
      <c r="E310" s="10"/>
      <c r="F310" s="10"/>
      <c r="G310" s="10"/>
      <c r="H310" s="10"/>
      <c r="I310" s="10"/>
      <c r="K310" s="10"/>
      <c r="L310" s="10"/>
      <c r="M310" s="10"/>
      <c r="N310" s="10"/>
      <c r="O310" s="10"/>
    </row>
    <row r="311" spans="1:15" x14ac:dyDescent="0.25">
      <c r="A311" s="10"/>
      <c r="C311" s="10"/>
      <c r="D311" s="10"/>
      <c r="E311" s="10"/>
      <c r="F311" s="10"/>
      <c r="G311" s="10"/>
      <c r="H311" s="10"/>
      <c r="I311" s="10"/>
      <c r="K311" s="10"/>
      <c r="L311" s="10"/>
      <c r="M311" s="10"/>
      <c r="N311" s="10"/>
      <c r="O311" s="10"/>
    </row>
    <row r="312" spans="1:15" x14ac:dyDescent="0.25">
      <c r="A312" s="10"/>
      <c r="C312" s="10"/>
      <c r="D312" s="10"/>
      <c r="E312" s="10"/>
      <c r="F312" s="10"/>
      <c r="G312" s="10"/>
      <c r="H312" s="10"/>
      <c r="I312" s="10"/>
      <c r="K312" s="10"/>
      <c r="L312" s="10"/>
      <c r="M312" s="10"/>
      <c r="N312" s="10"/>
      <c r="O312" s="10"/>
    </row>
    <row r="313" spans="1:15" x14ac:dyDescent="0.25">
      <c r="A313" s="10"/>
      <c r="C313" s="10"/>
      <c r="D313" s="10"/>
      <c r="E313" s="10"/>
      <c r="F313" s="10"/>
      <c r="G313" s="10"/>
      <c r="H313" s="10"/>
      <c r="I313" s="10"/>
      <c r="K313" s="10"/>
      <c r="L313" s="10"/>
      <c r="M313" s="10"/>
      <c r="N313" s="10"/>
      <c r="O313" s="10"/>
    </row>
    <row r="314" spans="1:15" x14ac:dyDescent="0.25">
      <c r="A314" s="10"/>
      <c r="C314" s="10"/>
      <c r="D314" s="10"/>
      <c r="E314" s="10"/>
      <c r="F314" s="10"/>
      <c r="G314" s="10"/>
      <c r="H314" s="10"/>
      <c r="I314" s="10"/>
      <c r="K314" s="10"/>
      <c r="L314" s="10"/>
      <c r="M314" s="10"/>
      <c r="N314" s="10"/>
      <c r="O314" s="10"/>
    </row>
    <row r="315" spans="1:15" x14ac:dyDescent="0.25">
      <c r="A315" s="10"/>
      <c r="C315" s="10"/>
      <c r="D315" s="10"/>
      <c r="E315" s="10"/>
      <c r="F315" s="10"/>
      <c r="G315" s="10"/>
      <c r="H315" s="10"/>
      <c r="I315" s="10"/>
      <c r="K315" s="10"/>
      <c r="L315" s="10"/>
      <c r="M315" s="10"/>
      <c r="N315" s="10"/>
      <c r="O315" s="10"/>
    </row>
    <row r="316" spans="1:15" x14ac:dyDescent="0.25">
      <c r="A316" s="10"/>
      <c r="C316" s="10"/>
      <c r="D316" s="10"/>
      <c r="E316" s="10"/>
      <c r="F316" s="10"/>
      <c r="G316" s="10"/>
      <c r="H316" s="10"/>
      <c r="I316" s="10"/>
      <c r="K316" s="10"/>
      <c r="L316" s="10"/>
      <c r="M316" s="10"/>
      <c r="N316" s="10"/>
      <c r="O316" s="10"/>
    </row>
    <row r="317" spans="1:15" x14ac:dyDescent="0.25">
      <c r="A317" s="10"/>
      <c r="C317" s="10"/>
      <c r="D317" s="10"/>
      <c r="E317" s="10"/>
      <c r="F317" s="10"/>
      <c r="G317" s="10"/>
      <c r="H317" s="10"/>
      <c r="I317" s="10"/>
      <c r="K317" s="10"/>
      <c r="L317" s="10"/>
      <c r="M317" s="10"/>
      <c r="N317" s="10"/>
      <c r="O317" s="10"/>
    </row>
    <row r="318" spans="1:15" x14ac:dyDescent="0.25">
      <c r="A318" s="10"/>
      <c r="C318" s="10"/>
      <c r="D318" s="10"/>
      <c r="E318" s="10"/>
      <c r="F318" s="10"/>
      <c r="G318" s="10"/>
      <c r="H318" s="10"/>
      <c r="I318" s="10"/>
      <c r="K318" s="10"/>
      <c r="L318" s="10"/>
      <c r="M318" s="10"/>
      <c r="N318" s="10"/>
      <c r="O318" s="10"/>
    </row>
    <row r="319" spans="1:15" x14ac:dyDescent="0.25">
      <c r="A319" s="10"/>
      <c r="C319" s="10"/>
      <c r="D319" s="10"/>
      <c r="E319" s="10"/>
      <c r="F319" s="10"/>
      <c r="G319" s="10"/>
      <c r="H319" s="10"/>
      <c r="I319" s="10"/>
      <c r="K319" s="10"/>
      <c r="L319" s="10"/>
      <c r="M319" s="10"/>
      <c r="N319" s="10"/>
      <c r="O319" s="10"/>
    </row>
    <row r="320" spans="1:15" x14ac:dyDescent="0.25">
      <c r="A320" s="10"/>
      <c r="C320" s="10"/>
      <c r="D320" s="10"/>
      <c r="E320" s="10"/>
      <c r="F320" s="10"/>
      <c r="G320" s="10"/>
      <c r="H320" s="10"/>
      <c r="I320" s="10"/>
      <c r="K320" s="10"/>
      <c r="L320" s="10"/>
      <c r="M320" s="10"/>
      <c r="N320" s="10"/>
      <c r="O320" s="10"/>
    </row>
    <row r="321" spans="1:15" x14ac:dyDescent="0.25">
      <c r="A321" s="10"/>
      <c r="C321" s="10"/>
      <c r="D321" s="10"/>
      <c r="E321" s="10"/>
      <c r="F321" s="10"/>
      <c r="G321" s="10"/>
      <c r="H321" s="10"/>
      <c r="I321" s="10"/>
      <c r="K321" s="10"/>
      <c r="L321" s="10"/>
      <c r="M321" s="10"/>
      <c r="N321" s="10"/>
      <c r="O321" s="10"/>
    </row>
    <row r="322" spans="1:15" x14ac:dyDescent="0.25">
      <c r="A322" s="10"/>
      <c r="C322" s="10"/>
      <c r="D322" s="10"/>
      <c r="E322" s="10"/>
      <c r="F322" s="10"/>
      <c r="G322" s="10"/>
      <c r="H322" s="10"/>
      <c r="I322" s="10"/>
      <c r="K322" s="10"/>
      <c r="L322" s="10"/>
      <c r="M322" s="10"/>
      <c r="N322" s="10"/>
      <c r="O322" s="10"/>
    </row>
    <row r="323" spans="1:15" x14ac:dyDescent="0.25">
      <c r="A323" s="10"/>
      <c r="C323" s="10"/>
      <c r="D323" s="10"/>
      <c r="E323" s="10"/>
      <c r="F323" s="10"/>
      <c r="G323" s="10"/>
      <c r="H323" s="10"/>
      <c r="I323" s="10"/>
      <c r="K323" s="10"/>
      <c r="L323" s="10"/>
      <c r="M323" s="10"/>
      <c r="N323" s="10"/>
      <c r="O323" s="10"/>
    </row>
    <row r="324" spans="1:15" x14ac:dyDescent="0.25">
      <c r="A324" s="10"/>
      <c r="C324" s="10"/>
      <c r="D324" s="10"/>
      <c r="E324" s="10"/>
      <c r="F324" s="10"/>
      <c r="G324" s="10"/>
      <c r="H324" s="10"/>
      <c r="I324" s="10"/>
      <c r="K324" s="10"/>
      <c r="L324" s="10"/>
      <c r="M324" s="10"/>
      <c r="N324" s="10"/>
      <c r="O324" s="10"/>
    </row>
    <row r="325" spans="1:15" x14ac:dyDescent="0.25">
      <c r="A325" s="10"/>
      <c r="C325" s="10"/>
      <c r="D325" s="10"/>
      <c r="E325" s="10"/>
      <c r="F325" s="10"/>
      <c r="G325" s="10"/>
      <c r="H325" s="10"/>
      <c r="I325" s="10"/>
      <c r="K325" s="10"/>
      <c r="L325" s="10"/>
      <c r="M325" s="10"/>
      <c r="N325" s="10"/>
      <c r="O325" s="10"/>
    </row>
    <row r="326" spans="1:15" x14ac:dyDescent="0.25">
      <c r="A326" s="10"/>
      <c r="C326" s="10"/>
      <c r="D326" s="10"/>
      <c r="E326" s="10"/>
      <c r="F326" s="10"/>
      <c r="G326" s="10"/>
      <c r="H326" s="10"/>
      <c r="I326" s="10"/>
      <c r="K326" s="10"/>
      <c r="L326" s="10"/>
      <c r="M326" s="10"/>
      <c r="N326" s="10"/>
      <c r="O326" s="10"/>
    </row>
    <row r="327" spans="1:15" x14ac:dyDescent="0.25">
      <c r="A327" s="10"/>
      <c r="C327" s="10"/>
      <c r="D327" s="10"/>
      <c r="E327" s="10"/>
      <c r="F327" s="10"/>
      <c r="G327" s="10"/>
      <c r="H327" s="10"/>
      <c r="I327" s="10"/>
      <c r="K327" s="10"/>
      <c r="L327" s="10"/>
      <c r="M327" s="10"/>
      <c r="N327" s="10"/>
      <c r="O327" s="10"/>
    </row>
    <row r="328" spans="1:15" x14ac:dyDescent="0.25">
      <c r="A328" s="10"/>
      <c r="C328" s="10"/>
      <c r="D328" s="10"/>
      <c r="E328" s="10"/>
      <c r="F328" s="10"/>
      <c r="G328" s="10"/>
      <c r="H328" s="10"/>
      <c r="I328" s="10"/>
      <c r="K328" s="10"/>
      <c r="L328" s="10"/>
      <c r="M328" s="10"/>
      <c r="N328" s="10"/>
      <c r="O328" s="10"/>
    </row>
    <row r="329" spans="1:15" x14ac:dyDescent="0.25">
      <c r="A329" s="10"/>
      <c r="C329" s="10"/>
      <c r="D329" s="10"/>
      <c r="E329" s="10"/>
      <c r="F329" s="10"/>
      <c r="G329" s="10"/>
      <c r="H329" s="10"/>
      <c r="I329" s="10"/>
      <c r="K329" s="10"/>
      <c r="L329" s="10"/>
      <c r="M329" s="10"/>
      <c r="N329" s="10"/>
      <c r="O329" s="10"/>
    </row>
    <row r="330" spans="1:15" x14ac:dyDescent="0.25">
      <c r="A330" s="10"/>
      <c r="C330" s="10"/>
      <c r="D330" s="10"/>
      <c r="E330" s="10"/>
      <c r="F330" s="10"/>
      <c r="G330" s="10"/>
      <c r="H330" s="10"/>
      <c r="I330" s="10"/>
      <c r="K330" s="10"/>
      <c r="L330" s="10"/>
      <c r="M330" s="10"/>
      <c r="N330" s="10"/>
      <c r="O330" s="10"/>
    </row>
    <row r="331" spans="1:15" x14ac:dyDescent="0.25">
      <c r="A331" s="10"/>
      <c r="C331" s="10"/>
      <c r="D331" s="10"/>
      <c r="E331" s="10"/>
      <c r="F331" s="10"/>
      <c r="G331" s="10"/>
      <c r="H331" s="10"/>
      <c r="I331" s="10"/>
      <c r="K331" s="10"/>
      <c r="L331" s="10"/>
      <c r="M331" s="10"/>
      <c r="N331" s="10"/>
      <c r="O331" s="10"/>
    </row>
    <row r="332" spans="1:15" x14ac:dyDescent="0.25">
      <c r="A332" s="10"/>
      <c r="C332" s="10"/>
      <c r="D332" s="10"/>
      <c r="E332" s="10"/>
      <c r="F332" s="10"/>
      <c r="G332" s="10"/>
      <c r="H332" s="10"/>
      <c r="I332" s="10"/>
      <c r="K332" s="10"/>
      <c r="L332" s="10"/>
      <c r="M332" s="10"/>
      <c r="N332" s="10"/>
      <c r="O332" s="10"/>
    </row>
    <row r="333" spans="1:15" x14ac:dyDescent="0.25">
      <c r="A333" s="10"/>
      <c r="C333" s="10"/>
      <c r="D333" s="10"/>
      <c r="E333" s="10"/>
      <c r="F333" s="10"/>
      <c r="G333" s="10"/>
      <c r="H333" s="10"/>
      <c r="I333" s="10"/>
      <c r="K333" s="10"/>
      <c r="L333" s="10"/>
      <c r="M333" s="10"/>
      <c r="N333" s="10"/>
      <c r="O333" s="10"/>
    </row>
    <row r="334" spans="1:15" x14ac:dyDescent="0.25">
      <c r="A334" s="10"/>
      <c r="C334" s="10"/>
      <c r="D334" s="10"/>
      <c r="E334" s="10"/>
      <c r="F334" s="10"/>
      <c r="G334" s="10"/>
      <c r="H334" s="10"/>
      <c r="I334" s="10"/>
      <c r="K334" s="10"/>
      <c r="L334" s="10"/>
      <c r="M334" s="10"/>
      <c r="N334" s="10"/>
      <c r="O334" s="10"/>
    </row>
    <row r="335" spans="1:15" x14ac:dyDescent="0.25">
      <c r="A335" s="10"/>
      <c r="C335" s="10"/>
      <c r="D335" s="10"/>
      <c r="E335" s="10"/>
      <c r="F335" s="10"/>
      <c r="G335" s="10"/>
      <c r="H335" s="10"/>
      <c r="I335" s="10"/>
      <c r="K335" s="10"/>
      <c r="L335" s="10"/>
      <c r="M335" s="10"/>
      <c r="N335" s="10"/>
      <c r="O335" s="10"/>
    </row>
    <row r="336" spans="1:15" x14ac:dyDescent="0.25">
      <c r="A336" s="10"/>
      <c r="C336" s="10"/>
      <c r="D336" s="10"/>
      <c r="E336" s="10"/>
      <c r="F336" s="10"/>
      <c r="G336" s="10"/>
      <c r="H336" s="10"/>
      <c r="I336" s="10"/>
      <c r="K336" s="10"/>
      <c r="L336" s="10"/>
      <c r="M336" s="10"/>
      <c r="N336" s="10"/>
      <c r="O336" s="10"/>
    </row>
    <row r="337" spans="1:15" x14ac:dyDescent="0.25">
      <c r="A337" s="10"/>
      <c r="C337" s="10"/>
      <c r="D337" s="10"/>
      <c r="E337" s="10"/>
      <c r="F337" s="10"/>
      <c r="G337" s="10"/>
      <c r="H337" s="10"/>
      <c r="I337" s="10"/>
      <c r="K337" s="10"/>
      <c r="L337" s="10"/>
      <c r="M337" s="10"/>
      <c r="N337" s="10"/>
      <c r="O337" s="10"/>
    </row>
    <row r="338" spans="1:15" x14ac:dyDescent="0.25">
      <c r="A338" s="10"/>
      <c r="C338" s="10"/>
      <c r="D338" s="10"/>
      <c r="E338" s="10"/>
      <c r="F338" s="10"/>
      <c r="G338" s="10"/>
      <c r="H338" s="10"/>
      <c r="I338" s="10"/>
      <c r="K338" s="10"/>
      <c r="L338" s="10"/>
      <c r="M338" s="10"/>
      <c r="N338" s="10"/>
      <c r="O338" s="10"/>
    </row>
    <row r="339" spans="1:15" x14ac:dyDescent="0.25">
      <c r="A339" s="10"/>
      <c r="C339" s="10"/>
      <c r="D339" s="10"/>
      <c r="E339" s="10"/>
      <c r="F339" s="10"/>
      <c r="G339" s="10"/>
      <c r="H339" s="10"/>
      <c r="I339" s="10"/>
      <c r="K339" s="10"/>
      <c r="L339" s="10"/>
      <c r="M339" s="10"/>
      <c r="N339" s="10"/>
      <c r="O339" s="10"/>
    </row>
    <row r="340" spans="1:15" x14ac:dyDescent="0.25">
      <c r="A340" s="10"/>
      <c r="C340" s="10"/>
      <c r="D340" s="10"/>
      <c r="E340" s="10"/>
      <c r="F340" s="10"/>
      <c r="G340" s="10"/>
      <c r="H340" s="10"/>
      <c r="I340" s="10"/>
      <c r="K340" s="10"/>
      <c r="L340" s="10"/>
      <c r="M340" s="10"/>
      <c r="N340" s="10"/>
      <c r="O340" s="10"/>
    </row>
    <row r="341" spans="1:15" x14ac:dyDescent="0.25">
      <c r="A341" s="10"/>
      <c r="C341" s="10"/>
      <c r="D341" s="10"/>
      <c r="E341" s="10"/>
      <c r="F341" s="10"/>
      <c r="G341" s="10"/>
      <c r="H341" s="10"/>
      <c r="I341" s="10"/>
      <c r="K341" s="10"/>
      <c r="L341" s="10"/>
      <c r="M341" s="10"/>
      <c r="N341" s="10"/>
      <c r="O341" s="10"/>
    </row>
    <row r="342" spans="1:15" x14ac:dyDescent="0.25">
      <c r="A342" s="10"/>
      <c r="C342" s="10"/>
      <c r="D342" s="10"/>
      <c r="E342" s="10"/>
      <c r="F342" s="10"/>
      <c r="G342" s="10"/>
      <c r="H342" s="10"/>
      <c r="I342" s="10"/>
      <c r="K342" s="10"/>
      <c r="L342" s="10"/>
      <c r="M342" s="10"/>
      <c r="N342" s="10"/>
      <c r="O342" s="10"/>
    </row>
    <row r="343" spans="1:15" x14ac:dyDescent="0.25">
      <c r="A343" s="10"/>
      <c r="C343" s="10"/>
      <c r="D343" s="10"/>
      <c r="E343" s="10"/>
      <c r="F343" s="10"/>
      <c r="G343" s="10"/>
      <c r="H343" s="10"/>
      <c r="I343" s="10"/>
      <c r="K343" s="10"/>
      <c r="L343" s="10"/>
      <c r="M343" s="10"/>
      <c r="N343" s="10"/>
      <c r="O343" s="10"/>
    </row>
    <row r="344" spans="1:15" x14ac:dyDescent="0.25">
      <c r="A344" s="10"/>
      <c r="C344" s="10"/>
      <c r="D344" s="10"/>
      <c r="E344" s="10"/>
      <c r="F344" s="10"/>
      <c r="G344" s="10"/>
      <c r="H344" s="10"/>
      <c r="I344" s="10"/>
      <c r="K344" s="10"/>
      <c r="L344" s="10"/>
      <c r="M344" s="10"/>
      <c r="N344" s="10"/>
      <c r="O344" s="10"/>
    </row>
    <row r="345" spans="1:15" x14ac:dyDescent="0.25">
      <c r="A345" s="10"/>
      <c r="C345" s="10"/>
      <c r="D345" s="10"/>
      <c r="E345" s="10"/>
      <c r="F345" s="10"/>
      <c r="G345" s="10"/>
      <c r="H345" s="10"/>
      <c r="I345" s="10"/>
      <c r="K345" s="10"/>
      <c r="L345" s="10"/>
      <c r="M345" s="10"/>
      <c r="N345" s="10"/>
      <c r="O345" s="10"/>
    </row>
    <row r="346" spans="1:15" x14ac:dyDescent="0.25">
      <c r="A346" s="10"/>
      <c r="C346" s="10"/>
      <c r="D346" s="10"/>
      <c r="E346" s="10"/>
      <c r="F346" s="10"/>
      <c r="G346" s="10"/>
      <c r="H346" s="10"/>
      <c r="I346" s="10"/>
      <c r="K346" s="10"/>
      <c r="L346" s="10"/>
      <c r="M346" s="10"/>
      <c r="N346" s="10"/>
      <c r="O346" s="10"/>
    </row>
    <row r="347" spans="1:15" x14ac:dyDescent="0.25">
      <c r="A347" s="10"/>
      <c r="C347" s="10"/>
      <c r="D347" s="10"/>
      <c r="E347" s="10"/>
      <c r="F347" s="10"/>
      <c r="G347" s="10"/>
      <c r="H347" s="10"/>
      <c r="I347" s="10"/>
      <c r="K347" s="10"/>
      <c r="L347" s="10"/>
      <c r="M347" s="10"/>
      <c r="N347" s="10"/>
      <c r="O347" s="10"/>
    </row>
    <row r="348" spans="1:15" x14ac:dyDescent="0.25">
      <c r="A348" s="10"/>
      <c r="C348" s="10"/>
      <c r="D348" s="10"/>
      <c r="E348" s="10"/>
      <c r="F348" s="10"/>
      <c r="G348" s="10"/>
      <c r="H348" s="10"/>
      <c r="I348" s="10"/>
      <c r="K348" s="10"/>
      <c r="L348" s="10"/>
      <c r="M348" s="10"/>
      <c r="N348" s="10"/>
      <c r="O348" s="10"/>
    </row>
    <row r="349" spans="1:15" x14ac:dyDescent="0.25">
      <c r="A349" s="10"/>
      <c r="C349" s="10"/>
      <c r="D349" s="10"/>
      <c r="E349" s="10"/>
      <c r="F349" s="10"/>
      <c r="G349" s="10"/>
      <c r="H349" s="10"/>
      <c r="I349" s="10"/>
      <c r="K349" s="10"/>
      <c r="L349" s="10"/>
      <c r="M349" s="10"/>
      <c r="N349" s="10"/>
      <c r="O349" s="10"/>
    </row>
    <row r="350" spans="1:15" x14ac:dyDescent="0.25">
      <c r="A350" s="10"/>
      <c r="C350" s="10"/>
      <c r="D350" s="10"/>
      <c r="E350" s="10"/>
      <c r="F350" s="10"/>
      <c r="G350" s="10"/>
      <c r="H350" s="10"/>
      <c r="I350" s="10"/>
      <c r="K350" s="10"/>
      <c r="L350" s="10"/>
      <c r="M350" s="10"/>
      <c r="N350" s="10"/>
      <c r="O350" s="10"/>
    </row>
    <row r="351" spans="1:15" x14ac:dyDescent="0.25">
      <c r="A351" s="10"/>
      <c r="C351" s="10"/>
      <c r="D351" s="10"/>
      <c r="E351" s="10"/>
      <c r="F351" s="10"/>
      <c r="G351" s="10"/>
      <c r="H351" s="10"/>
      <c r="I351" s="10"/>
      <c r="K351" s="10"/>
      <c r="L351" s="10"/>
      <c r="M351" s="10"/>
      <c r="N351" s="10"/>
      <c r="O351" s="10"/>
    </row>
    <row r="352" spans="1:15" x14ac:dyDescent="0.25">
      <c r="A352" s="10"/>
      <c r="C352" s="10"/>
      <c r="D352" s="10"/>
      <c r="E352" s="10"/>
      <c r="F352" s="10"/>
      <c r="G352" s="10"/>
      <c r="H352" s="10"/>
      <c r="I352" s="10"/>
      <c r="K352" s="10"/>
      <c r="L352" s="10"/>
      <c r="M352" s="10"/>
      <c r="N352" s="10"/>
      <c r="O352" s="10"/>
    </row>
    <row r="353" spans="1:15" x14ac:dyDescent="0.25">
      <c r="A353" s="10"/>
      <c r="C353" s="10"/>
      <c r="D353" s="10"/>
      <c r="E353" s="10"/>
      <c r="F353" s="10"/>
      <c r="G353" s="10"/>
      <c r="H353" s="10"/>
      <c r="I353" s="10"/>
      <c r="K353" s="10"/>
      <c r="L353" s="10"/>
      <c r="M353" s="10"/>
      <c r="N353" s="10"/>
      <c r="O353" s="10"/>
    </row>
    <row r="354" spans="1:15" x14ac:dyDescent="0.25">
      <c r="A354" s="10"/>
      <c r="C354" s="10"/>
      <c r="D354" s="10"/>
      <c r="E354" s="10"/>
      <c r="F354" s="10"/>
      <c r="G354" s="10"/>
      <c r="H354" s="10"/>
      <c r="I354" s="10"/>
      <c r="K354" s="10"/>
      <c r="L354" s="10"/>
      <c r="M354" s="10"/>
      <c r="N354" s="10"/>
      <c r="O354" s="10"/>
    </row>
    <row r="355" spans="1:15" x14ac:dyDescent="0.25">
      <c r="A355" s="10"/>
      <c r="C355" s="10"/>
      <c r="D355" s="10"/>
      <c r="E355" s="10"/>
      <c r="F355" s="10"/>
      <c r="G355" s="10"/>
      <c r="H355" s="10"/>
      <c r="I355" s="10"/>
      <c r="K355" s="10"/>
      <c r="L355" s="10"/>
      <c r="M355" s="10"/>
      <c r="N355" s="10"/>
      <c r="O355" s="10"/>
    </row>
    <row r="356" spans="1:15" x14ac:dyDescent="0.25">
      <c r="A356" s="10"/>
      <c r="C356" s="10"/>
      <c r="D356" s="10"/>
      <c r="E356" s="10"/>
      <c r="F356" s="10"/>
      <c r="G356" s="10"/>
      <c r="H356" s="10"/>
      <c r="I356" s="10"/>
      <c r="K356" s="10"/>
      <c r="L356" s="10"/>
      <c r="M356" s="10"/>
      <c r="N356" s="10"/>
      <c r="O356" s="10"/>
    </row>
    <row r="357" spans="1:15" x14ac:dyDescent="0.25">
      <c r="A357" s="10"/>
      <c r="C357" s="10"/>
      <c r="D357" s="10"/>
      <c r="E357" s="10"/>
      <c r="F357" s="10"/>
      <c r="G357" s="10"/>
      <c r="H357" s="10"/>
      <c r="I357" s="10"/>
      <c r="K357" s="10"/>
      <c r="L357" s="10"/>
      <c r="M357" s="10"/>
      <c r="N357" s="10"/>
      <c r="O357" s="10"/>
    </row>
    <row r="358" spans="1:15" x14ac:dyDescent="0.25">
      <c r="A358" s="10"/>
      <c r="C358" s="10"/>
      <c r="D358" s="10"/>
      <c r="E358" s="10"/>
      <c r="F358" s="10"/>
      <c r="G358" s="10"/>
      <c r="H358" s="10"/>
      <c r="I358" s="10"/>
      <c r="K358" s="10"/>
      <c r="L358" s="10"/>
      <c r="M358" s="10"/>
      <c r="N358" s="10"/>
      <c r="O358" s="10"/>
    </row>
    <row r="359" spans="1:15" x14ac:dyDescent="0.25">
      <c r="A359" s="10"/>
      <c r="C359" s="10"/>
      <c r="D359" s="10"/>
      <c r="E359" s="10"/>
      <c r="F359" s="10"/>
      <c r="G359" s="10"/>
      <c r="H359" s="10"/>
      <c r="I359" s="10"/>
      <c r="K359" s="10"/>
      <c r="L359" s="10"/>
      <c r="M359" s="10"/>
      <c r="N359" s="10"/>
      <c r="O359" s="10"/>
    </row>
    <row r="360" spans="1:15" x14ac:dyDescent="0.25">
      <c r="A360" s="10"/>
      <c r="C360" s="10"/>
      <c r="D360" s="10"/>
      <c r="E360" s="10"/>
      <c r="F360" s="10"/>
      <c r="G360" s="10"/>
      <c r="H360" s="10"/>
      <c r="I360" s="10"/>
      <c r="K360" s="10"/>
      <c r="L360" s="10"/>
      <c r="M360" s="10"/>
      <c r="N360" s="10"/>
      <c r="O360" s="10"/>
    </row>
    <row r="361" spans="1:15" x14ac:dyDescent="0.25">
      <c r="A361" s="10"/>
      <c r="C361" s="10"/>
      <c r="D361" s="10"/>
      <c r="E361" s="10"/>
      <c r="F361" s="10"/>
      <c r="G361" s="10"/>
      <c r="H361" s="10"/>
      <c r="I361" s="10"/>
      <c r="K361" s="10"/>
      <c r="L361" s="10"/>
      <c r="M361" s="10"/>
      <c r="N361" s="10"/>
      <c r="O361" s="10"/>
    </row>
    <row r="362" spans="1:15" x14ac:dyDescent="0.25">
      <c r="A362" s="10"/>
      <c r="C362" s="10"/>
      <c r="D362" s="10"/>
      <c r="E362" s="10"/>
      <c r="F362" s="10"/>
      <c r="G362" s="10"/>
      <c r="H362" s="10"/>
      <c r="I362" s="10"/>
      <c r="K362" s="10"/>
      <c r="L362" s="10"/>
      <c r="M362" s="10"/>
      <c r="N362" s="10"/>
      <c r="O362" s="10"/>
    </row>
    <row r="363" spans="1:15" x14ac:dyDescent="0.25">
      <c r="A363" s="10"/>
      <c r="C363" s="10"/>
      <c r="D363" s="10"/>
      <c r="E363" s="10"/>
      <c r="F363" s="10"/>
      <c r="G363" s="10"/>
      <c r="H363" s="10"/>
      <c r="I363" s="10"/>
      <c r="K363" s="10"/>
      <c r="L363" s="10"/>
      <c r="M363" s="10"/>
      <c r="N363" s="10"/>
      <c r="O363" s="10"/>
    </row>
    <row r="364" spans="1:15" x14ac:dyDescent="0.25">
      <c r="A364" s="10"/>
      <c r="C364" s="10"/>
      <c r="D364" s="10"/>
      <c r="E364" s="10"/>
      <c r="F364" s="10"/>
      <c r="G364" s="10"/>
      <c r="H364" s="10"/>
      <c r="I364" s="10"/>
      <c r="K364" s="10"/>
      <c r="L364" s="10"/>
      <c r="M364" s="10"/>
      <c r="N364" s="10"/>
      <c r="O364" s="10"/>
    </row>
    <row r="365" spans="1:15" x14ac:dyDescent="0.25">
      <c r="A365" s="10"/>
      <c r="C365" s="10"/>
      <c r="D365" s="10"/>
      <c r="E365" s="10"/>
      <c r="F365" s="10"/>
      <c r="G365" s="10"/>
      <c r="H365" s="10"/>
      <c r="I365" s="10"/>
      <c r="K365" s="10"/>
      <c r="L365" s="10"/>
      <c r="M365" s="10"/>
      <c r="N365" s="10"/>
      <c r="O365" s="10"/>
    </row>
    <row r="366" spans="1:15" x14ac:dyDescent="0.25">
      <c r="A366" s="10"/>
      <c r="C366" s="10"/>
      <c r="D366" s="10"/>
      <c r="E366" s="10"/>
      <c r="F366" s="10"/>
      <c r="G366" s="10"/>
      <c r="H366" s="10"/>
      <c r="I366" s="10"/>
      <c r="K366" s="10"/>
      <c r="L366" s="10"/>
      <c r="M366" s="10"/>
      <c r="N366" s="10"/>
      <c r="O366" s="10"/>
    </row>
    <row r="367" spans="1:15" x14ac:dyDescent="0.25">
      <c r="A367" s="10"/>
      <c r="C367" s="10"/>
      <c r="D367" s="10"/>
      <c r="E367" s="10"/>
      <c r="F367" s="10"/>
      <c r="G367" s="10"/>
      <c r="H367" s="10"/>
      <c r="I367" s="10"/>
      <c r="K367" s="10"/>
      <c r="L367" s="10"/>
      <c r="M367" s="10"/>
      <c r="N367" s="10"/>
      <c r="O367" s="10"/>
    </row>
    <row r="368" spans="1:15" x14ac:dyDescent="0.25">
      <c r="A368" s="10"/>
      <c r="C368" s="10"/>
      <c r="D368" s="10"/>
      <c r="E368" s="10"/>
      <c r="F368" s="10"/>
      <c r="G368" s="10"/>
      <c r="H368" s="10"/>
      <c r="I368" s="10"/>
      <c r="K368" s="10"/>
      <c r="L368" s="10"/>
      <c r="M368" s="10"/>
      <c r="N368" s="10"/>
      <c r="O368" s="10"/>
    </row>
    <row r="369" spans="1:15" x14ac:dyDescent="0.25">
      <c r="A369" s="10"/>
      <c r="C369" s="10"/>
      <c r="D369" s="10"/>
      <c r="E369" s="10"/>
      <c r="F369" s="10"/>
      <c r="G369" s="10"/>
      <c r="H369" s="10"/>
      <c r="I369" s="10"/>
      <c r="K369" s="10"/>
      <c r="L369" s="10"/>
      <c r="M369" s="10"/>
      <c r="N369" s="10"/>
      <c r="O369" s="10"/>
    </row>
    <row r="370" spans="1:15" x14ac:dyDescent="0.25">
      <c r="A370" s="10"/>
      <c r="C370" s="10"/>
      <c r="D370" s="10"/>
      <c r="E370" s="10"/>
      <c r="F370" s="10"/>
      <c r="G370" s="10"/>
      <c r="H370" s="10"/>
      <c r="I370" s="10"/>
      <c r="K370" s="10"/>
      <c r="L370" s="10"/>
      <c r="M370" s="10"/>
      <c r="N370" s="10"/>
      <c r="O370" s="10"/>
    </row>
    <row r="371" spans="1:15" x14ac:dyDescent="0.25">
      <c r="A371" s="10"/>
      <c r="C371" s="10"/>
      <c r="D371" s="10"/>
      <c r="E371" s="10"/>
      <c r="F371" s="10"/>
      <c r="G371" s="10"/>
      <c r="H371" s="10"/>
      <c r="I371" s="10"/>
      <c r="K371" s="10"/>
      <c r="L371" s="10"/>
      <c r="M371" s="10"/>
      <c r="N371" s="10"/>
      <c r="O371" s="10"/>
    </row>
    <row r="372" spans="1:15" x14ac:dyDescent="0.25">
      <c r="A372" s="10"/>
      <c r="C372" s="10"/>
      <c r="D372" s="10"/>
      <c r="E372" s="10"/>
      <c r="F372" s="10"/>
      <c r="G372" s="10"/>
      <c r="H372" s="10"/>
      <c r="I372" s="10"/>
      <c r="K372" s="10"/>
      <c r="L372" s="10"/>
      <c r="M372" s="10"/>
      <c r="N372" s="10"/>
      <c r="O372" s="10"/>
    </row>
    <row r="373" spans="1:15" x14ac:dyDescent="0.25">
      <c r="A373" s="10"/>
      <c r="C373" s="10"/>
      <c r="D373" s="10"/>
      <c r="E373" s="10"/>
      <c r="F373" s="10"/>
      <c r="G373" s="10"/>
      <c r="H373" s="10"/>
      <c r="I373" s="10"/>
      <c r="K373" s="10"/>
      <c r="L373" s="10"/>
      <c r="M373" s="10"/>
      <c r="N373" s="10"/>
      <c r="O373" s="10"/>
    </row>
    <row r="374" spans="1:15" x14ac:dyDescent="0.25">
      <c r="A374" s="10"/>
      <c r="C374" s="10"/>
      <c r="D374" s="10"/>
      <c r="E374" s="10"/>
      <c r="F374" s="10"/>
      <c r="G374" s="10"/>
      <c r="H374" s="10"/>
      <c r="I374" s="10"/>
      <c r="K374" s="10"/>
      <c r="L374" s="10"/>
      <c r="M374" s="10"/>
      <c r="N374" s="10"/>
      <c r="O374" s="10"/>
    </row>
    <row r="375" spans="1:15" x14ac:dyDescent="0.25">
      <c r="A375" s="10"/>
      <c r="C375" s="10"/>
      <c r="D375" s="10"/>
      <c r="E375" s="10"/>
      <c r="F375" s="10"/>
      <c r="G375" s="10"/>
      <c r="H375" s="10"/>
      <c r="I375" s="10"/>
      <c r="K375" s="10"/>
      <c r="L375" s="10"/>
      <c r="M375" s="10"/>
      <c r="N375" s="10"/>
      <c r="O375" s="10"/>
    </row>
    <row r="376" spans="1:15" x14ac:dyDescent="0.25">
      <c r="A376" s="10"/>
      <c r="C376" s="10"/>
      <c r="D376" s="10"/>
      <c r="E376" s="10"/>
      <c r="F376" s="10"/>
      <c r="G376" s="10"/>
      <c r="H376" s="10"/>
      <c r="I376" s="10"/>
      <c r="K376" s="10"/>
      <c r="L376" s="10"/>
      <c r="M376" s="10"/>
      <c r="N376" s="10"/>
      <c r="O376" s="10"/>
    </row>
    <row r="377" spans="1:15" x14ac:dyDescent="0.25">
      <c r="A377" s="10"/>
      <c r="C377" s="10"/>
      <c r="D377" s="10"/>
      <c r="E377" s="10"/>
      <c r="F377" s="10"/>
      <c r="G377" s="10"/>
      <c r="H377" s="10"/>
      <c r="I377" s="10"/>
      <c r="K377" s="10"/>
      <c r="L377" s="10"/>
      <c r="M377" s="10"/>
      <c r="N377" s="10"/>
      <c r="O377" s="10"/>
    </row>
    <row r="378" spans="1:15" x14ac:dyDescent="0.25">
      <c r="A378" s="10"/>
      <c r="C378" s="10"/>
      <c r="D378" s="10"/>
      <c r="E378" s="10"/>
      <c r="F378" s="10"/>
      <c r="G378" s="10"/>
      <c r="H378" s="10"/>
      <c r="I378" s="10"/>
      <c r="K378" s="10"/>
      <c r="L378" s="10"/>
      <c r="M378" s="10"/>
      <c r="N378" s="10"/>
      <c r="O378" s="10"/>
    </row>
    <row r="379" spans="1:15" x14ac:dyDescent="0.25">
      <c r="A379" s="10"/>
      <c r="C379" s="10"/>
      <c r="D379" s="10"/>
      <c r="E379" s="10"/>
      <c r="F379" s="10"/>
      <c r="G379" s="10"/>
      <c r="H379" s="10"/>
      <c r="I379" s="10"/>
      <c r="K379" s="10"/>
      <c r="L379" s="10"/>
      <c r="M379" s="10"/>
      <c r="N379" s="10"/>
      <c r="O379" s="10"/>
    </row>
    <row r="380" spans="1:15" x14ac:dyDescent="0.25">
      <c r="A380" s="10"/>
      <c r="C380" s="10"/>
      <c r="D380" s="10"/>
      <c r="E380" s="10"/>
      <c r="F380" s="10"/>
      <c r="G380" s="10"/>
      <c r="H380" s="10"/>
      <c r="I380" s="10"/>
      <c r="K380" s="10"/>
      <c r="L380" s="10"/>
      <c r="M380" s="10"/>
      <c r="N380" s="10"/>
      <c r="O380" s="10"/>
    </row>
    <row r="381" spans="1:15" x14ac:dyDescent="0.25">
      <c r="A381" s="10"/>
      <c r="C381" s="10"/>
      <c r="D381" s="10"/>
      <c r="E381" s="10"/>
      <c r="F381" s="10"/>
      <c r="G381" s="10"/>
      <c r="H381" s="10"/>
      <c r="I381" s="10"/>
      <c r="K381" s="10"/>
      <c r="L381" s="10"/>
      <c r="M381" s="10"/>
      <c r="N381" s="10"/>
      <c r="O381" s="10"/>
    </row>
    <row r="382" spans="1:15" x14ac:dyDescent="0.25">
      <c r="A382" s="10"/>
      <c r="C382" s="10"/>
      <c r="D382" s="10"/>
      <c r="E382" s="10"/>
      <c r="F382" s="10"/>
      <c r="G382" s="10"/>
      <c r="H382" s="10"/>
      <c r="I382" s="10"/>
      <c r="K382" s="10"/>
      <c r="L382" s="10"/>
      <c r="M382" s="10"/>
      <c r="N382" s="10"/>
      <c r="O382" s="10"/>
    </row>
    <row r="383" spans="1:15" x14ac:dyDescent="0.25">
      <c r="A383" s="10"/>
      <c r="C383" s="10"/>
      <c r="D383" s="10"/>
      <c r="E383" s="10"/>
      <c r="F383" s="10"/>
      <c r="G383" s="10"/>
      <c r="H383" s="10"/>
      <c r="I383" s="10"/>
      <c r="K383" s="10"/>
      <c r="L383" s="10"/>
      <c r="M383" s="10"/>
      <c r="N383" s="10"/>
      <c r="O383" s="10"/>
    </row>
    <row r="384" spans="1:15" x14ac:dyDescent="0.25">
      <c r="A384" s="10"/>
      <c r="C384" s="10"/>
      <c r="D384" s="10"/>
      <c r="E384" s="10"/>
      <c r="F384" s="10"/>
      <c r="G384" s="10"/>
      <c r="H384" s="10"/>
      <c r="I384" s="10"/>
      <c r="K384" s="10"/>
      <c r="L384" s="10"/>
      <c r="M384" s="10"/>
      <c r="N384" s="10"/>
      <c r="O384" s="10"/>
    </row>
    <row r="385" spans="1:15" x14ac:dyDescent="0.25">
      <c r="A385" s="10"/>
      <c r="C385" s="10"/>
      <c r="D385" s="10"/>
      <c r="E385" s="10"/>
      <c r="F385" s="10"/>
      <c r="G385" s="10"/>
      <c r="H385" s="10"/>
      <c r="I385" s="10"/>
      <c r="K385" s="10"/>
      <c r="L385" s="10"/>
      <c r="M385" s="10"/>
      <c r="N385" s="10"/>
      <c r="O385" s="10"/>
    </row>
    <row r="386" spans="1:15" x14ac:dyDescent="0.25">
      <c r="A386" s="10"/>
      <c r="C386" s="10"/>
      <c r="D386" s="10"/>
      <c r="E386" s="10"/>
      <c r="F386" s="10"/>
      <c r="G386" s="10"/>
      <c r="H386" s="10"/>
      <c r="I386" s="10"/>
      <c r="K386" s="10"/>
      <c r="L386" s="10"/>
      <c r="M386" s="10"/>
      <c r="N386" s="10"/>
      <c r="O386" s="10"/>
    </row>
    <row r="387" spans="1:15" x14ac:dyDescent="0.25">
      <c r="A387" s="10"/>
      <c r="C387" s="10"/>
      <c r="D387" s="10"/>
      <c r="E387" s="10"/>
      <c r="F387" s="10"/>
      <c r="G387" s="10"/>
      <c r="H387" s="10"/>
      <c r="I387" s="10"/>
      <c r="K387" s="10"/>
      <c r="L387" s="10"/>
      <c r="M387" s="10"/>
      <c r="N387" s="10"/>
      <c r="O387" s="10"/>
    </row>
    <row r="388" spans="1:15" x14ac:dyDescent="0.25">
      <c r="A388" s="10"/>
      <c r="C388" s="10"/>
      <c r="D388" s="10"/>
      <c r="E388" s="10"/>
      <c r="F388" s="10"/>
      <c r="G388" s="10"/>
      <c r="H388" s="10"/>
      <c r="I388" s="10"/>
      <c r="K388" s="10"/>
      <c r="L388" s="10"/>
      <c r="M388" s="10"/>
      <c r="N388" s="10"/>
      <c r="O388" s="10"/>
    </row>
    <row r="389" spans="1:15" x14ac:dyDescent="0.25">
      <c r="A389" s="10"/>
      <c r="C389" s="10"/>
      <c r="D389" s="10"/>
      <c r="E389" s="10"/>
      <c r="F389" s="10"/>
      <c r="G389" s="10"/>
      <c r="H389" s="10"/>
      <c r="I389" s="10"/>
      <c r="K389" s="10"/>
      <c r="L389" s="10"/>
      <c r="M389" s="10"/>
      <c r="N389" s="10"/>
      <c r="O389" s="10"/>
    </row>
    <row r="390" spans="1:15" x14ac:dyDescent="0.25">
      <c r="A390" s="10"/>
      <c r="C390" s="10"/>
      <c r="D390" s="10"/>
      <c r="E390" s="10"/>
      <c r="F390" s="10"/>
      <c r="G390" s="10"/>
      <c r="H390" s="10"/>
      <c r="I390" s="10"/>
      <c r="K390" s="10"/>
      <c r="L390" s="10"/>
      <c r="M390" s="10"/>
      <c r="N390" s="10"/>
      <c r="O390" s="10"/>
    </row>
    <row r="391" spans="1:15" x14ac:dyDescent="0.25">
      <c r="A391" s="10"/>
      <c r="C391" s="10"/>
      <c r="D391" s="10"/>
      <c r="E391" s="10"/>
      <c r="F391" s="10"/>
      <c r="G391" s="10"/>
      <c r="H391" s="10"/>
      <c r="I391" s="10"/>
      <c r="K391" s="10"/>
      <c r="L391" s="10"/>
      <c r="M391" s="10"/>
      <c r="N391" s="10"/>
      <c r="O391" s="10"/>
    </row>
    <row r="392" spans="1:15" x14ac:dyDescent="0.25">
      <c r="A392" s="10"/>
      <c r="C392" s="10"/>
      <c r="D392" s="10"/>
      <c r="E392" s="10"/>
      <c r="F392" s="10"/>
      <c r="G392" s="10"/>
      <c r="H392" s="10"/>
      <c r="I392" s="10"/>
      <c r="K392" s="10"/>
      <c r="L392" s="10"/>
      <c r="M392" s="10"/>
      <c r="N392" s="10"/>
      <c r="O392" s="10"/>
    </row>
    <row r="393" spans="1:15" x14ac:dyDescent="0.25">
      <c r="A393" s="10"/>
      <c r="C393" s="10"/>
      <c r="D393" s="10"/>
      <c r="E393" s="10"/>
      <c r="F393" s="10"/>
      <c r="G393" s="10"/>
      <c r="H393" s="10"/>
      <c r="I393" s="10"/>
      <c r="K393" s="10"/>
      <c r="L393" s="10"/>
      <c r="M393" s="10"/>
      <c r="N393" s="10"/>
      <c r="O393" s="10"/>
    </row>
    <row r="394" spans="1:15" x14ac:dyDescent="0.25">
      <c r="A394" s="10"/>
      <c r="C394" s="10"/>
      <c r="D394" s="10"/>
      <c r="E394" s="10"/>
      <c r="F394" s="10"/>
      <c r="G394" s="10"/>
      <c r="H394" s="10"/>
      <c r="I394" s="10"/>
      <c r="K394" s="10"/>
      <c r="L394" s="10"/>
      <c r="M394" s="10"/>
      <c r="N394" s="10"/>
      <c r="O394" s="10"/>
    </row>
    <row r="395" spans="1:15" x14ac:dyDescent="0.25">
      <c r="A395" s="10"/>
      <c r="C395" s="10"/>
      <c r="D395" s="10"/>
      <c r="E395" s="10"/>
      <c r="F395" s="10"/>
      <c r="G395" s="10"/>
      <c r="H395" s="10"/>
      <c r="I395" s="10"/>
      <c r="K395" s="10"/>
      <c r="L395" s="10"/>
      <c r="M395" s="10"/>
      <c r="N395" s="10"/>
      <c r="O395" s="10"/>
    </row>
    <row r="396" spans="1:15" x14ac:dyDescent="0.25">
      <c r="A396" s="10"/>
      <c r="C396" s="10"/>
      <c r="D396" s="10"/>
      <c r="E396" s="10"/>
      <c r="F396" s="10"/>
      <c r="G396" s="10"/>
      <c r="H396" s="10"/>
      <c r="I396" s="10"/>
      <c r="K396" s="10"/>
      <c r="L396" s="10"/>
      <c r="M396" s="10"/>
      <c r="N396" s="10"/>
      <c r="O396" s="10"/>
    </row>
    <row r="397" spans="1:15" x14ac:dyDescent="0.25">
      <c r="A397" s="10"/>
      <c r="C397" s="10"/>
      <c r="D397" s="10"/>
      <c r="E397" s="10"/>
      <c r="F397" s="10"/>
      <c r="G397" s="10"/>
      <c r="H397" s="10"/>
      <c r="I397" s="10"/>
      <c r="K397" s="10"/>
      <c r="L397" s="10"/>
      <c r="M397" s="10"/>
      <c r="N397" s="10"/>
      <c r="O397" s="10"/>
    </row>
    <row r="398" spans="1:15" x14ac:dyDescent="0.25">
      <c r="A398" s="10"/>
      <c r="C398" s="10"/>
      <c r="D398" s="10"/>
      <c r="E398" s="10"/>
      <c r="F398" s="10"/>
      <c r="G398" s="10"/>
      <c r="H398" s="10"/>
      <c r="I398" s="10"/>
      <c r="K398" s="10"/>
      <c r="L398" s="10"/>
      <c r="M398" s="10"/>
      <c r="N398" s="10"/>
      <c r="O398" s="10"/>
    </row>
    <row r="399" spans="1:15" x14ac:dyDescent="0.25">
      <c r="A399" s="10"/>
      <c r="C399" s="10"/>
      <c r="D399" s="10"/>
      <c r="E399" s="10"/>
      <c r="F399" s="10"/>
      <c r="G399" s="10"/>
      <c r="H399" s="10"/>
      <c r="I399" s="10"/>
      <c r="K399" s="10"/>
      <c r="L399" s="10"/>
      <c r="M399" s="10"/>
      <c r="N399" s="10"/>
      <c r="O399" s="10"/>
    </row>
    <row r="400" spans="1:15" x14ac:dyDescent="0.25">
      <c r="A400" s="10"/>
      <c r="C400" s="10"/>
      <c r="D400" s="10"/>
      <c r="E400" s="10"/>
      <c r="F400" s="10"/>
      <c r="G400" s="10"/>
      <c r="H400" s="10"/>
      <c r="I400" s="10"/>
      <c r="K400" s="10"/>
      <c r="L400" s="10"/>
      <c r="M400" s="10"/>
      <c r="N400" s="10"/>
      <c r="O400" s="10"/>
    </row>
    <row r="401" spans="1:15" x14ac:dyDescent="0.25">
      <c r="A401" s="10"/>
      <c r="C401" s="10"/>
      <c r="D401" s="10"/>
      <c r="E401" s="10"/>
      <c r="F401" s="10"/>
      <c r="G401" s="10"/>
      <c r="H401" s="10"/>
      <c r="I401" s="10"/>
      <c r="K401" s="10"/>
      <c r="L401" s="10"/>
      <c r="M401" s="10"/>
      <c r="N401" s="10"/>
      <c r="O401" s="10"/>
    </row>
    <row r="402" spans="1:15" x14ac:dyDescent="0.25">
      <c r="A402" s="10"/>
      <c r="C402" s="10"/>
      <c r="D402" s="10"/>
      <c r="E402" s="10"/>
      <c r="F402" s="10"/>
      <c r="G402" s="10"/>
      <c r="H402" s="10"/>
      <c r="I402" s="10"/>
      <c r="K402" s="10"/>
      <c r="L402" s="10"/>
      <c r="M402" s="10"/>
      <c r="N402" s="10"/>
      <c r="O402" s="10"/>
    </row>
    <row r="403" spans="1:15" x14ac:dyDescent="0.25">
      <c r="A403" s="10"/>
      <c r="C403" s="10"/>
      <c r="D403" s="10"/>
      <c r="E403" s="10"/>
      <c r="F403" s="10"/>
      <c r="G403" s="10"/>
      <c r="H403" s="10"/>
      <c r="I403" s="10"/>
      <c r="K403" s="10"/>
      <c r="L403" s="10"/>
      <c r="M403" s="10"/>
      <c r="N403" s="10"/>
      <c r="O403" s="10"/>
    </row>
    <row r="404" spans="1:15" x14ac:dyDescent="0.25">
      <c r="A404" s="10"/>
      <c r="C404" s="10"/>
      <c r="D404" s="10"/>
      <c r="E404" s="10"/>
      <c r="F404" s="10"/>
      <c r="G404" s="10"/>
      <c r="H404" s="10"/>
      <c r="I404" s="10"/>
      <c r="K404" s="10"/>
      <c r="L404" s="10"/>
      <c r="M404" s="10"/>
      <c r="N404" s="10"/>
      <c r="O404" s="10"/>
    </row>
    <row r="405" spans="1:15" x14ac:dyDescent="0.25">
      <c r="A405" s="10"/>
      <c r="C405" s="10"/>
      <c r="D405" s="10"/>
      <c r="E405" s="10"/>
      <c r="F405" s="10"/>
      <c r="G405" s="10"/>
      <c r="H405" s="10"/>
      <c r="I405" s="10"/>
      <c r="K405" s="10"/>
      <c r="L405" s="10"/>
      <c r="M405" s="10"/>
      <c r="N405" s="10"/>
      <c r="O405" s="10"/>
    </row>
    <row r="406" spans="1:15" x14ac:dyDescent="0.25">
      <c r="A406" s="10"/>
      <c r="C406" s="10"/>
      <c r="D406" s="10"/>
      <c r="E406" s="10"/>
      <c r="F406" s="10"/>
      <c r="G406" s="10"/>
      <c r="H406" s="10"/>
      <c r="I406" s="10"/>
      <c r="K406" s="10"/>
      <c r="L406" s="10"/>
      <c r="M406" s="10"/>
      <c r="N406" s="10"/>
      <c r="O406" s="10"/>
    </row>
    <row r="407" spans="1:15" x14ac:dyDescent="0.25">
      <c r="A407" s="10"/>
      <c r="C407" s="10"/>
      <c r="D407" s="10"/>
      <c r="E407" s="10"/>
      <c r="F407" s="10"/>
      <c r="G407" s="10"/>
      <c r="H407" s="10"/>
      <c r="I407" s="10"/>
      <c r="K407" s="10"/>
      <c r="L407" s="10"/>
      <c r="M407" s="10"/>
      <c r="N407" s="10"/>
      <c r="O407" s="10"/>
    </row>
    <row r="408" spans="1:15" x14ac:dyDescent="0.25">
      <c r="A408" s="10"/>
      <c r="C408" s="10"/>
      <c r="D408" s="10"/>
      <c r="E408" s="10"/>
      <c r="F408" s="10"/>
      <c r="G408" s="10"/>
      <c r="H408" s="10"/>
      <c r="I408" s="10"/>
      <c r="K408" s="10"/>
      <c r="L408" s="10"/>
      <c r="M408" s="10"/>
      <c r="N408" s="10"/>
      <c r="O408" s="10"/>
    </row>
    <row r="409" spans="1:15" x14ac:dyDescent="0.25">
      <c r="A409" s="10"/>
      <c r="C409" s="10"/>
      <c r="D409" s="10"/>
      <c r="E409" s="10"/>
      <c r="F409" s="10"/>
      <c r="G409" s="10"/>
      <c r="H409" s="10"/>
      <c r="I409" s="10"/>
      <c r="K409" s="10"/>
      <c r="L409" s="10"/>
      <c r="M409" s="10"/>
      <c r="N409" s="10"/>
      <c r="O409" s="10"/>
    </row>
    <row r="410" spans="1:15" x14ac:dyDescent="0.25">
      <c r="A410" s="10"/>
      <c r="C410" s="10"/>
      <c r="D410" s="10"/>
      <c r="E410" s="10"/>
      <c r="F410" s="10"/>
      <c r="G410" s="10"/>
      <c r="H410" s="10"/>
      <c r="I410" s="10"/>
      <c r="K410" s="10"/>
      <c r="L410" s="10"/>
      <c r="M410" s="10"/>
      <c r="N410" s="10"/>
      <c r="O410" s="10"/>
    </row>
    <row r="411" spans="1:15" x14ac:dyDescent="0.25">
      <c r="A411" s="10"/>
      <c r="C411" s="10"/>
      <c r="D411" s="10"/>
      <c r="E411" s="10"/>
      <c r="F411" s="10"/>
      <c r="G411" s="10"/>
      <c r="H411" s="10"/>
      <c r="I411" s="10"/>
      <c r="K411" s="10"/>
      <c r="L411" s="10"/>
      <c r="M411" s="10"/>
      <c r="N411" s="10"/>
      <c r="O411" s="10"/>
    </row>
    <row r="412" spans="1:15" x14ac:dyDescent="0.25">
      <c r="A412" s="10"/>
      <c r="C412" s="10"/>
      <c r="D412" s="10"/>
      <c r="E412" s="10"/>
      <c r="F412" s="10"/>
      <c r="G412" s="10"/>
      <c r="H412" s="10"/>
      <c r="I412" s="10"/>
      <c r="K412" s="10"/>
      <c r="L412" s="10"/>
      <c r="M412" s="10"/>
      <c r="N412" s="10"/>
      <c r="O412" s="10"/>
    </row>
    <row r="413" spans="1:15" x14ac:dyDescent="0.25">
      <c r="A413" s="10"/>
      <c r="C413" s="10"/>
      <c r="D413" s="10"/>
      <c r="E413" s="10"/>
      <c r="F413" s="10"/>
      <c r="G413" s="10"/>
      <c r="H413" s="10"/>
      <c r="I413" s="10"/>
      <c r="K413" s="10"/>
      <c r="L413" s="10"/>
      <c r="M413" s="10"/>
      <c r="N413" s="10"/>
      <c r="O413" s="10"/>
    </row>
    <row r="414" spans="1:15" x14ac:dyDescent="0.25">
      <c r="A414" s="10"/>
      <c r="C414" s="10"/>
      <c r="D414" s="10"/>
      <c r="E414" s="10"/>
      <c r="F414" s="10"/>
      <c r="G414" s="10"/>
      <c r="H414" s="10"/>
      <c r="I414" s="10"/>
      <c r="K414" s="10"/>
      <c r="L414" s="10"/>
      <c r="M414" s="10"/>
      <c r="N414" s="10"/>
      <c r="O414" s="10"/>
    </row>
    <row r="415" spans="1:15" x14ac:dyDescent="0.25">
      <c r="A415" s="10"/>
      <c r="C415" s="10"/>
      <c r="D415" s="10"/>
      <c r="E415" s="10"/>
      <c r="F415" s="10"/>
      <c r="G415" s="10"/>
      <c r="H415" s="10"/>
      <c r="I415" s="10"/>
      <c r="K415" s="10"/>
      <c r="L415" s="10"/>
      <c r="M415" s="10"/>
      <c r="N415" s="10"/>
      <c r="O415" s="10"/>
    </row>
    <row r="416" spans="1:15" x14ac:dyDescent="0.25">
      <c r="A416" s="10"/>
      <c r="C416" s="10"/>
      <c r="D416" s="10"/>
      <c r="E416" s="10"/>
      <c r="F416" s="10"/>
      <c r="G416" s="10"/>
      <c r="H416" s="10"/>
      <c r="I416" s="10"/>
      <c r="K416" s="10"/>
      <c r="L416" s="10"/>
      <c r="M416" s="10"/>
      <c r="N416" s="10"/>
      <c r="O416" s="10"/>
    </row>
    <row r="417" spans="1:15" x14ac:dyDescent="0.25">
      <c r="A417" s="10"/>
      <c r="C417" s="10"/>
      <c r="D417" s="10"/>
      <c r="E417" s="10"/>
      <c r="F417" s="10"/>
      <c r="G417" s="10"/>
      <c r="H417" s="10"/>
      <c r="I417" s="10"/>
      <c r="K417" s="10"/>
      <c r="L417" s="10"/>
      <c r="M417" s="10"/>
      <c r="N417" s="10"/>
      <c r="O417" s="10"/>
    </row>
    <row r="418" spans="1:15" x14ac:dyDescent="0.25">
      <c r="A418" s="10"/>
      <c r="C418" s="10"/>
      <c r="D418" s="10"/>
      <c r="E418" s="10"/>
      <c r="F418" s="10"/>
      <c r="G418" s="10"/>
      <c r="H418" s="10"/>
      <c r="I418" s="10"/>
      <c r="K418" s="10"/>
      <c r="L418" s="10"/>
      <c r="M418" s="10"/>
      <c r="N418" s="10"/>
      <c r="O418" s="10"/>
    </row>
    <row r="419" spans="1:15" x14ac:dyDescent="0.25">
      <c r="A419" s="10"/>
      <c r="C419" s="10"/>
      <c r="D419" s="10"/>
      <c r="E419" s="10"/>
      <c r="F419" s="10"/>
      <c r="G419" s="10"/>
      <c r="H419" s="10"/>
      <c r="I419" s="10"/>
      <c r="K419" s="10"/>
      <c r="L419" s="10"/>
      <c r="M419" s="10"/>
      <c r="N419" s="10"/>
      <c r="O419" s="10"/>
    </row>
    <row r="420" spans="1:15" x14ac:dyDescent="0.25">
      <c r="A420" s="10"/>
      <c r="C420" s="10"/>
      <c r="D420" s="10"/>
      <c r="E420" s="10"/>
      <c r="F420" s="10"/>
      <c r="G420" s="10"/>
      <c r="H420" s="10"/>
      <c r="I420" s="10"/>
      <c r="K420" s="10"/>
      <c r="L420" s="10"/>
      <c r="M420" s="10"/>
      <c r="N420" s="10"/>
      <c r="O420" s="10"/>
    </row>
    <row r="421" spans="1:15" x14ac:dyDescent="0.25">
      <c r="A421" s="10"/>
      <c r="C421" s="10"/>
      <c r="D421" s="10"/>
      <c r="E421" s="10"/>
      <c r="F421" s="10"/>
      <c r="G421" s="10"/>
      <c r="H421" s="10"/>
      <c r="I421" s="10"/>
      <c r="K421" s="10"/>
      <c r="L421" s="10"/>
      <c r="M421" s="10"/>
      <c r="N421" s="10"/>
      <c r="O421" s="10"/>
    </row>
    <row r="422" spans="1:15" x14ac:dyDescent="0.25">
      <c r="A422" s="10"/>
      <c r="C422" s="10"/>
      <c r="D422" s="10"/>
      <c r="E422" s="10"/>
      <c r="F422" s="10"/>
      <c r="G422" s="10"/>
      <c r="H422" s="10"/>
      <c r="I422" s="10"/>
      <c r="K422" s="10"/>
      <c r="L422" s="10"/>
      <c r="M422" s="10"/>
      <c r="N422" s="10"/>
      <c r="O422" s="10"/>
    </row>
    <row r="423" spans="1:15" x14ac:dyDescent="0.25">
      <c r="A423" s="10"/>
      <c r="C423" s="10"/>
      <c r="D423" s="10"/>
      <c r="E423" s="10"/>
      <c r="F423" s="10"/>
      <c r="G423" s="10"/>
      <c r="H423" s="10"/>
      <c r="I423" s="10"/>
      <c r="K423" s="10"/>
      <c r="L423" s="10"/>
      <c r="M423" s="10"/>
      <c r="N423" s="10"/>
      <c r="O423" s="10"/>
    </row>
    <row r="424" spans="1:15" x14ac:dyDescent="0.25">
      <c r="A424" s="10"/>
      <c r="C424" s="10"/>
      <c r="D424" s="10"/>
      <c r="E424" s="10"/>
      <c r="F424" s="10"/>
      <c r="G424" s="10"/>
      <c r="H424" s="10"/>
      <c r="I424" s="10"/>
      <c r="K424" s="10"/>
      <c r="L424" s="10"/>
      <c r="M424" s="10"/>
      <c r="N424" s="10"/>
      <c r="O424" s="10"/>
    </row>
    <row r="425" spans="1:15" x14ac:dyDescent="0.25">
      <c r="A425" s="10"/>
      <c r="C425" s="10"/>
      <c r="D425" s="10"/>
      <c r="E425" s="10"/>
      <c r="F425" s="10"/>
      <c r="G425" s="10"/>
      <c r="H425" s="10"/>
      <c r="I425" s="10"/>
      <c r="K425" s="10"/>
      <c r="L425" s="10"/>
      <c r="M425" s="10"/>
      <c r="N425" s="10"/>
      <c r="O425" s="10"/>
    </row>
    <row r="426" spans="1:15" x14ac:dyDescent="0.25">
      <c r="A426" s="10"/>
      <c r="C426" s="10"/>
      <c r="D426" s="10"/>
      <c r="E426" s="10"/>
      <c r="F426" s="10"/>
      <c r="G426" s="10"/>
      <c r="H426" s="10"/>
      <c r="I426" s="10"/>
      <c r="K426" s="10"/>
      <c r="L426" s="10"/>
      <c r="M426" s="10"/>
      <c r="N426" s="10"/>
      <c r="O426" s="10"/>
    </row>
    <row r="427" spans="1:15" x14ac:dyDescent="0.25">
      <c r="A427" s="10"/>
      <c r="C427" s="10"/>
      <c r="D427" s="10"/>
      <c r="E427" s="10"/>
      <c r="F427" s="10"/>
      <c r="G427" s="10"/>
      <c r="H427" s="10"/>
      <c r="I427" s="10"/>
      <c r="K427" s="10"/>
      <c r="L427" s="10"/>
      <c r="M427" s="10"/>
      <c r="N427" s="10"/>
      <c r="O427" s="10"/>
    </row>
    <row r="428" spans="1:15" x14ac:dyDescent="0.25">
      <c r="A428" s="10"/>
      <c r="C428" s="10"/>
      <c r="D428" s="10"/>
      <c r="E428" s="10"/>
      <c r="F428" s="10"/>
      <c r="G428" s="10"/>
      <c r="H428" s="10"/>
      <c r="I428" s="10"/>
      <c r="K428" s="10"/>
      <c r="L428" s="10"/>
      <c r="M428" s="10"/>
      <c r="N428" s="10"/>
      <c r="O428" s="10"/>
    </row>
    <row r="429" spans="1:15" x14ac:dyDescent="0.25">
      <c r="A429" s="10"/>
      <c r="C429" s="10"/>
      <c r="D429" s="10"/>
      <c r="E429" s="10"/>
      <c r="F429" s="10"/>
      <c r="G429" s="10"/>
      <c r="H429" s="10"/>
      <c r="I429" s="10"/>
      <c r="K429" s="10"/>
      <c r="L429" s="10"/>
      <c r="M429" s="10"/>
      <c r="N429" s="10"/>
      <c r="O429" s="10"/>
    </row>
    <row r="430" spans="1:15" x14ac:dyDescent="0.25">
      <c r="A430" s="10"/>
      <c r="C430" s="10"/>
      <c r="D430" s="10"/>
      <c r="E430" s="10"/>
      <c r="F430" s="10"/>
      <c r="G430" s="10"/>
      <c r="H430" s="10"/>
      <c r="I430" s="10"/>
      <c r="K430" s="10"/>
      <c r="L430" s="10"/>
      <c r="M430" s="10"/>
      <c r="N430" s="10"/>
      <c r="O430" s="10"/>
    </row>
    <row r="431" spans="1:15" x14ac:dyDescent="0.25">
      <c r="A431" s="10"/>
      <c r="C431" s="10"/>
      <c r="D431" s="10"/>
      <c r="E431" s="10"/>
      <c r="F431" s="10"/>
      <c r="G431" s="10"/>
      <c r="H431" s="10"/>
      <c r="I431" s="10"/>
      <c r="K431" s="10"/>
      <c r="L431" s="10"/>
      <c r="M431" s="10"/>
      <c r="N431" s="10"/>
      <c r="O431" s="10"/>
    </row>
    <row r="432" spans="1:15" x14ac:dyDescent="0.25">
      <c r="A432" s="10"/>
      <c r="C432" s="10"/>
      <c r="D432" s="10"/>
      <c r="E432" s="10"/>
      <c r="F432" s="10"/>
      <c r="G432" s="10"/>
      <c r="H432" s="10"/>
      <c r="I432" s="10"/>
      <c r="K432" s="10"/>
      <c r="L432" s="10"/>
      <c r="M432" s="10"/>
      <c r="N432" s="10"/>
      <c r="O432" s="10"/>
    </row>
    <row r="433" spans="1:15" x14ac:dyDescent="0.25">
      <c r="A433" s="10"/>
      <c r="C433" s="10"/>
      <c r="D433" s="10"/>
      <c r="E433" s="10"/>
      <c r="F433" s="10"/>
      <c r="G433" s="10"/>
      <c r="H433" s="10"/>
      <c r="I433" s="10"/>
      <c r="K433" s="10"/>
      <c r="L433" s="10"/>
      <c r="M433" s="10"/>
      <c r="N433" s="10"/>
      <c r="O433" s="10"/>
    </row>
    <row r="434" spans="1:15" x14ac:dyDescent="0.25">
      <c r="A434" s="10"/>
      <c r="C434" s="10"/>
      <c r="D434" s="10"/>
      <c r="E434" s="10"/>
      <c r="F434" s="10"/>
      <c r="G434" s="10"/>
      <c r="H434" s="10"/>
      <c r="I434" s="10"/>
      <c r="K434" s="10"/>
      <c r="L434" s="10"/>
      <c r="M434" s="10"/>
      <c r="N434" s="10"/>
      <c r="O434" s="10"/>
    </row>
    <row r="435" spans="1:15" x14ac:dyDescent="0.25">
      <c r="A435" s="10"/>
      <c r="C435" s="10"/>
      <c r="D435" s="10"/>
      <c r="E435" s="10"/>
      <c r="F435" s="10"/>
      <c r="G435" s="10"/>
      <c r="H435" s="10"/>
      <c r="I435" s="10"/>
      <c r="K435" s="10"/>
      <c r="L435" s="10"/>
      <c r="M435" s="10"/>
      <c r="N435" s="10"/>
      <c r="O435" s="10"/>
    </row>
    <row r="436" spans="1:15" x14ac:dyDescent="0.25">
      <c r="A436" s="10"/>
      <c r="C436" s="10"/>
      <c r="D436" s="10"/>
      <c r="E436" s="10"/>
      <c r="F436" s="10"/>
      <c r="G436" s="10"/>
      <c r="H436" s="10"/>
      <c r="I436" s="10"/>
      <c r="K436" s="10"/>
      <c r="L436" s="10"/>
      <c r="M436" s="10"/>
      <c r="N436" s="10"/>
      <c r="O436" s="10"/>
    </row>
    <row r="437" spans="1:15" x14ac:dyDescent="0.25">
      <c r="A437" s="10"/>
      <c r="C437" s="10"/>
      <c r="D437" s="10"/>
      <c r="E437" s="10"/>
      <c r="F437" s="10"/>
      <c r="G437" s="10"/>
      <c r="H437" s="10"/>
      <c r="I437" s="10"/>
      <c r="K437" s="10"/>
      <c r="L437" s="10"/>
      <c r="M437" s="10"/>
      <c r="N437" s="10"/>
      <c r="O437" s="10"/>
    </row>
    <row r="438" spans="1:15" x14ac:dyDescent="0.25">
      <c r="A438" s="10"/>
      <c r="C438" s="10"/>
      <c r="D438" s="10"/>
      <c r="E438" s="10"/>
      <c r="F438" s="10"/>
      <c r="G438" s="10"/>
      <c r="H438" s="10"/>
      <c r="I438" s="10"/>
      <c r="K438" s="10"/>
      <c r="L438" s="10"/>
      <c r="M438" s="10"/>
      <c r="N438" s="10"/>
      <c r="O438" s="10"/>
    </row>
    <row r="439" spans="1:15" x14ac:dyDescent="0.25">
      <c r="A439" s="10"/>
      <c r="C439" s="10"/>
      <c r="D439" s="10"/>
      <c r="E439" s="10"/>
      <c r="F439" s="10"/>
      <c r="G439" s="10"/>
      <c r="H439" s="10"/>
      <c r="I439" s="10"/>
      <c r="K439" s="10"/>
      <c r="L439" s="10"/>
      <c r="M439" s="10"/>
      <c r="N439" s="10"/>
      <c r="O439" s="10"/>
    </row>
    <row r="440" spans="1:15" x14ac:dyDescent="0.25">
      <c r="A440" s="10"/>
      <c r="C440" s="10"/>
      <c r="D440" s="10"/>
      <c r="E440" s="10"/>
      <c r="F440" s="10"/>
      <c r="G440" s="10"/>
      <c r="H440" s="10"/>
      <c r="I440" s="10"/>
      <c r="K440" s="10"/>
      <c r="L440" s="10"/>
      <c r="M440" s="10"/>
      <c r="N440" s="10"/>
      <c r="O440" s="10"/>
    </row>
    <row r="441" spans="1:15" x14ac:dyDescent="0.25">
      <c r="A441" s="10"/>
      <c r="C441" s="10"/>
      <c r="D441" s="10"/>
      <c r="E441" s="10"/>
      <c r="F441" s="10"/>
      <c r="G441" s="10"/>
      <c r="H441" s="10"/>
      <c r="I441" s="10"/>
      <c r="K441" s="10"/>
      <c r="L441" s="10"/>
      <c r="M441" s="10"/>
      <c r="N441" s="10"/>
      <c r="O441" s="10"/>
    </row>
    <row r="442" spans="1:15" x14ac:dyDescent="0.25">
      <c r="A442" s="10"/>
      <c r="C442" s="10"/>
      <c r="D442" s="10"/>
      <c r="E442" s="10"/>
      <c r="F442" s="10"/>
      <c r="G442" s="10"/>
      <c r="H442" s="10"/>
      <c r="I442" s="10"/>
      <c r="K442" s="10"/>
      <c r="L442" s="10"/>
      <c r="M442" s="10"/>
      <c r="N442" s="10"/>
      <c r="O442" s="10"/>
    </row>
    <row r="443" spans="1:15" x14ac:dyDescent="0.25">
      <c r="A443" s="10"/>
      <c r="C443" s="10"/>
      <c r="D443" s="10"/>
      <c r="E443" s="10"/>
      <c r="F443" s="10"/>
      <c r="G443" s="10"/>
      <c r="H443" s="10"/>
      <c r="I443" s="10"/>
      <c r="K443" s="10"/>
      <c r="L443" s="10"/>
      <c r="M443" s="10"/>
      <c r="N443" s="10"/>
      <c r="O443" s="10"/>
    </row>
    <row r="444" spans="1:15" x14ac:dyDescent="0.25">
      <c r="A444" s="10"/>
      <c r="C444" s="10"/>
      <c r="D444" s="10"/>
      <c r="E444" s="10"/>
      <c r="F444" s="10"/>
      <c r="G444" s="10"/>
      <c r="H444" s="10"/>
      <c r="I444" s="10"/>
      <c r="K444" s="10"/>
      <c r="L444" s="10"/>
      <c r="M444" s="10"/>
      <c r="N444" s="10"/>
      <c r="O444" s="10"/>
    </row>
    <row r="445" spans="1:15" x14ac:dyDescent="0.25">
      <c r="A445" s="10"/>
      <c r="C445" s="10"/>
      <c r="D445" s="10"/>
      <c r="E445" s="10"/>
      <c r="F445" s="10"/>
      <c r="G445" s="10"/>
      <c r="H445" s="10"/>
      <c r="I445" s="10"/>
      <c r="K445" s="10"/>
      <c r="L445" s="10"/>
      <c r="M445" s="10"/>
      <c r="N445" s="10"/>
      <c r="O445" s="10"/>
    </row>
    <row r="446" spans="1:15" x14ac:dyDescent="0.25">
      <c r="A446" s="10"/>
      <c r="C446" s="10"/>
      <c r="D446" s="10"/>
      <c r="E446" s="10"/>
      <c r="F446" s="10"/>
      <c r="G446" s="10"/>
      <c r="H446" s="10"/>
      <c r="I446" s="10"/>
      <c r="K446" s="10"/>
      <c r="L446" s="10"/>
      <c r="M446" s="10"/>
      <c r="N446" s="10"/>
      <c r="O446" s="10"/>
    </row>
    <row r="447" spans="1:15" x14ac:dyDescent="0.25">
      <c r="A447" s="10"/>
      <c r="C447" s="10"/>
      <c r="D447" s="10"/>
      <c r="E447" s="10"/>
      <c r="F447" s="10"/>
      <c r="G447" s="10"/>
      <c r="H447" s="10"/>
      <c r="I447" s="10"/>
      <c r="K447" s="10"/>
      <c r="L447" s="10"/>
      <c r="M447" s="10"/>
      <c r="N447" s="10"/>
      <c r="O447" s="10"/>
    </row>
    <row r="448" spans="1:15" x14ac:dyDescent="0.25">
      <c r="A448" s="10"/>
      <c r="C448" s="10"/>
      <c r="D448" s="10"/>
      <c r="E448" s="10"/>
      <c r="F448" s="10"/>
      <c r="G448" s="10"/>
      <c r="H448" s="10"/>
      <c r="I448" s="10"/>
      <c r="K448" s="10"/>
      <c r="L448" s="10"/>
      <c r="M448" s="10"/>
      <c r="N448" s="10"/>
      <c r="O448" s="10"/>
    </row>
    <row r="449" spans="1:15" x14ac:dyDescent="0.25">
      <c r="A449" s="10"/>
      <c r="C449" s="10"/>
      <c r="D449" s="10"/>
      <c r="E449" s="10"/>
      <c r="F449" s="10"/>
      <c r="G449" s="10"/>
      <c r="H449" s="10"/>
      <c r="I449" s="10"/>
      <c r="K449" s="10"/>
      <c r="L449" s="10"/>
      <c r="M449" s="10"/>
      <c r="N449" s="10"/>
      <c r="O449" s="10"/>
    </row>
    <row r="450" spans="1:15" x14ac:dyDescent="0.25">
      <c r="A450" s="10"/>
      <c r="C450" s="10"/>
      <c r="D450" s="10"/>
      <c r="E450" s="10"/>
      <c r="F450" s="10"/>
      <c r="G450" s="10"/>
      <c r="H450" s="10"/>
      <c r="I450" s="10"/>
      <c r="K450" s="10"/>
      <c r="L450" s="10"/>
      <c r="M450" s="10"/>
      <c r="N450" s="10"/>
      <c r="O450" s="10"/>
    </row>
    <row r="451" spans="1:15" x14ac:dyDescent="0.25">
      <c r="A451" s="10"/>
      <c r="C451" s="10"/>
      <c r="D451" s="10"/>
      <c r="E451" s="10"/>
      <c r="F451" s="10"/>
      <c r="G451" s="10"/>
      <c r="H451" s="10"/>
      <c r="I451" s="10"/>
      <c r="K451" s="10"/>
      <c r="L451" s="10"/>
      <c r="M451" s="10"/>
      <c r="N451" s="10"/>
      <c r="O451" s="10"/>
    </row>
    <row r="452" spans="1:15" x14ac:dyDescent="0.25">
      <c r="A452" s="10"/>
      <c r="C452" s="10"/>
      <c r="D452" s="10"/>
      <c r="E452" s="10"/>
      <c r="F452" s="10"/>
      <c r="G452" s="10"/>
      <c r="H452" s="10"/>
      <c r="I452" s="10"/>
      <c r="K452" s="10"/>
      <c r="L452" s="10"/>
      <c r="M452" s="10"/>
      <c r="N452" s="10"/>
      <c r="O452" s="10"/>
    </row>
    <row r="453" spans="1:15" x14ac:dyDescent="0.25">
      <c r="A453" s="10"/>
      <c r="C453" s="10"/>
      <c r="D453" s="10"/>
      <c r="E453" s="10"/>
      <c r="F453" s="10"/>
      <c r="G453" s="10"/>
      <c r="H453" s="10"/>
      <c r="I453" s="10"/>
      <c r="K453" s="10"/>
      <c r="L453" s="10"/>
      <c r="M453" s="10"/>
      <c r="N453" s="10"/>
      <c r="O453" s="10"/>
    </row>
    <row r="454" spans="1:15" x14ac:dyDescent="0.25">
      <c r="A454" s="10"/>
      <c r="C454" s="10"/>
      <c r="D454" s="10"/>
      <c r="E454" s="10"/>
      <c r="F454" s="10"/>
      <c r="G454" s="10"/>
      <c r="H454" s="10"/>
      <c r="I454" s="10"/>
      <c r="K454" s="10"/>
      <c r="L454" s="10"/>
      <c r="M454" s="10"/>
      <c r="N454" s="10"/>
      <c r="O454" s="10"/>
    </row>
    <row r="455" spans="1:15" x14ac:dyDescent="0.25">
      <c r="A455" s="10"/>
      <c r="C455" s="10"/>
      <c r="D455" s="10"/>
      <c r="E455" s="10"/>
      <c r="F455" s="10"/>
      <c r="G455" s="10"/>
      <c r="H455" s="10"/>
      <c r="I455" s="10"/>
      <c r="K455" s="10"/>
      <c r="L455" s="10"/>
      <c r="M455" s="10"/>
      <c r="N455" s="10"/>
      <c r="O455" s="10"/>
    </row>
    <row r="456" spans="1:15" x14ac:dyDescent="0.25">
      <c r="A456" s="10"/>
      <c r="C456" s="10"/>
      <c r="D456" s="10"/>
      <c r="E456" s="10"/>
      <c r="F456" s="10"/>
      <c r="G456" s="10"/>
      <c r="H456" s="10"/>
      <c r="I456" s="10"/>
      <c r="K456" s="10"/>
      <c r="L456" s="10"/>
      <c r="M456" s="10"/>
      <c r="N456" s="10"/>
      <c r="O456" s="10"/>
    </row>
    <row r="457" spans="1:15" x14ac:dyDescent="0.25">
      <c r="A457" s="10"/>
      <c r="C457" s="10"/>
      <c r="D457" s="10"/>
      <c r="E457" s="10"/>
      <c r="F457" s="10"/>
      <c r="G457" s="10"/>
      <c r="H457" s="10"/>
      <c r="I457" s="10"/>
      <c r="K457" s="10"/>
      <c r="L457" s="10"/>
      <c r="M457" s="10"/>
      <c r="N457" s="10"/>
      <c r="O457" s="10"/>
    </row>
    <row r="458" spans="1:15" x14ac:dyDescent="0.25">
      <c r="A458" s="10"/>
      <c r="C458" s="10"/>
      <c r="D458" s="10"/>
      <c r="E458" s="10"/>
      <c r="F458" s="10"/>
      <c r="G458" s="10"/>
      <c r="H458" s="10"/>
      <c r="I458" s="10"/>
      <c r="K458" s="10"/>
      <c r="L458" s="10"/>
      <c r="M458" s="10"/>
      <c r="N458" s="10"/>
      <c r="O458" s="10"/>
    </row>
    <row r="459" spans="1:15" x14ac:dyDescent="0.25">
      <c r="A459" s="10"/>
      <c r="C459" s="10"/>
      <c r="D459" s="10"/>
      <c r="E459" s="10"/>
      <c r="F459" s="10"/>
      <c r="G459" s="10"/>
      <c r="H459" s="10"/>
      <c r="I459" s="10"/>
      <c r="K459" s="10"/>
      <c r="L459" s="10"/>
      <c r="M459" s="10"/>
      <c r="N459" s="10"/>
      <c r="O459" s="10"/>
    </row>
    <row r="460" spans="1:15" x14ac:dyDescent="0.25">
      <c r="A460" s="10"/>
      <c r="C460" s="10"/>
      <c r="D460" s="10"/>
      <c r="E460" s="10"/>
      <c r="F460" s="10"/>
      <c r="G460" s="10"/>
      <c r="H460" s="10"/>
      <c r="I460" s="10"/>
      <c r="K460" s="10"/>
      <c r="L460" s="10"/>
      <c r="M460" s="10"/>
      <c r="N460" s="10"/>
      <c r="O460" s="10"/>
    </row>
    <row r="461" spans="1:15" x14ac:dyDescent="0.25">
      <c r="A461" s="10"/>
      <c r="C461" s="10"/>
      <c r="D461" s="10"/>
      <c r="E461" s="10"/>
      <c r="F461" s="10"/>
      <c r="G461" s="10"/>
      <c r="H461" s="10"/>
      <c r="I461" s="10"/>
      <c r="K461" s="10"/>
      <c r="L461" s="10"/>
      <c r="M461" s="10"/>
      <c r="N461" s="10"/>
      <c r="O461" s="10"/>
    </row>
    <row r="462" spans="1:15" x14ac:dyDescent="0.25">
      <c r="A462" s="10"/>
      <c r="C462" s="10"/>
      <c r="D462" s="10"/>
      <c r="E462" s="10"/>
      <c r="F462" s="10"/>
      <c r="G462" s="10"/>
      <c r="H462" s="10"/>
      <c r="I462" s="10"/>
      <c r="K462" s="10"/>
      <c r="L462" s="10"/>
      <c r="M462" s="10"/>
      <c r="N462" s="10"/>
      <c r="O462" s="10"/>
    </row>
    <row r="463" spans="1:15" x14ac:dyDescent="0.25">
      <c r="A463" s="10"/>
      <c r="C463" s="10"/>
      <c r="D463" s="10"/>
      <c r="E463" s="10"/>
      <c r="F463" s="10"/>
      <c r="G463" s="10"/>
      <c r="H463" s="10"/>
      <c r="I463" s="10"/>
      <c r="K463" s="10"/>
      <c r="L463" s="10"/>
      <c r="M463" s="10"/>
      <c r="N463" s="10"/>
      <c r="O463" s="10"/>
    </row>
    <row r="464" spans="1:15" x14ac:dyDescent="0.25">
      <c r="A464" s="10"/>
      <c r="C464" s="10"/>
      <c r="D464" s="10"/>
      <c r="E464" s="10"/>
      <c r="F464" s="10"/>
      <c r="G464" s="10"/>
      <c r="H464" s="10"/>
      <c r="I464" s="10"/>
      <c r="K464" s="10"/>
      <c r="L464" s="10"/>
      <c r="M464" s="10"/>
      <c r="N464" s="10"/>
      <c r="O464" s="10"/>
    </row>
    <row r="465" spans="1:15" x14ac:dyDescent="0.25">
      <c r="A465" s="10"/>
      <c r="C465" s="10"/>
      <c r="D465" s="10"/>
      <c r="E465" s="10"/>
      <c r="F465" s="10"/>
      <c r="G465" s="10"/>
      <c r="H465" s="10"/>
      <c r="I465" s="10"/>
      <c r="K465" s="10"/>
      <c r="L465" s="10"/>
      <c r="M465" s="10"/>
      <c r="N465" s="10"/>
      <c r="O465" s="10"/>
    </row>
    <row r="466" spans="1:15" x14ac:dyDescent="0.25">
      <c r="A466" s="10"/>
      <c r="C466" s="10"/>
      <c r="D466" s="10"/>
      <c r="E466" s="10"/>
      <c r="F466" s="10"/>
      <c r="G466" s="10"/>
      <c r="H466" s="10"/>
      <c r="I466" s="10"/>
      <c r="K466" s="10"/>
      <c r="L466" s="10"/>
      <c r="M466" s="10"/>
      <c r="N466" s="10"/>
      <c r="O466" s="10"/>
    </row>
    <row r="467" spans="1:15" x14ac:dyDescent="0.25">
      <c r="A467" s="10"/>
      <c r="C467" s="10"/>
      <c r="D467" s="10"/>
      <c r="E467" s="10"/>
      <c r="F467" s="10"/>
      <c r="G467" s="10"/>
      <c r="H467" s="10"/>
      <c r="I467" s="10"/>
      <c r="K467" s="10"/>
      <c r="L467" s="10"/>
      <c r="M467" s="10"/>
      <c r="N467" s="10"/>
      <c r="O467" s="10"/>
    </row>
    <row r="468" spans="1:15" x14ac:dyDescent="0.25">
      <c r="A468" s="10"/>
      <c r="C468" s="10"/>
      <c r="D468" s="10"/>
      <c r="E468" s="10"/>
      <c r="F468" s="10"/>
      <c r="G468" s="10"/>
      <c r="H468" s="10"/>
      <c r="I468" s="10"/>
      <c r="K468" s="10"/>
      <c r="L468" s="10"/>
      <c r="M468" s="10"/>
      <c r="N468" s="10"/>
      <c r="O468" s="10"/>
    </row>
    <row r="469" spans="1:15" x14ac:dyDescent="0.25">
      <c r="A469" s="10"/>
      <c r="C469" s="10"/>
      <c r="D469" s="10"/>
      <c r="E469" s="10"/>
      <c r="F469" s="10"/>
      <c r="G469" s="10"/>
      <c r="H469" s="10"/>
      <c r="I469" s="10"/>
      <c r="K469" s="10"/>
      <c r="L469" s="10"/>
      <c r="M469" s="10"/>
      <c r="N469" s="10"/>
      <c r="O469" s="10"/>
    </row>
    <row r="470" spans="1:15" x14ac:dyDescent="0.25">
      <c r="A470" s="10"/>
      <c r="C470" s="10"/>
      <c r="D470" s="10"/>
      <c r="E470" s="10"/>
      <c r="F470" s="10"/>
      <c r="G470" s="10"/>
      <c r="H470" s="10"/>
      <c r="I470" s="10"/>
      <c r="K470" s="10"/>
      <c r="L470" s="10"/>
      <c r="M470" s="10"/>
      <c r="N470" s="10"/>
      <c r="O470" s="10"/>
    </row>
    <row r="471" spans="1:15" x14ac:dyDescent="0.25">
      <c r="A471" s="10"/>
      <c r="C471" s="10"/>
      <c r="D471" s="10"/>
      <c r="E471" s="10"/>
      <c r="F471" s="10"/>
      <c r="G471" s="10"/>
      <c r="H471" s="10"/>
      <c r="I471" s="10"/>
      <c r="K471" s="10"/>
      <c r="L471" s="10"/>
      <c r="M471" s="10"/>
      <c r="N471" s="10"/>
      <c r="O471" s="10"/>
    </row>
    <row r="472" spans="1:15" x14ac:dyDescent="0.25">
      <c r="A472" s="10"/>
      <c r="C472" s="10"/>
      <c r="D472" s="10"/>
      <c r="E472" s="10"/>
      <c r="F472" s="10"/>
      <c r="G472" s="10"/>
      <c r="H472" s="10"/>
      <c r="I472" s="10"/>
      <c r="K472" s="10"/>
      <c r="L472" s="10"/>
      <c r="M472" s="10"/>
      <c r="N472" s="10"/>
      <c r="O472" s="10"/>
    </row>
    <row r="473" spans="1:15" x14ac:dyDescent="0.25">
      <c r="A473" s="10"/>
      <c r="C473" s="10"/>
      <c r="D473" s="10"/>
      <c r="E473" s="10"/>
      <c r="F473" s="10"/>
      <c r="G473" s="10"/>
      <c r="H473" s="10"/>
      <c r="I473" s="10"/>
      <c r="K473" s="10"/>
      <c r="L473" s="10"/>
      <c r="M473" s="10"/>
      <c r="N473" s="10"/>
      <c r="O473" s="10"/>
    </row>
    <row r="474" spans="1:15" x14ac:dyDescent="0.25">
      <c r="A474" s="10"/>
      <c r="C474" s="10"/>
      <c r="D474" s="10"/>
      <c r="E474" s="10"/>
      <c r="F474" s="10"/>
      <c r="G474" s="10"/>
      <c r="H474" s="10"/>
      <c r="I474" s="10"/>
      <c r="K474" s="10"/>
      <c r="L474" s="10"/>
      <c r="M474" s="10"/>
      <c r="N474" s="10"/>
      <c r="O474" s="10"/>
    </row>
    <row r="475" spans="1:15" x14ac:dyDescent="0.25">
      <c r="A475" s="10"/>
      <c r="C475" s="10"/>
      <c r="D475" s="10"/>
      <c r="E475" s="10"/>
      <c r="F475" s="10"/>
      <c r="G475" s="10"/>
      <c r="H475" s="10"/>
      <c r="I475" s="10"/>
      <c r="K475" s="10"/>
      <c r="L475" s="10"/>
      <c r="M475" s="10"/>
      <c r="N475" s="10"/>
      <c r="O475" s="10"/>
    </row>
    <row r="476" spans="1:15" x14ac:dyDescent="0.25">
      <c r="A476" s="10"/>
      <c r="C476" s="10"/>
      <c r="D476" s="10"/>
      <c r="E476" s="10"/>
      <c r="F476" s="10"/>
      <c r="G476" s="10"/>
      <c r="H476" s="10"/>
      <c r="I476" s="10"/>
      <c r="K476" s="10"/>
      <c r="L476" s="10"/>
      <c r="M476" s="10"/>
      <c r="N476" s="10"/>
      <c r="O476" s="10"/>
    </row>
    <row r="477" spans="1:15" x14ac:dyDescent="0.25">
      <c r="A477" s="10"/>
      <c r="C477" s="10"/>
      <c r="D477" s="10"/>
      <c r="E477" s="10"/>
      <c r="F477" s="10"/>
      <c r="G477" s="10"/>
      <c r="H477" s="10"/>
      <c r="I477" s="10"/>
      <c r="K477" s="10"/>
      <c r="L477" s="10"/>
      <c r="M477" s="10"/>
      <c r="N477" s="10"/>
      <c r="O477" s="10"/>
    </row>
    <row r="478" spans="1:15" x14ac:dyDescent="0.25">
      <c r="A478" s="10"/>
      <c r="C478" s="10"/>
      <c r="D478" s="10"/>
      <c r="E478" s="10"/>
      <c r="F478" s="10"/>
      <c r="G478" s="10"/>
      <c r="H478" s="10"/>
      <c r="I478" s="10"/>
      <c r="K478" s="10"/>
      <c r="L478" s="10"/>
      <c r="M478" s="10"/>
      <c r="N478" s="10"/>
      <c r="O478" s="10"/>
    </row>
    <row r="479" spans="1:15" x14ac:dyDescent="0.25">
      <c r="A479" s="10"/>
      <c r="C479" s="10"/>
      <c r="D479" s="10"/>
      <c r="E479" s="10"/>
      <c r="F479" s="10"/>
      <c r="G479" s="10"/>
      <c r="H479" s="10"/>
      <c r="I479" s="10"/>
      <c r="K479" s="10"/>
      <c r="L479" s="10"/>
      <c r="M479" s="10"/>
      <c r="N479" s="10"/>
      <c r="O479" s="10"/>
    </row>
    <row r="480" spans="1:15" x14ac:dyDescent="0.25">
      <c r="A480" s="10"/>
      <c r="C480" s="10"/>
      <c r="D480" s="10"/>
      <c r="E480" s="10"/>
      <c r="F480" s="10"/>
      <c r="G480" s="10"/>
      <c r="H480" s="10"/>
      <c r="I480" s="10"/>
      <c r="K480" s="10"/>
      <c r="L480" s="10"/>
      <c r="M480" s="10"/>
      <c r="N480" s="10"/>
      <c r="O480" s="10"/>
    </row>
    <row r="481" spans="1:15" x14ac:dyDescent="0.25">
      <c r="A481" s="10"/>
      <c r="C481" s="10"/>
      <c r="D481" s="10"/>
      <c r="E481" s="10"/>
      <c r="F481" s="10"/>
      <c r="G481" s="10"/>
      <c r="H481" s="10"/>
      <c r="I481" s="10"/>
      <c r="K481" s="10"/>
      <c r="L481" s="10"/>
      <c r="M481" s="10"/>
      <c r="N481" s="10"/>
      <c r="O481" s="10"/>
    </row>
    <row r="482" spans="1:15" x14ac:dyDescent="0.25">
      <c r="A482" s="10"/>
      <c r="C482" s="10"/>
      <c r="D482" s="10"/>
      <c r="E482" s="10"/>
      <c r="F482" s="10"/>
      <c r="G482" s="10"/>
      <c r="H482" s="10"/>
      <c r="I482" s="10"/>
      <c r="K482" s="10"/>
      <c r="L482" s="10"/>
      <c r="M482" s="10"/>
      <c r="N482" s="10"/>
      <c r="O482" s="10"/>
    </row>
    <row r="483" spans="1:15" x14ac:dyDescent="0.25">
      <c r="A483" s="10"/>
      <c r="C483" s="10"/>
      <c r="D483" s="10"/>
      <c r="E483" s="10"/>
      <c r="F483" s="10"/>
      <c r="G483" s="10"/>
      <c r="H483" s="10"/>
      <c r="I483" s="10"/>
      <c r="K483" s="10"/>
      <c r="L483" s="10"/>
      <c r="M483" s="10"/>
      <c r="N483" s="10"/>
      <c r="O483" s="10"/>
    </row>
    <row r="484" spans="1:15" x14ac:dyDescent="0.25">
      <c r="A484" s="10"/>
      <c r="C484" s="10"/>
      <c r="D484" s="10"/>
      <c r="E484" s="10"/>
      <c r="F484" s="10"/>
      <c r="G484" s="10"/>
      <c r="H484" s="10"/>
      <c r="I484" s="10"/>
      <c r="K484" s="10"/>
      <c r="L484" s="10"/>
      <c r="M484" s="10"/>
      <c r="N484" s="10"/>
      <c r="O484" s="10"/>
    </row>
    <row r="485" spans="1:15" x14ac:dyDescent="0.25">
      <c r="A485" s="10"/>
      <c r="C485" s="10"/>
      <c r="D485" s="10"/>
      <c r="E485" s="10"/>
      <c r="F485" s="10"/>
      <c r="G485" s="10"/>
      <c r="H485" s="10"/>
      <c r="I485" s="10"/>
      <c r="K485" s="10"/>
      <c r="L485" s="10"/>
      <c r="M485" s="10"/>
      <c r="N485" s="10"/>
      <c r="O485" s="10"/>
    </row>
    <row r="486" spans="1:15" x14ac:dyDescent="0.25">
      <c r="A486" s="10"/>
      <c r="C486" s="10"/>
      <c r="D486" s="10"/>
      <c r="E486" s="10"/>
      <c r="F486" s="10"/>
      <c r="G486" s="10"/>
      <c r="H486" s="10"/>
      <c r="I486" s="10"/>
      <c r="K486" s="10"/>
      <c r="L486" s="10"/>
      <c r="M486" s="10"/>
      <c r="N486" s="10"/>
      <c r="O486" s="10"/>
    </row>
    <row r="487" spans="1:15" x14ac:dyDescent="0.25">
      <c r="A487" s="10"/>
      <c r="C487" s="10"/>
      <c r="D487" s="10"/>
      <c r="E487" s="10"/>
      <c r="F487" s="10"/>
      <c r="G487" s="10"/>
      <c r="H487" s="10"/>
      <c r="I487" s="10"/>
      <c r="K487" s="10"/>
      <c r="L487" s="10"/>
      <c r="M487" s="10"/>
      <c r="N487" s="10"/>
      <c r="O487" s="10"/>
    </row>
    <row r="488" spans="1:15" x14ac:dyDescent="0.25">
      <c r="A488" s="10"/>
      <c r="C488" s="10"/>
      <c r="D488" s="10"/>
      <c r="E488" s="10"/>
      <c r="F488" s="10"/>
      <c r="G488" s="10"/>
      <c r="H488" s="10"/>
      <c r="I488" s="10"/>
      <c r="K488" s="10"/>
      <c r="L488" s="10"/>
      <c r="M488" s="10"/>
      <c r="N488" s="10"/>
      <c r="O488" s="10"/>
    </row>
    <row r="489" spans="1:15" x14ac:dyDescent="0.25">
      <c r="A489" s="10"/>
      <c r="C489" s="10"/>
      <c r="D489" s="10"/>
      <c r="E489" s="10"/>
      <c r="F489" s="10"/>
      <c r="G489" s="10"/>
      <c r="H489" s="10"/>
      <c r="I489" s="10"/>
      <c r="K489" s="10"/>
      <c r="L489" s="10"/>
      <c r="M489" s="10"/>
      <c r="N489" s="10"/>
      <c r="O489" s="10"/>
    </row>
    <row r="490" spans="1:15" x14ac:dyDescent="0.25">
      <c r="A490" s="10"/>
      <c r="C490" s="10"/>
      <c r="D490" s="10"/>
      <c r="E490" s="10"/>
      <c r="F490" s="10"/>
      <c r="G490" s="10"/>
      <c r="H490" s="10"/>
      <c r="I490" s="10"/>
      <c r="K490" s="10"/>
      <c r="L490" s="10"/>
      <c r="M490" s="10"/>
      <c r="N490" s="10"/>
      <c r="O490" s="10"/>
    </row>
    <row r="491" spans="1:15" x14ac:dyDescent="0.25">
      <c r="A491" s="10"/>
      <c r="C491" s="10"/>
      <c r="D491" s="10"/>
      <c r="E491" s="10"/>
      <c r="F491" s="10"/>
      <c r="G491" s="10"/>
      <c r="H491" s="10"/>
      <c r="I491" s="10"/>
      <c r="K491" s="10"/>
      <c r="L491" s="10"/>
      <c r="M491" s="10"/>
      <c r="N491" s="10"/>
      <c r="O491" s="10"/>
    </row>
    <row r="492" spans="1:15" x14ac:dyDescent="0.25">
      <c r="A492" s="10"/>
      <c r="C492" s="10"/>
      <c r="D492" s="10"/>
      <c r="E492" s="10"/>
      <c r="F492" s="10"/>
      <c r="G492" s="10"/>
      <c r="H492" s="10"/>
      <c r="I492" s="10"/>
      <c r="K492" s="10"/>
      <c r="L492" s="10"/>
      <c r="M492" s="10"/>
      <c r="N492" s="10"/>
      <c r="O492" s="10"/>
    </row>
    <row r="493" spans="1:15" x14ac:dyDescent="0.25">
      <c r="A493" s="10"/>
      <c r="C493" s="10"/>
      <c r="D493" s="10"/>
      <c r="E493" s="10"/>
      <c r="F493" s="10"/>
      <c r="G493" s="10"/>
      <c r="H493" s="10"/>
      <c r="I493" s="10"/>
      <c r="K493" s="10"/>
      <c r="L493" s="10"/>
      <c r="M493" s="10"/>
      <c r="N493" s="10"/>
      <c r="O493" s="10"/>
    </row>
    <row r="494" spans="1:15" x14ac:dyDescent="0.25">
      <c r="A494" s="10"/>
      <c r="C494" s="10"/>
      <c r="D494" s="10"/>
      <c r="E494" s="10"/>
      <c r="F494" s="10"/>
      <c r="G494" s="10"/>
      <c r="H494" s="10"/>
      <c r="I494" s="10"/>
      <c r="K494" s="10"/>
      <c r="L494" s="10"/>
      <c r="M494" s="10"/>
      <c r="N494" s="10"/>
      <c r="O494" s="10"/>
    </row>
    <row r="495" spans="1:15" x14ac:dyDescent="0.25">
      <c r="A495" s="10"/>
      <c r="C495" s="10"/>
      <c r="D495" s="10"/>
      <c r="E495" s="10"/>
      <c r="F495" s="10"/>
      <c r="G495" s="10"/>
      <c r="H495" s="10"/>
      <c r="I495" s="10"/>
      <c r="K495" s="10"/>
      <c r="L495" s="10"/>
      <c r="M495" s="10"/>
      <c r="N495" s="10"/>
      <c r="O495" s="10"/>
    </row>
    <row r="496" spans="1:15" x14ac:dyDescent="0.25">
      <c r="A496" s="10"/>
      <c r="C496" s="10"/>
      <c r="D496" s="10"/>
      <c r="E496" s="10"/>
      <c r="F496" s="10"/>
      <c r="G496" s="10"/>
      <c r="H496" s="10"/>
      <c r="I496" s="10"/>
      <c r="K496" s="10"/>
      <c r="L496" s="10"/>
      <c r="M496" s="10"/>
      <c r="N496" s="10"/>
      <c r="O496" s="10"/>
    </row>
    <row r="497" spans="1:15" x14ac:dyDescent="0.25">
      <c r="A497" s="10"/>
      <c r="C497" s="10"/>
      <c r="D497" s="10"/>
      <c r="E497" s="10"/>
      <c r="F497" s="10"/>
      <c r="G497" s="10"/>
      <c r="H497" s="10"/>
      <c r="I497" s="10"/>
      <c r="K497" s="10"/>
      <c r="L497" s="10"/>
      <c r="M497" s="10"/>
      <c r="N497" s="10"/>
      <c r="O497" s="10"/>
    </row>
    <row r="498" spans="1:15" x14ac:dyDescent="0.25">
      <c r="A498" s="10"/>
      <c r="C498" s="10"/>
      <c r="D498" s="10"/>
      <c r="E498" s="10"/>
      <c r="F498" s="10"/>
      <c r="G498" s="10"/>
      <c r="H498" s="10"/>
      <c r="I498" s="10"/>
      <c r="K498" s="10"/>
      <c r="L498" s="10"/>
      <c r="M498" s="10"/>
      <c r="N498" s="10"/>
      <c r="O498" s="10"/>
    </row>
    <row r="499" spans="1:15" x14ac:dyDescent="0.25">
      <c r="A499" s="10"/>
      <c r="C499" s="10"/>
      <c r="D499" s="10"/>
      <c r="E499" s="10"/>
      <c r="F499" s="10"/>
      <c r="G499" s="10"/>
      <c r="H499" s="10"/>
      <c r="I499" s="10"/>
      <c r="K499" s="10"/>
      <c r="L499" s="10"/>
      <c r="M499" s="10"/>
      <c r="N499" s="10"/>
      <c r="O499" s="10"/>
    </row>
    <row r="500" spans="1:15" x14ac:dyDescent="0.25">
      <c r="A500" s="10"/>
      <c r="C500" s="10"/>
      <c r="D500" s="10"/>
      <c r="E500" s="10"/>
      <c r="F500" s="10"/>
      <c r="G500" s="10"/>
      <c r="H500" s="10"/>
      <c r="I500" s="10"/>
      <c r="K500" s="10"/>
      <c r="L500" s="10"/>
      <c r="M500" s="10"/>
      <c r="N500" s="10"/>
      <c r="O500" s="10"/>
    </row>
    <row r="501" spans="1:15" x14ac:dyDescent="0.25">
      <c r="A501" s="10"/>
      <c r="C501" s="10"/>
      <c r="D501" s="10"/>
      <c r="E501" s="10"/>
      <c r="F501" s="10"/>
      <c r="G501" s="10"/>
      <c r="H501" s="10"/>
      <c r="I501" s="10"/>
      <c r="K501" s="10"/>
      <c r="L501" s="10"/>
      <c r="M501" s="10"/>
      <c r="N501" s="10"/>
      <c r="O501" s="10"/>
    </row>
    <row r="502" spans="1:15" x14ac:dyDescent="0.25">
      <c r="A502" s="10"/>
      <c r="C502" s="10"/>
      <c r="D502" s="10"/>
      <c r="E502" s="10"/>
      <c r="F502" s="10"/>
      <c r="G502" s="10"/>
      <c r="H502" s="10"/>
      <c r="I502" s="10"/>
      <c r="K502" s="10"/>
      <c r="L502" s="10"/>
      <c r="M502" s="10"/>
      <c r="N502" s="10"/>
      <c r="O502" s="10"/>
    </row>
    <row r="503" spans="1:15" x14ac:dyDescent="0.25">
      <c r="A503" s="10"/>
      <c r="C503" s="10"/>
      <c r="D503" s="10"/>
      <c r="E503" s="10"/>
      <c r="F503" s="10"/>
      <c r="G503" s="10"/>
      <c r="H503" s="10"/>
      <c r="I503" s="10"/>
      <c r="K503" s="10"/>
      <c r="L503" s="10"/>
      <c r="M503" s="10"/>
      <c r="N503" s="10"/>
      <c r="O503" s="10"/>
    </row>
    <row r="504" spans="1:15" x14ac:dyDescent="0.25">
      <c r="A504" s="10"/>
      <c r="C504" s="10"/>
      <c r="D504" s="10"/>
      <c r="E504" s="10"/>
      <c r="F504" s="10"/>
      <c r="G504" s="10"/>
      <c r="H504" s="10"/>
      <c r="I504" s="10"/>
      <c r="K504" s="10"/>
      <c r="L504" s="10"/>
      <c r="M504" s="10"/>
      <c r="N504" s="10"/>
      <c r="O504" s="10"/>
    </row>
    <row r="505" spans="1:15" x14ac:dyDescent="0.25">
      <c r="A505" s="10"/>
      <c r="C505" s="10"/>
      <c r="D505" s="10"/>
      <c r="E505" s="10"/>
      <c r="F505" s="10"/>
      <c r="G505" s="10"/>
      <c r="H505" s="10"/>
      <c r="I505" s="10"/>
      <c r="K505" s="10"/>
      <c r="L505" s="10"/>
      <c r="M505" s="10"/>
      <c r="N505" s="10"/>
      <c r="O505" s="10"/>
    </row>
    <row r="506" spans="1:15" x14ac:dyDescent="0.25">
      <c r="A506" s="10"/>
      <c r="C506" s="10"/>
      <c r="D506" s="10"/>
      <c r="E506" s="10"/>
      <c r="F506" s="10"/>
      <c r="G506" s="10"/>
      <c r="H506" s="10"/>
      <c r="I506" s="10"/>
      <c r="K506" s="10"/>
      <c r="L506" s="10"/>
      <c r="M506" s="10"/>
      <c r="N506" s="10"/>
      <c r="O506" s="10"/>
    </row>
    <row r="507" spans="1:15" x14ac:dyDescent="0.25">
      <c r="A507" s="10"/>
      <c r="C507" s="10"/>
      <c r="D507" s="10"/>
      <c r="E507" s="10"/>
      <c r="F507" s="10"/>
      <c r="G507" s="10"/>
      <c r="H507" s="10"/>
      <c r="I507" s="10"/>
      <c r="K507" s="10"/>
      <c r="L507" s="10"/>
      <c r="M507" s="10"/>
      <c r="N507" s="10"/>
      <c r="O507" s="10"/>
    </row>
    <row r="508" spans="1:15" x14ac:dyDescent="0.25">
      <c r="A508" s="10"/>
      <c r="C508" s="10"/>
      <c r="D508" s="10"/>
      <c r="E508" s="10"/>
      <c r="F508" s="10"/>
      <c r="G508" s="10"/>
      <c r="H508" s="10"/>
      <c r="I508" s="10"/>
      <c r="K508" s="10"/>
      <c r="L508" s="10"/>
      <c r="M508" s="10"/>
      <c r="N508" s="10"/>
      <c r="O508" s="10"/>
    </row>
    <row r="509" spans="1:15" x14ac:dyDescent="0.25">
      <c r="A509" s="10"/>
      <c r="C509" s="10"/>
      <c r="D509" s="10"/>
      <c r="E509" s="10"/>
      <c r="F509" s="10"/>
      <c r="G509" s="10"/>
      <c r="H509" s="10"/>
      <c r="I509" s="10"/>
      <c r="K509" s="10"/>
      <c r="L509" s="10"/>
      <c r="M509" s="10"/>
      <c r="N509" s="10"/>
      <c r="O509" s="10"/>
    </row>
    <row r="510" spans="1:15" x14ac:dyDescent="0.25">
      <c r="A510" s="10"/>
      <c r="C510" s="10"/>
      <c r="D510" s="10"/>
      <c r="E510" s="10"/>
      <c r="F510" s="10"/>
      <c r="G510" s="10"/>
      <c r="H510" s="10"/>
      <c r="I510" s="10"/>
      <c r="K510" s="10"/>
      <c r="L510" s="10"/>
      <c r="M510" s="10"/>
      <c r="N510" s="10"/>
      <c r="O510" s="10"/>
    </row>
    <row r="511" spans="1:15" x14ac:dyDescent="0.25">
      <c r="A511" s="10"/>
      <c r="C511" s="10"/>
      <c r="D511" s="10"/>
      <c r="E511" s="10"/>
      <c r="F511" s="10"/>
      <c r="G511" s="10"/>
      <c r="H511" s="10"/>
      <c r="I511" s="10"/>
      <c r="K511" s="10"/>
      <c r="L511" s="10"/>
      <c r="M511" s="10"/>
      <c r="N511" s="10"/>
      <c r="O511" s="10"/>
    </row>
    <row r="512" spans="1:15" x14ac:dyDescent="0.25">
      <c r="A512" s="10"/>
      <c r="C512" s="10"/>
      <c r="D512" s="10"/>
      <c r="E512" s="10"/>
      <c r="F512" s="10"/>
      <c r="G512" s="10"/>
      <c r="H512" s="10"/>
      <c r="I512" s="10"/>
      <c r="K512" s="10"/>
      <c r="L512" s="10"/>
      <c r="M512" s="10"/>
      <c r="N512" s="10"/>
      <c r="O512" s="10"/>
    </row>
    <row r="513" spans="1:15" x14ac:dyDescent="0.25">
      <c r="A513" s="10"/>
      <c r="C513" s="10"/>
      <c r="D513" s="10"/>
      <c r="E513" s="10"/>
      <c r="F513" s="10"/>
      <c r="G513" s="10"/>
      <c r="H513" s="10"/>
      <c r="I513" s="10"/>
      <c r="K513" s="10"/>
      <c r="L513" s="10"/>
      <c r="M513" s="10"/>
      <c r="N513" s="10"/>
      <c r="O513" s="10"/>
    </row>
    <row r="514" spans="1:15" x14ac:dyDescent="0.25">
      <c r="A514" s="10"/>
      <c r="C514" s="10"/>
      <c r="D514" s="10"/>
      <c r="E514" s="10"/>
      <c r="F514" s="10"/>
      <c r="G514" s="10"/>
      <c r="H514" s="10"/>
      <c r="I514" s="10"/>
      <c r="K514" s="10"/>
      <c r="L514" s="10"/>
      <c r="M514" s="10"/>
      <c r="N514" s="10"/>
      <c r="O514" s="10"/>
    </row>
    <row r="515" spans="1:15" x14ac:dyDescent="0.25">
      <c r="A515" s="10"/>
      <c r="C515" s="10"/>
      <c r="D515" s="10"/>
      <c r="E515" s="10"/>
      <c r="F515" s="10"/>
      <c r="G515" s="10"/>
      <c r="H515" s="10"/>
      <c r="I515" s="10"/>
      <c r="K515" s="10"/>
      <c r="L515" s="10"/>
      <c r="M515" s="10"/>
      <c r="N515" s="10"/>
      <c r="O515" s="10"/>
    </row>
    <row r="516" spans="1:15" x14ac:dyDescent="0.25">
      <c r="A516" s="10"/>
      <c r="C516" s="10"/>
      <c r="D516" s="10"/>
      <c r="E516" s="10"/>
      <c r="F516" s="10"/>
      <c r="G516" s="10"/>
      <c r="H516" s="10"/>
      <c r="I516" s="10"/>
      <c r="K516" s="10"/>
      <c r="L516" s="10"/>
      <c r="M516" s="10"/>
      <c r="N516" s="10"/>
      <c r="O516" s="10"/>
    </row>
    <row r="517" spans="1:15" x14ac:dyDescent="0.25">
      <c r="A517" s="10"/>
      <c r="C517" s="10"/>
      <c r="D517" s="10"/>
      <c r="E517" s="10"/>
      <c r="F517" s="10"/>
      <c r="G517" s="10"/>
      <c r="H517" s="10"/>
      <c r="I517" s="10"/>
      <c r="K517" s="10"/>
      <c r="L517" s="10"/>
      <c r="M517" s="10"/>
      <c r="N517" s="10"/>
      <c r="O517" s="10"/>
    </row>
    <row r="518" spans="1:15" x14ac:dyDescent="0.25">
      <c r="A518" s="10"/>
      <c r="C518" s="10"/>
      <c r="D518" s="10"/>
      <c r="E518" s="10"/>
      <c r="F518" s="10"/>
      <c r="G518" s="10"/>
      <c r="H518" s="10"/>
      <c r="I518" s="10"/>
      <c r="K518" s="10"/>
      <c r="L518" s="10"/>
      <c r="M518" s="10"/>
      <c r="N518" s="10"/>
      <c r="O518" s="10"/>
    </row>
    <row r="519" spans="1:15" x14ac:dyDescent="0.25">
      <c r="A519" s="10"/>
      <c r="C519" s="10"/>
      <c r="D519" s="10"/>
      <c r="E519" s="10"/>
      <c r="F519" s="10"/>
      <c r="G519" s="10"/>
      <c r="H519" s="10"/>
      <c r="I519" s="10"/>
      <c r="K519" s="10"/>
      <c r="L519" s="10"/>
      <c r="M519" s="10"/>
      <c r="N519" s="10"/>
      <c r="O519" s="10"/>
    </row>
    <row r="520" spans="1:15" x14ac:dyDescent="0.25">
      <c r="A520" s="10"/>
      <c r="C520" s="10"/>
      <c r="D520" s="10"/>
      <c r="E520" s="10"/>
      <c r="F520" s="10"/>
      <c r="G520" s="10"/>
      <c r="H520" s="10"/>
      <c r="I520" s="10"/>
      <c r="K520" s="10"/>
      <c r="L520" s="10"/>
      <c r="M520" s="10"/>
      <c r="N520" s="10"/>
      <c r="O520" s="10"/>
    </row>
    <row r="521" spans="1:15" x14ac:dyDescent="0.25">
      <c r="A521" s="10"/>
      <c r="C521" s="10"/>
      <c r="D521" s="10"/>
      <c r="E521" s="10"/>
      <c r="F521" s="10"/>
      <c r="G521" s="10"/>
      <c r="H521" s="10"/>
      <c r="I521" s="10"/>
      <c r="K521" s="10"/>
      <c r="L521" s="10"/>
      <c r="M521" s="10"/>
      <c r="N521" s="10"/>
      <c r="O521" s="10"/>
    </row>
    <row r="522" spans="1:15" x14ac:dyDescent="0.25">
      <c r="A522" s="10"/>
      <c r="C522" s="10"/>
      <c r="D522" s="10"/>
      <c r="E522" s="10"/>
      <c r="F522" s="10"/>
      <c r="G522" s="10"/>
      <c r="H522" s="10"/>
      <c r="I522" s="10"/>
      <c r="K522" s="10"/>
      <c r="L522" s="10"/>
      <c r="M522" s="10"/>
      <c r="N522" s="10"/>
      <c r="O522" s="10"/>
    </row>
    <row r="523" spans="1:15" x14ac:dyDescent="0.25">
      <c r="A523" s="10"/>
      <c r="C523" s="10"/>
      <c r="D523" s="10"/>
      <c r="E523" s="10"/>
      <c r="F523" s="10"/>
      <c r="G523" s="10"/>
      <c r="H523" s="10"/>
      <c r="I523" s="10"/>
      <c r="K523" s="10"/>
      <c r="L523" s="10"/>
      <c r="M523" s="10"/>
      <c r="N523" s="10"/>
      <c r="O523" s="10"/>
    </row>
    <row r="524" spans="1:15" x14ac:dyDescent="0.25">
      <c r="A524" s="10"/>
      <c r="C524" s="10"/>
      <c r="D524" s="10"/>
      <c r="E524" s="10"/>
      <c r="F524" s="10"/>
      <c r="G524" s="10"/>
      <c r="H524" s="10"/>
      <c r="I524" s="10"/>
      <c r="K524" s="10"/>
      <c r="L524" s="10"/>
      <c r="M524" s="10"/>
      <c r="N524" s="10"/>
      <c r="O524" s="10"/>
    </row>
    <row r="525" spans="1:15" x14ac:dyDescent="0.25">
      <c r="A525" s="10"/>
      <c r="C525" s="10"/>
      <c r="D525" s="10"/>
      <c r="E525" s="10"/>
      <c r="F525" s="10"/>
      <c r="G525" s="10"/>
      <c r="H525" s="10"/>
      <c r="I525" s="10"/>
      <c r="K525" s="10"/>
      <c r="L525" s="10"/>
      <c r="M525" s="10"/>
      <c r="N525" s="10"/>
      <c r="O525" s="10"/>
    </row>
    <row r="526" spans="1:15" x14ac:dyDescent="0.25">
      <c r="A526" s="10"/>
      <c r="C526" s="10"/>
      <c r="D526" s="10"/>
      <c r="E526" s="10"/>
      <c r="F526" s="10"/>
      <c r="G526" s="10"/>
      <c r="H526" s="10"/>
      <c r="I526" s="10"/>
      <c r="K526" s="10"/>
      <c r="L526" s="10"/>
      <c r="M526" s="10"/>
      <c r="N526" s="10"/>
      <c r="O526" s="10"/>
    </row>
    <row r="527" spans="1:15" x14ac:dyDescent="0.25">
      <c r="A527" s="10"/>
      <c r="C527" s="10"/>
      <c r="D527" s="10"/>
      <c r="E527" s="10"/>
      <c r="F527" s="10"/>
      <c r="G527" s="10"/>
      <c r="H527" s="10"/>
      <c r="I527" s="10"/>
      <c r="K527" s="10"/>
      <c r="L527" s="10"/>
      <c r="M527" s="10"/>
      <c r="N527" s="10"/>
      <c r="O527" s="10"/>
    </row>
    <row r="528" spans="1:15" x14ac:dyDescent="0.25">
      <c r="A528" s="10"/>
      <c r="C528" s="10"/>
      <c r="D528" s="10"/>
      <c r="E528" s="10"/>
      <c r="F528" s="10"/>
      <c r="G528" s="10"/>
      <c r="H528" s="10"/>
      <c r="I528" s="10"/>
      <c r="K528" s="10"/>
      <c r="L528" s="10"/>
      <c r="M528" s="10"/>
      <c r="N528" s="10"/>
      <c r="O528" s="10"/>
    </row>
    <row r="529" spans="1:15" x14ac:dyDescent="0.25">
      <c r="A529" s="10"/>
      <c r="C529" s="10"/>
      <c r="D529" s="10"/>
      <c r="E529" s="10"/>
      <c r="F529" s="10"/>
      <c r="G529" s="10"/>
      <c r="H529" s="10"/>
      <c r="I529" s="10"/>
      <c r="K529" s="10"/>
      <c r="L529" s="10"/>
      <c r="M529" s="10"/>
      <c r="N529" s="10"/>
      <c r="O529" s="10"/>
    </row>
    <row r="530" spans="1:15" x14ac:dyDescent="0.25">
      <c r="A530" s="10"/>
      <c r="C530" s="10"/>
      <c r="D530" s="10"/>
      <c r="E530" s="10"/>
      <c r="F530" s="10"/>
      <c r="G530" s="10"/>
      <c r="H530" s="10"/>
      <c r="I530" s="10"/>
      <c r="K530" s="10"/>
      <c r="L530" s="10"/>
      <c r="M530" s="10"/>
      <c r="N530" s="10"/>
      <c r="O530" s="10"/>
    </row>
    <row r="531" spans="1:15" x14ac:dyDescent="0.25">
      <c r="A531" s="10"/>
      <c r="C531" s="10"/>
      <c r="D531" s="10"/>
      <c r="E531" s="10"/>
      <c r="F531" s="10"/>
      <c r="G531" s="10"/>
      <c r="H531" s="10"/>
      <c r="I531" s="10"/>
      <c r="K531" s="10"/>
      <c r="L531" s="10"/>
      <c r="M531" s="10"/>
      <c r="N531" s="10"/>
      <c r="O531" s="10"/>
    </row>
    <row r="532" spans="1:15" x14ac:dyDescent="0.25">
      <c r="A532" s="10"/>
      <c r="C532" s="10"/>
      <c r="D532" s="10"/>
      <c r="E532" s="10"/>
      <c r="F532" s="10"/>
      <c r="G532" s="10"/>
      <c r="H532" s="10"/>
      <c r="I532" s="10"/>
      <c r="K532" s="10"/>
      <c r="L532" s="10"/>
      <c r="M532" s="10"/>
      <c r="N532" s="10"/>
      <c r="O532" s="10"/>
    </row>
    <row r="533" spans="1:15" x14ac:dyDescent="0.25">
      <c r="A533" s="10"/>
      <c r="C533" s="10"/>
      <c r="D533" s="10"/>
      <c r="E533" s="10"/>
      <c r="F533" s="10"/>
      <c r="G533" s="10"/>
      <c r="H533" s="10"/>
      <c r="I533" s="10"/>
      <c r="K533" s="10"/>
      <c r="L533" s="10"/>
      <c r="M533" s="10"/>
      <c r="N533" s="10"/>
      <c r="O533" s="10"/>
    </row>
    <row r="534" spans="1:15" x14ac:dyDescent="0.25">
      <c r="A534" s="10"/>
      <c r="C534" s="10"/>
      <c r="D534" s="10"/>
      <c r="E534" s="10"/>
      <c r="F534" s="10"/>
      <c r="G534" s="10"/>
      <c r="H534" s="10"/>
      <c r="I534" s="10"/>
      <c r="K534" s="10"/>
      <c r="L534" s="10"/>
      <c r="M534" s="10"/>
      <c r="N534" s="10"/>
      <c r="O534" s="10"/>
    </row>
    <row r="535" spans="1:15" x14ac:dyDescent="0.25">
      <c r="A535" s="10"/>
      <c r="C535" s="10"/>
      <c r="D535" s="10"/>
      <c r="E535" s="10"/>
      <c r="F535" s="10"/>
      <c r="G535" s="10"/>
      <c r="H535" s="10"/>
      <c r="I535" s="10"/>
      <c r="K535" s="10"/>
      <c r="L535" s="10"/>
      <c r="M535" s="10"/>
      <c r="N535" s="10"/>
      <c r="O535" s="10"/>
    </row>
    <row r="536" spans="1:15" x14ac:dyDescent="0.25">
      <c r="A536" s="10"/>
      <c r="C536" s="10"/>
      <c r="D536" s="10"/>
      <c r="E536" s="10"/>
      <c r="F536" s="10"/>
      <c r="G536" s="10"/>
      <c r="H536" s="10"/>
      <c r="I536" s="10"/>
      <c r="K536" s="10"/>
      <c r="L536" s="10"/>
      <c r="M536" s="10"/>
      <c r="N536" s="10"/>
      <c r="O536" s="10"/>
    </row>
    <row r="537" spans="1:15" x14ac:dyDescent="0.25">
      <c r="A537" s="10"/>
      <c r="C537" s="10"/>
      <c r="D537" s="10"/>
      <c r="E537" s="10"/>
      <c r="F537" s="10"/>
      <c r="G537" s="10"/>
      <c r="H537" s="10"/>
      <c r="I537" s="10"/>
      <c r="K537" s="10"/>
      <c r="L537" s="10"/>
      <c r="M537" s="10"/>
      <c r="N537" s="10"/>
      <c r="O537" s="10"/>
    </row>
    <row r="538" spans="1:15" x14ac:dyDescent="0.25">
      <c r="A538" s="10"/>
      <c r="C538" s="10"/>
      <c r="D538" s="10"/>
      <c r="E538" s="10"/>
      <c r="F538" s="10"/>
      <c r="G538" s="10"/>
      <c r="H538" s="10"/>
      <c r="I538" s="10"/>
      <c r="K538" s="10"/>
      <c r="L538" s="10"/>
      <c r="M538" s="10"/>
      <c r="N538" s="10"/>
      <c r="O538" s="10"/>
    </row>
    <row r="539" spans="1:15" x14ac:dyDescent="0.25">
      <c r="A539" s="10"/>
      <c r="C539" s="10"/>
      <c r="D539" s="10"/>
      <c r="E539" s="10"/>
      <c r="F539" s="10"/>
      <c r="G539" s="10"/>
      <c r="H539" s="10"/>
      <c r="I539" s="10"/>
      <c r="K539" s="10"/>
      <c r="L539" s="10"/>
      <c r="M539" s="10"/>
      <c r="N539" s="10"/>
      <c r="O539" s="10"/>
    </row>
    <row r="540" spans="1:15" x14ac:dyDescent="0.25">
      <c r="A540" s="10"/>
      <c r="C540" s="10"/>
      <c r="D540" s="10"/>
      <c r="E540" s="10"/>
      <c r="F540" s="10"/>
      <c r="G540" s="10"/>
      <c r="H540" s="10"/>
      <c r="I540" s="10"/>
      <c r="K540" s="10"/>
      <c r="L540" s="10"/>
      <c r="M540" s="10"/>
      <c r="N540" s="10"/>
      <c r="O540" s="10"/>
    </row>
    <row r="541" spans="1:15" x14ac:dyDescent="0.25">
      <c r="A541" s="10"/>
      <c r="C541" s="10"/>
      <c r="D541" s="10"/>
      <c r="E541" s="10"/>
      <c r="F541" s="10"/>
      <c r="G541" s="10"/>
      <c r="H541" s="10"/>
      <c r="I541" s="10"/>
      <c r="K541" s="10"/>
      <c r="L541" s="10"/>
      <c r="M541" s="10"/>
      <c r="N541" s="10"/>
      <c r="O541" s="10"/>
    </row>
    <row r="542" spans="1:15" x14ac:dyDescent="0.25">
      <c r="A542" s="10"/>
      <c r="C542" s="10"/>
      <c r="D542" s="10"/>
      <c r="E542" s="10"/>
      <c r="F542" s="10"/>
      <c r="G542" s="10"/>
      <c r="H542" s="10"/>
      <c r="I542" s="10"/>
      <c r="K542" s="10"/>
      <c r="L542" s="10"/>
      <c r="M542" s="10"/>
      <c r="N542" s="10"/>
      <c r="O542" s="10"/>
    </row>
    <row r="543" spans="1:15" x14ac:dyDescent="0.25">
      <c r="A543" s="10"/>
      <c r="C543" s="10"/>
      <c r="D543" s="10"/>
      <c r="E543" s="10"/>
      <c r="F543" s="10"/>
      <c r="G543" s="10"/>
      <c r="H543" s="10"/>
      <c r="I543" s="10"/>
      <c r="K543" s="10"/>
      <c r="L543" s="10"/>
      <c r="M543" s="10"/>
      <c r="N543" s="10"/>
      <c r="O543" s="10"/>
    </row>
    <row r="544" spans="1:15" x14ac:dyDescent="0.25">
      <c r="A544" s="10"/>
      <c r="C544" s="10"/>
      <c r="D544" s="10"/>
      <c r="E544" s="10"/>
      <c r="F544" s="10"/>
      <c r="G544" s="10"/>
      <c r="H544" s="10"/>
      <c r="I544" s="10"/>
      <c r="K544" s="10"/>
      <c r="L544" s="10"/>
      <c r="M544" s="10"/>
      <c r="N544" s="10"/>
      <c r="O544" s="10"/>
    </row>
    <row r="545" spans="1:15" x14ac:dyDescent="0.25">
      <c r="A545" s="10"/>
      <c r="C545" s="10"/>
      <c r="D545" s="10"/>
      <c r="E545" s="10"/>
      <c r="F545" s="10"/>
      <c r="G545" s="10"/>
      <c r="H545" s="10"/>
      <c r="I545" s="10"/>
      <c r="K545" s="10"/>
      <c r="L545" s="10"/>
      <c r="M545" s="10"/>
      <c r="N545" s="10"/>
      <c r="O545" s="10"/>
    </row>
    <row r="546" spans="1:15" x14ac:dyDescent="0.25">
      <c r="A546" s="10"/>
      <c r="C546" s="10"/>
      <c r="D546" s="10"/>
      <c r="E546" s="10"/>
      <c r="F546" s="10"/>
      <c r="G546" s="10"/>
      <c r="H546" s="10"/>
      <c r="I546" s="10"/>
      <c r="K546" s="10"/>
      <c r="L546" s="10"/>
      <c r="M546" s="10"/>
      <c r="N546" s="10"/>
      <c r="O546" s="10"/>
    </row>
    <row r="547" spans="1:15" x14ac:dyDescent="0.25">
      <c r="A547" s="10"/>
      <c r="C547" s="10"/>
      <c r="D547" s="10"/>
      <c r="E547" s="10"/>
      <c r="F547" s="10"/>
      <c r="G547" s="10"/>
      <c r="H547" s="10"/>
      <c r="I547" s="10"/>
      <c r="K547" s="10"/>
      <c r="L547" s="10"/>
      <c r="M547" s="10"/>
      <c r="N547" s="10"/>
      <c r="O547" s="10"/>
    </row>
    <row r="548" spans="1:15" x14ac:dyDescent="0.25">
      <c r="A548" s="10"/>
      <c r="C548" s="10"/>
      <c r="D548" s="10"/>
      <c r="E548" s="10"/>
      <c r="F548" s="10"/>
      <c r="G548" s="10"/>
      <c r="H548" s="10"/>
      <c r="I548" s="10"/>
      <c r="K548" s="10"/>
      <c r="L548" s="10"/>
      <c r="M548" s="10"/>
      <c r="N548" s="10"/>
      <c r="O548" s="10"/>
    </row>
    <row r="549" spans="1:15" x14ac:dyDescent="0.25">
      <c r="A549" s="10"/>
      <c r="C549" s="10"/>
      <c r="D549" s="10"/>
      <c r="E549" s="10"/>
      <c r="F549" s="10"/>
      <c r="G549" s="10"/>
      <c r="H549" s="10"/>
      <c r="I549" s="10"/>
      <c r="K549" s="10"/>
      <c r="L549" s="10"/>
      <c r="M549" s="10"/>
      <c r="N549" s="10"/>
      <c r="O549" s="10"/>
    </row>
    <row r="550" spans="1:15" x14ac:dyDescent="0.25">
      <c r="A550" s="10"/>
      <c r="C550" s="10"/>
      <c r="D550" s="10"/>
      <c r="E550" s="10"/>
      <c r="F550" s="10"/>
      <c r="G550" s="10"/>
      <c r="H550" s="10"/>
      <c r="I550" s="10"/>
      <c r="K550" s="10"/>
      <c r="L550" s="10"/>
      <c r="M550" s="10"/>
      <c r="N550" s="10"/>
      <c r="O550" s="10"/>
    </row>
    <row r="551" spans="1:15" x14ac:dyDescent="0.25">
      <c r="A551" s="10"/>
      <c r="C551" s="10"/>
      <c r="D551" s="10"/>
      <c r="E551" s="10"/>
      <c r="F551" s="10"/>
      <c r="G551" s="10"/>
      <c r="H551" s="10"/>
      <c r="I551" s="10"/>
      <c r="K551" s="10"/>
      <c r="L551" s="10"/>
      <c r="M551" s="10"/>
      <c r="N551" s="10"/>
      <c r="O551" s="10"/>
    </row>
    <row r="552" spans="1:15" x14ac:dyDescent="0.25">
      <c r="A552" s="10"/>
      <c r="C552" s="10"/>
      <c r="D552" s="10"/>
      <c r="E552" s="10"/>
      <c r="F552" s="10"/>
      <c r="G552" s="10"/>
      <c r="H552" s="10"/>
      <c r="I552" s="10"/>
      <c r="K552" s="10"/>
      <c r="L552" s="10"/>
      <c r="M552" s="10"/>
      <c r="N552" s="10"/>
      <c r="O552" s="10"/>
    </row>
    <row r="553" spans="1:15" x14ac:dyDescent="0.25">
      <c r="A553" s="10"/>
      <c r="C553" s="10"/>
      <c r="D553" s="10"/>
      <c r="E553" s="10"/>
      <c r="F553" s="10"/>
      <c r="G553" s="10"/>
      <c r="H553" s="10"/>
      <c r="I553" s="10"/>
      <c r="K553" s="10"/>
      <c r="L553" s="10"/>
      <c r="M553" s="10"/>
      <c r="N553" s="10"/>
      <c r="O553" s="10"/>
    </row>
    <row r="554" spans="1:15" x14ac:dyDescent="0.25">
      <c r="A554" s="10"/>
      <c r="C554" s="10"/>
      <c r="D554" s="10"/>
      <c r="E554" s="10"/>
      <c r="F554" s="10"/>
      <c r="G554" s="10"/>
      <c r="H554" s="10"/>
      <c r="I554" s="10"/>
      <c r="K554" s="10"/>
      <c r="L554" s="10"/>
      <c r="M554" s="10"/>
      <c r="N554" s="10"/>
      <c r="O554" s="10"/>
    </row>
    <row r="555" spans="1:15" x14ac:dyDescent="0.25">
      <c r="A555" s="10"/>
      <c r="C555" s="10"/>
      <c r="D555" s="10"/>
      <c r="E555" s="10"/>
      <c r="F555" s="10"/>
      <c r="G555" s="10"/>
      <c r="H555" s="10"/>
      <c r="I555" s="10"/>
      <c r="K555" s="10"/>
      <c r="L555" s="10"/>
      <c r="M555" s="10"/>
      <c r="N555" s="10"/>
      <c r="O555" s="10"/>
    </row>
    <row r="556" spans="1:15" x14ac:dyDescent="0.25">
      <c r="A556" s="10"/>
      <c r="C556" s="10"/>
      <c r="D556" s="10"/>
      <c r="E556" s="10"/>
      <c r="F556" s="10"/>
      <c r="G556" s="10"/>
      <c r="H556" s="10"/>
      <c r="I556" s="10"/>
      <c r="K556" s="10"/>
      <c r="L556" s="10"/>
      <c r="M556" s="10"/>
      <c r="N556" s="10"/>
      <c r="O556" s="10"/>
    </row>
    <row r="557" spans="1:15" x14ac:dyDescent="0.25">
      <c r="A557" s="10"/>
      <c r="C557" s="10"/>
      <c r="D557" s="10"/>
      <c r="E557" s="10"/>
      <c r="F557" s="10"/>
      <c r="G557" s="10"/>
      <c r="H557" s="10"/>
      <c r="I557" s="10"/>
      <c r="K557" s="10"/>
      <c r="L557" s="10"/>
      <c r="M557" s="10"/>
      <c r="N557" s="10"/>
      <c r="O557" s="10"/>
    </row>
    <row r="558" spans="1:15" x14ac:dyDescent="0.25">
      <c r="A558" s="10"/>
      <c r="C558" s="10"/>
      <c r="D558" s="10"/>
      <c r="E558" s="10"/>
      <c r="F558" s="10"/>
      <c r="G558" s="10"/>
      <c r="H558" s="10"/>
      <c r="I558" s="10"/>
      <c r="K558" s="10"/>
      <c r="L558" s="10"/>
      <c r="M558" s="10"/>
      <c r="N558" s="10"/>
      <c r="O558" s="10"/>
    </row>
    <row r="559" spans="1:15" x14ac:dyDescent="0.25">
      <c r="A559" s="10"/>
      <c r="C559" s="10"/>
      <c r="D559" s="10"/>
      <c r="E559" s="10"/>
      <c r="F559" s="10"/>
      <c r="G559" s="10"/>
      <c r="H559" s="10"/>
      <c r="I559" s="10"/>
      <c r="K559" s="10"/>
      <c r="L559" s="10"/>
      <c r="M559" s="10"/>
      <c r="N559" s="10"/>
      <c r="O559" s="10"/>
    </row>
    <row r="560" spans="1:15" x14ac:dyDescent="0.25">
      <c r="A560" s="10"/>
      <c r="C560" s="10"/>
      <c r="D560" s="10"/>
      <c r="E560" s="10"/>
      <c r="F560" s="10"/>
      <c r="G560" s="10"/>
      <c r="H560" s="10"/>
      <c r="I560" s="10"/>
      <c r="K560" s="10"/>
      <c r="L560" s="10"/>
      <c r="M560" s="10"/>
      <c r="N560" s="10"/>
      <c r="O560" s="10"/>
    </row>
    <row r="561" spans="1:15" x14ac:dyDescent="0.25">
      <c r="A561" s="10"/>
      <c r="C561" s="10"/>
      <c r="D561" s="10"/>
      <c r="E561" s="10"/>
      <c r="F561" s="10"/>
      <c r="G561" s="10"/>
      <c r="H561" s="10"/>
      <c r="I561" s="10"/>
      <c r="K561" s="10"/>
      <c r="L561" s="10"/>
      <c r="M561" s="10"/>
      <c r="N561" s="10"/>
      <c r="O561" s="10"/>
    </row>
    <row r="562" spans="1:15" x14ac:dyDescent="0.25">
      <c r="A562" s="10"/>
      <c r="C562" s="10"/>
      <c r="D562" s="10"/>
      <c r="E562" s="10"/>
      <c r="F562" s="10"/>
      <c r="G562" s="10"/>
      <c r="H562" s="10"/>
      <c r="I562" s="10"/>
      <c r="K562" s="10"/>
      <c r="L562" s="10"/>
      <c r="M562" s="10"/>
      <c r="N562" s="10"/>
      <c r="O562" s="10"/>
    </row>
    <row r="563" spans="1:15" x14ac:dyDescent="0.25">
      <c r="A563" s="10"/>
      <c r="C563" s="10"/>
      <c r="D563" s="10"/>
      <c r="E563" s="10"/>
      <c r="F563" s="10"/>
      <c r="G563" s="10"/>
      <c r="H563" s="10"/>
      <c r="I563" s="10"/>
      <c r="K563" s="10"/>
      <c r="L563" s="10"/>
      <c r="M563" s="10"/>
      <c r="N563" s="10"/>
      <c r="O563" s="10"/>
    </row>
    <row r="564" spans="1:15" x14ac:dyDescent="0.25">
      <c r="A564" s="10"/>
      <c r="C564" s="10"/>
      <c r="D564" s="10"/>
      <c r="E564" s="10"/>
      <c r="F564" s="10"/>
      <c r="G564" s="10"/>
      <c r="H564" s="10"/>
      <c r="I564" s="10"/>
      <c r="K564" s="10"/>
      <c r="L564" s="10"/>
      <c r="M564" s="10"/>
      <c r="N564" s="10"/>
      <c r="O564" s="10"/>
    </row>
    <row r="565" spans="1:15" x14ac:dyDescent="0.25">
      <c r="A565" s="10"/>
      <c r="C565" s="10"/>
      <c r="D565" s="10"/>
      <c r="E565" s="10"/>
      <c r="F565" s="10"/>
      <c r="G565" s="10"/>
      <c r="H565" s="10"/>
      <c r="I565" s="10"/>
      <c r="K565" s="10"/>
      <c r="L565" s="10"/>
      <c r="M565" s="10"/>
      <c r="N565" s="10"/>
      <c r="O565" s="10"/>
    </row>
    <row r="566" spans="1:15" x14ac:dyDescent="0.25">
      <c r="A566" s="10"/>
      <c r="C566" s="10"/>
      <c r="D566" s="10"/>
      <c r="E566" s="10"/>
      <c r="F566" s="10"/>
      <c r="G566" s="10"/>
      <c r="H566" s="10"/>
      <c r="I566" s="10"/>
      <c r="K566" s="10"/>
      <c r="L566" s="10"/>
      <c r="M566" s="10"/>
      <c r="N566" s="10"/>
      <c r="O566" s="10"/>
    </row>
    <row r="567" spans="1:15" x14ac:dyDescent="0.25">
      <c r="A567" s="10"/>
      <c r="C567" s="10"/>
      <c r="D567" s="10"/>
      <c r="E567" s="10"/>
      <c r="F567" s="10"/>
      <c r="G567" s="10"/>
      <c r="H567" s="10"/>
      <c r="I567" s="10"/>
      <c r="K567" s="10"/>
      <c r="L567" s="10"/>
      <c r="M567" s="10"/>
      <c r="N567" s="10"/>
      <c r="O567" s="10"/>
    </row>
    <row r="568" spans="1:15" x14ac:dyDescent="0.25">
      <c r="A568" s="10"/>
      <c r="C568" s="10"/>
      <c r="D568" s="10"/>
      <c r="E568" s="10"/>
      <c r="F568" s="10"/>
      <c r="G568" s="10"/>
      <c r="H568" s="10"/>
      <c r="I568" s="10"/>
      <c r="K568" s="10"/>
      <c r="L568" s="10"/>
      <c r="M568" s="10"/>
      <c r="N568" s="10"/>
      <c r="O568" s="10"/>
    </row>
    <row r="569" spans="1:15" x14ac:dyDescent="0.25">
      <c r="A569" s="10"/>
      <c r="C569" s="10"/>
      <c r="D569" s="10"/>
      <c r="E569" s="10"/>
      <c r="F569" s="10"/>
      <c r="G569" s="10"/>
      <c r="H569" s="10"/>
      <c r="I569" s="10"/>
      <c r="K569" s="10"/>
      <c r="L569" s="10"/>
      <c r="M569" s="10"/>
      <c r="N569" s="10"/>
      <c r="O569" s="10"/>
    </row>
    <row r="570" spans="1:15" x14ac:dyDescent="0.25">
      <c r="A570" s="10"/>
      <c r="C570" s="10"/>
      <c r="D570" s="10"/>
      <c r="E570" s="10"/>
      <c r="F570" s="10"/>
      <c r="G570" s="10"/>
      <c r="H570" s="10"/>
      <c r="I570" s="10"/>
      <c r="K570" s="10"/>
      <c r="L570" s="10"/>
      <c r="M570" s="10"/>
      <c r="N570" s="10"/>
      <c r="O570" s="10"/>
    </row>
    <row r="571" spans="1:15" x14ac:dyDescent="0.25">
      <c r="A571" s="10"/>
      <c r="C571" s="10"/>
      <c r="D571" s="10"/>
      <c r="E571" s="10"/>
      <c r="F571" s="10"/>
      <c r="G571" s="10"/>
      <c r="H571" s="10"/>
      <c r="I571" s="10"/>
      <c r="K571" s="10"/>
      <c r="L571" s="10"/>
      <c r="M571" s="10"/>
      <c r="N571" s="10"/>
      <c r="O571" s="10"/>
    </row>
    <row r="572" spans="1:15" x14ac:dyDescent="0.25">
      <c r="A572" s="10"/>
      <c r="C572" s="10"/>
      <c r="D572" s="10"/>
      <c r="E572" s="10"/>
      <c r="F572" s="10"/>
      <c r="G572" s="10"/>
      <c r="H572" s="10"/>
      <c r="I572" s="10"/>
      <c r="K572" s="10"/>
      <c r="L572" s="10"/>
      <c r="M572" s="10"/>
      <c r="N572" s="10"/>
      <c r="O572" s="10"/>
    </row>
    <row r="573" spans="1:15" x14ac:dyDescent="0.25">
      <c r="A573" s="10"/>
      <c r="C573" s="10"/>
      <c r="D573" s="10"/>
      <c r="E573" s="10"/>
      <c r="F573" s="10"/>
      <c r="G573" s="10"/>
      <c r="H573" s="10"/>
      <c r="I573" s="10"/>
      <c r="K573" s="10"/>
      <c r="L573" s="10"/>
      <c r="M573" s="10"/>
      <c r="N573" s="10"/>
      <c r="O573" s="10"/>
    </row>
    <row r="574" spans="1:15" x14ac:dyDescent="0.25">
      <c r="A574" s="10"/>
      <c r="C574" s="10"/>
      <c r="D574" s="10"/>
      <c r="E574" s="10"/>
      <c r="F574" s="10"/>
      <c r="G574" s="10"/>
      <c r="H574" s="10"/>
      <c r="I574" s="10"/>
      <c r="K574" s="10"/>
      <c r="L574" s="10"/>
      <c r="M574" s="10"/>
      <c r="N574" s="10"/>
      <c r="O574" s="10"/>
    </row>
    <row r="575" spans="1:15" x14ac:dyDescent="0.25">
      <c r="A575" s="10"/>
      <c r="C575" s="10"/>
      <c r="D575" s="10"/>
      <c r="E575" s="10"/>
      <c r="F575" s="10"/>
      <c r="G575" s="10"/>
      <c r="H575" s="10"/>
      <c r="I575" s="10"/>
      <c r="K575" s="10"/>
      <c r="L575" s="10"/>
      <c r="M575" s="10"/>
      <c r="N575" s="10"/>
      <c r="O575" s="10"/>
    </row>
    <row r="576" spans="1:15" x14ac:dyDescent="0.25">
      <c r="A576" s="10"/>
      <c r="C576" s="10"/>
      <c r="D576" s="10"/>
      <c r="E576" s="10"/>
      <c r="F576" s="10"/>
      <c r="G576" s="10"/>
      <c r="H576" s="10"/>
      <c r="I576" s="10"/>
      <c r="K576" s="10"/>
      <c r="L576" s="10"/>
      <c r="M576" s="10"/>
      <c r="N576" s="10"/>
      <c r="O576" s="10"/>
    </row>
    <row r="577" spans="1:15" x14ac:dyDescent="0.25">
      <c r="A577" s="10"/>
      <c r="C577" s="10"/>
      <c r="D577" s="10"/>
      <c r="E577" s="10"/>
      <c r="F577" s="10"/>
      <c r="G577" s="10"/>
      <c r="H577" s="10"/>
      <c r="I577" s="10"/>
      <c r="K577" s="10"/>
      <c r="L577" s="10"/>
      <c r="M577" s="10"/>
      <c r="N577" s="10"/>
      <c r="O577" s="10"/>
    </row>
    <row r="578" spans="1:15" x14ac:dyDescent="0.25">
      <c r="A578" s="10"/>
      <c r="C578" s="10"/>
      <c r="D578" s="10"/>
      <c r="E578" s="10"/>
      <c r="F578" s="10"/>
      <c r="G578" s="10"/>
      <c r="H578" s="10"/>
      <c r="I578" s="10"/>
      <c r="K578" s="10"/>
      <c r="L578" s="10"/>
      <c r="M578" s="10"/>
      <c r="N578" s="10"/>
      <c r="O578" s="10"/>
    </row>
    <row r="579" spans="1:15" x14ac:dyDescent="0.25">
      <c r="A579" s="10"/>
      <c r="C579" s="10"/>
      <c r="D579" s="10"/>
      <c r="E579" s="10"/>
      <c r="F579" s="10"/>
      <c r="G579" s="10"/>
      <c r="H579" s="10"/>
      <c r="I579" s="10"/>
      <c r="K579" s="10"/>
      <c r="L579" s="10"/>
      <c r="M579" s="10"/>
      <c r="N579" s="10"/>
      <c r="O579" s="10"/>
    </row>
    <row r="580" spans="1:15" x14ac:dyDescent="0.25">
      <c r="A580" s="10"/>
      <c r="C580" s="10"/>
      <c r="D580" s="10"/>
      <c r="E580" s="10"/>
      <c r="F580" s="10"/>
      <c r="G580" s="10"/>
      <c r="H580" s="10"/>
      <c r="I580" s="10"/>
      <c r="K580" s="10"/>
      <c r="L580" s="10"/>
      <c r="M580" s="10"/>
      <c r="N580" s="10"/>
      <c r="O580" s="10"/>
    </row>
    <row r="581" spans="1:15" x14ac:dyDescent="0.25">
      <c r="A581" s="10"/>
      <c r="C581" s="10"/>
      <c r="D581" s="10"/>
      <c r="E581" s="10"/>
      <c r="F581" s="10"/>
      <c r="G581" s="10"/>
      <c r="H581" s="10"/>
      <c r="I581" s="10"/>
      <c r="K581" s="10"/>
      <c r="L581" s="10"/>
      <c r="M581" s="10"/>
      <c r="N581" s="10"/>
      <c r="O581" s="10"/>
    </row>
    <row r="582" spans="1:15" x14ac:dyDescent="0.25">
      <c r="A582" s="10"/>
      <c r="C582" s="10"/>
      <c r="D582" s="10"/>
      <c r="E582" s="10"/>
      <c r="F582" s="10"/>
      <c r="G582" s="10"/>
      <c r="H582" s="10"/>
      <c r="I582" s="10"/>
      <c r="K582" s="10"/>
      <c r="L582" s="10"/>
      <c r="M582" s="10"/>
      <c r="N582" s="10"/>
      <c r="O582" s="10"/>
    </row>
    <row r="583" spans="1:15" x14ac:dyDescent="0.25">
      <c r="A583" s="10"/>
      <c r="C583" s="10"/>
      <c r="D583" s="10"/>
      <c r="E583" s="10"/>
      <c r="F583" s="10"/>
      <c r="G583" s="10"/>
      <c r="H583" s="10"/>
      <c r="I583" s="10"/>
      <c r="K583" s="10"/>
      <c r="L583" s="10"/>
      <c r="M583" s="10"/>
      <c r="N583" s="10"/>
      <c r="O583" s="10"/>
    </row>
    <row r="584" spans="1:15" x14ac:dyDescent="0.25">
      <c r="A584" s="10"/>
      <c r="C584" s="10"/>
      <c r="D584" s="10"/>
      <c r="E584" s="10"/>
      <c r="F584" s="10"/>
      <c r="G584" s="10"/>
      <c r="H584" s="10"/>
      <c r="I584" s="10"/>
      <c r="K584" s="10"/>
      <c r="L584" s="10"/>
      <c r="M584" s="10"/>
      <c r="N584" s="10"/>
      <c r="O584" s="10"/>
    </row>
    <row r="585" spans="1:15" x14ac:dyDescent="0.25">
      <c r="A585" s="10"/>
      <c r="C585" s="10"/>
      <c r="D585" s="10"/>
      <c r="E585" s="10"/>
      <c r="F585" s="10"/>
      <c r="G585" s="10"/>
      <c r="H585" s="10"/>
      <c r="I585" s="10"/>
      <c r="K585" s="10"/>
      <c r="L585" s="10"/>
      <c r="M585" s="10"/>
      <c r="N585" s="10"/>
      <c r="O585" s="10"/>
    </row>
    <row r="586" spans="1:15" x14ac:dyDescent="0.25">
      <c r="A586" s="10"/>
      <c r="C586" s="10"/>
      <c r="D586" s="10"/>
      <c r="E586" s="10"/>
      <c r="F586" s="10"/>
      <c r="G586" s="10"/>
      <c r="H586" s="10"/>
      <c r="I586" s="10"/>
      <c r="K586" s="10"/>
      <c r="L586" s="10"/>
      <c r="M586" s="10"/>
      <c r="N586" s="10"/>
      <c r="O586" s="10"/>
    </row>
    <row r="587" spans="1:15" x14ac:dyDescent="0.25">
      <c r="A587" s="10"/>
      <c r="C587" s="10"/>
      <c r="D587" s="10"/>
      <c r="E587" s="10"/>
      <c r="F587" s="10"/>
      <c r="G587" s="10"/>
      <c r="H587" s="10"/>
      <c r="I587" s="10"/>
      <c r="K587" s="10"/>
      <c r="L587" s="10"/>
      <c r="M587" s="10"/>
      <c r="N587" s="10"/>
      <c r="O587" s="10"/>
    </row>
    <row r="588" spans="1:15" x14ac:dyDescent="0.25">
      <c r="A588" s="10"/>
      <c r="C588" s="10"/>
      <c r="D588" s="10"/>
      <c r="E588" s="10"/>
      <c r="F588" s="10"/>
      <c r="G588" s="10"/>
      <c r="H588" s="10"/>
      <c r="I588" s="10"/>
      <c r="K588" s="10"/>
      <c r="L588" s="10"/>
      <c r="M588" s="10"/>
      <c r="N588" s="10"/>
      <c r="O588" s="10"/>
    </row>
    <row r="589" spans="1:15" x14ac:dyDescent="0.25">
      <c r="A589" s="10"/>
      <c r="C589" s="10"/>
      <c r="D589" s="10"/>
      <c r="E589" s="10"/>
      <c r="F589" s="10"/>
      <c r="G589" s="10"/>
      <c r="H589" s="10"/>
      <c r="I589" s="10"/>
      <c r="K589" s="10"/>
      <c r="L589" s="10"/>
      <c r="M589" s="10"/>
      <c r="N589" s="10"/>
      <c r="O589" s="10"/>
    </row>
    <row r="590" spans="1:15" x14ac:dyDescent="0.25">
      <c r="A590" s="10"/>
      <c r="C590" s="10"/>
      <c r="D590" s="10"/>
      <c r="E590" s="10"/>
      <c r="F590" s="10"/>
      <c r="G590" s="10"/>
      <c r="H590" s="10"/>
      <c r="I590" s="10"/>
      <c r="K590" s="10"/>
      <c r="L590" s="10"/>
      <c r="M590" s="10"/>
      <c r="N590" s="10"/>
      <c r="O590" s="10"/>
    </row>
    <row r="591" spans="1:15" x14ac:dyDescent="0.25">
      <c r="A591" s="10"/>
      <c r="C591" s="10"/>
      <c r="D591" s="10"/>
      <c r="E591" s="10"/>
      <c r="F591" s="10"/>
      <c r="G591" s="10"/>
      <c r="H591" s="10"/>
      <c r="I591" s="10"/>
      <c r="K591" s="10"/>
      <c r="L591" s="10"/>
      <c r="M591" s="10"/>
      <c r="N591" s="10"/>
      <c r="O591" s="10"/>
    </row>
    <row r="592" spans="1:15" x14ac:dyDescent="0.25">
      <c r="A592" s="10"/>
      <c r="C592" s="10"/>
      <c r="D592" s="10"/>
      <c r="E592" s="10"/>
      <c r="F592" s="10"/>
      <c r="G592" s="10"/>
      <c r="H592" s="10"/>
      <c r="I592" s="10"/>
      <c r="K592" s="10"/>
      <c r="L592" s="10"/>
      <c r="M592" s="10"/>
      <c r="N592" s="10"/>
      <c r="O592" s="10"/>
    </row>
    <row r="593" spans="1:15" x14ac:dyDescent="0.25">
      <c r="A593" s="10"/>
      <c r="C593" s="10"/>
      <c r="D593" s="10"/>
      <c r="E593" s="10"/>
      <c r="F593" s="10"/>
      <c r="G593" s="10"/>
      <c r="H593" s="10"/>
      <c r="I593" s="10"/>
      <c r="K593" s="10"/>
      <c r="L593" s="10"/>
      <c r="M593" s="10"/>
      <c r="N593" s="10"/>
      <c r="O593" s="10"/>
    </row>
    <row r="594" spans="1:15" x14ac:dyDescent="0.25">
      <c r="A594" s="10"/>
      <c r="C594" s="10"/>
      <c r="D594" s="10"/>
      <c r="E594" s="10"/>
      <c r="F594" s="10"/>
      <c r="G594" s="10"/>
      <c r="H594" s="10"/>
      <c r="I594" s="10"/>
      <c r="K594" s="10"/>
      <c r="L594" s="10"/>
      <c r="M594" s="10"/>
      <c r="N594" s="10"/>
      <c r="O594" s="10"/>
    </row>
    <row r="595" spans="1:15" x14ac:dyDescent="0.25">
      <c r="A595" s="10"/>
      <c r="C595" s="10"/>
      <c r="D595" s="10"/>
      <c r="E595" s="10"/>
      <c r="F595" s="10"/>
      <c r="G595" s="10"/>
      <c r="H595" s="10"/>
      <c r="I595" s="10"/>
      <c r="K595" s="10"/>
      <c r="L595" s="10"/>
      <c r="M595" s="10"/>
      <c r="N595" s="10"/>
      <c r="O595" s="10"/>
    </row>
    <row r="596" spans="1:15" x14ac:dyDescent="0.25">
      <c r="A596" s="10"/>
      <c r="C596" s="10"/>
      <c r="D596" s="10"/>
      <c r="E596" s="10"/>
      <c r="F596" s="10"/>
      <c r="G596" s="10"/>
      <c r="H596" s="10"/>
      <c r="I596" s="10"/>
      <c r="K596" s="10"/>
      <c r="L596" s="10"/>
      <c r="M596" s="10"/>
      <c r="N596" s="10"/>
      <c r="O596" s="10"/>
    </row>
    <row r="597" spans="1:15" x14ac:dyDescent="0.25">
      <c r="A597" s="10"/>
      <c r="C597" s="10"/>
      <c r="D597" s="10"/>
      <c r="E597" s="10"/>
      <c r="F597" s="10"/>
      <c r="G597" s="10"/>
      <c r="H597" s="10"/>
      <c r="I597" s="10"/>
      <c r="K597" s="10"/>
      <c r="L597" s="10"/>
      <c r="M597" s="10"/>
      <c r="N597" s="10"/>
      <c r="O597" s="10"/>
    </row>
    <row r="598" spans="1:15" x14ac:dyDescent="0.25">
      <c r="A598" s="10"/>
      <c r="C598" s="10"/>
      <c r="D598" s="10"/>
      <c r="E598" s="10"/>
      <c r="F598" s="10"/>
      <c r="G598" s="10"/>
      <c r="H598" s="10"/>
      <c r="I598" s="10"/>
      <c r="K598" s="10"/>
      <c r="L598" s="10"/>
      <c r="M598" s="10"/>
      <c r="N598" s="10"/>
      <c r="O598" s="10"/>
    </row>
    <row r="599" spans="1:15" x14ac:dyDescent="0.25">
      <c r="A599" s="10"/>
      <c r="C599" s="10"/>
      <c r="D599" s="10"/>
      <c r="E599" s="10"/>
      <c r="F599" s="10"/>
      <c r="G599" s="10"/>
      <c r="H599" s="10"/>
      <c r="I599" s="10"/>
      <c r="K599" s="10"/>
      <c r="L599" s="10"/>
      <c r="M599" s="10"/>
      <c r="N599" s="10"/>
      <c r="O599" s="10"/>
    </row>
    <row r="600" spans="1:15" x14ac:dyDescent="0.25">
      <c r="A600" s="10"/>
      <c r="C600" s="10"/>
      <c r="D600" s="10"/>
      <c r="E600" s="10"/>
      <c r="F600" s="10"/>
      <c r="G600" s="10"/>
      <c r="H600" s="10"/>
      <c r="I600" s="10"/>
      <c r="K600" s="10"/>
      <c r="L600" s="10"/>
      <c r="M600" s="10"/>
      <c r="N600" s="10"/>
      <c r="O600" s="10"/>
    </row>
    <row r="601" spans="1:15" x14ac:dyDescent="0.25">
      <c r="A601" s="10"/>
      <c r="C601" s="10"/>
      <c r="D601" s="10"/>
      <c r="E601" s="10"/>
      <c r="F601" s="10"/>
      <c r="G601" s="10"/>
      <c r="H601" s="10"/>
      <c r="I601" s="10"/>
      <c r="K601" s="10"/>
      <c r="L601" s="10"/>
      <c r="M601" s="10"/>
      <c r="N601" s="10"/>
      <c r="O601" s="10"/>
    </row>
    <row r="602" spans="1:15" x14ac:dyDescent="0.25">
      <c r="A602" s="10"/>
      <c r="C602" s="10"/>
      <c r="D602" s="10"/>
      <c r="E602" s="10"/>
      <c r="F602" s="10"/>
      <c r="G602" s="10"/>
      <c r="H602" s="10"/>
      <c r="I602" s="10"/>
      <c r="K602" s="10"/>
      <c r="L602" s="10"/>
      <c r="M602" s="10"/>
      <c r="N602" s="10"/>
      <c r="O602" s="10"/>
    </row>
    <row r="603" spans="1:15" x14ac:dyDescent="0.25">
      <c r="A603" s="10"/>
      <c r="C603" s="10"/>
      <c r="D603" s="10"/>
      <c r="E603" s="10"/>
      <c r="F603" s="10"/>
      <c r="G603" s="10"/>
      <c r="H603" s="10"/>
      <c r="I603" s="10"/>
      <c r="K603" s="10"/>
      <c r="L603" s="10"/>
      <c r="M603" s="10"/>
      <c r="N603" s="10"/>
      <c r="O603" s="10"/>
    </row>
    <row r="604" spans="1:15" x14ac:dyDescent="0.25">
      <c r="A604" s="10"/>
      <c r="C604" s="10"/>
      <c r="D604" s="10"/>
      <c r="E604" s="10"/>
      <c r="F604" s="10"/>
      <c r="G604" s="10"/>
      <c r="H604" s="10"/>
      <c r="I604" s="10"/>
      <c r="K604" s="10"/>
      <c r="L604" s="10"/>
      <c r="M604" s="10"/>
      <c r="N604" s="10"/>
      <c r="O604" s="10"/>
    </row>
    <row r="605" spans="1:15" x14ac:dyDescent="0.25">
      <c r="A605" s="10"/>
      <c r="C605" s="10"/>
      <c r="D605" s="10"/>
      <c r="E605" s="10"/>
      <c r="F605" s="10"/>
      <c r="G605" s="10"/>
      <c r="H605" s="10"/>
      <c r="I605" s="10"/>
      <c r="K605" s="10"/>
      <c r="L605" s="10"/>
      <c r="M605" s="10"/>
      <c r="N605" s="10"/>
      <c r="O605" s="10"/>
    </row>
    <row r="606" spans="1:15" x14ac:dyDescent="0.25">
      <c r="A606" s="10"/>
      <c r="C606" s="10"/>
      <c r="D606" s="10"/>
      <c r="E606" s="10"/>
      <c r="F606" s="10"/>
      <c r="G606" s="10"/>
      <c r="H606" s="10"/>
      <c r="I606" s="10"/>
      <c r="K606" s="10"/>
      <c r="L606" s="10"/>
      <c r="M606" s="10"/>
      <c r="N606" s="10"/>
      <c r="O606" s="10"/>
    </row>
    <row r="607" spans="1:15" x14ac:dyDescent="0.25">
      <c r="A607" s="10"/>
      <c r="C607" s="10"/>
      <c r="D607" s="10"/>
      <c r="E607" s="10"/>
      <c r="F607" s="10"/>
      <c r="G607" s="10"/>
      <c r="H607" s="10"/>
      <c r="I607" s="10"/>
      <c r="K607" s="10"/>
      <c r="L607" s="10"/>
      <c r="M607" s="10"/>
      <c r="N607" s="10"/>
      <c r="O607" s="10"/>
    </row>
    <row r="608" spans="1:15" x14ac:dyDescent="0.25">
      <c r="A608" s="10"/>
      <c r="C608" s="10"/>
      <c r="D608" s="10"/>
      <c r="E608" s="10"/>
      <c r="F608" s="10"/>
      <c r="G608" s="10"/>
      <c r="H608" s="10"/>
      <c r="I608" s="10"/>
      <c r="K608" s="10"/>
      <c r="L608" s="10"/>
      <c r="M608" s="10"/>
      <c r="N608" s="10"/>
      <c r="O608" s="10"/>
    </row>
    <row r="609" spans="1:15" x14ac:dyDescent="0.25">
      <c r="A609" s="10"/>
      <c r="C609" s="10"/>
      <c r="D609" s="10"/>
      <c r="E609" s="10"/>
      <c r="F609" s="10"/>
      <c r="G609" s="10"/>
      <c r="H609" s="10"/>
      <c r="I609" s="10"/>
      <c r="K609" s="10"/>
      <c r="L609" s="10"/>
      <c r="M609" s="10"/>
      <c r="N609" s="10"/>
      <c r="O609" s="10"/>
    </row>
    <row r="610" spans="1:15" x14ac:dyDescent="0.25">
      <c r="A610" s="10"/>
      <c r="C610" s="10"/>
      <c r="D610" s="10"/>
      <c r="E610" s="10"/>
      <c r="F610" s="10"/>
      <c r="G610" s="10"/>
      <c r="H610" s="10"/>
      <c r="I610" s="10"/>
      <c r="K610" s="10"/>
      <c r="L610" s="10"/>
      <c r="M610" s="10"/>
      <c r="N610" s="10"/>
      <c r="O610" s="10"/>
    </row>
    <row r="611" spans="1:15" x14ac:dyDescent="0.25">
      <c r="A611" s="10"/>
      <c r="C611" s="10"/>
      <c r="D611" s="10"/>
      <c r="E611" s="10"/>
      <c r="F611" s="10"/>
      <c r="G611" s="10"/>
      <c r="H611" s="10"/>
      <c r="I611" s="10"/>
      <c r="K611" s="10"/>
      <c r="L611" s="10"/>
      <c r="M611" s="10"/>
      <c r="N611" s="10"/>
      <c r="O611" s="10"/>
    </row>
    <row r="612" spans="1:15" x14ac:dyDescent="0.25">
      <c r="A612" s="10"/>
      <c r="C612" s="10"/>
      <c r="D612" s="10"/>
      <c r="E612" s="10"/>
      <c r="F612" s="10"/>
      <c r="G612" s="10"/>
      <c r="H612" s="10"/>
      <c r="I612" s="10"/>
      <c r="K612" s="10"/>
      <c r="L612" s="10"/>
      <c r="M612" s="10"/>
      <c r="N612" s="10"/>
      <c r="O612" s="10"/>
    </row>
    <row r="613" spans="1:15" x14ac:dyDescent="0.25">
      <c r="A613" s="10"/>
      <c r="C613" s="10"/>
      <c r="D613" s="10"/>
      <c r="E613" s="10"/>
      <c r="F613" s="10"/>
      <c r="G613" s="10"/>
      <c r="H613" s="10"/>
      <c r="I613" s="10"/>
      <c r="K613" s="10"/>
      <c r="L613" s="10"/>
      <c r="M613" s="10"/>
      <c r="N613" s="10"/>
      <c r="O613" s="10"/>
    </row>
    <row r="614" spans="1:15" x14ac:dyDescent="0.25">
      <c r="A614" s="10"/>
      <c r="C614" s="10"/>
      <c r="D614" s="10"/>
      <c r="E614" s="10"/>
      <c r="F614" s="10"/>
      <c r="G614" s="10"/>
      <c r="H614" s="10"/>
      <c r="I614" s="10"/>
      <c r="K614" s="10"/>
      <c r="L614" s="10"/>
      <c r="M614" s="10"/>
      <c r="N614" s="10"/>
      <c r="O614" s="10"/>
    </row>
    <row r="615" spans="1:15" x14ac:dyDescent="0.25">
      <c r="A615" s="10"/>
      <c r="C615" s="10"/>
      <c r="D615" s="10"/>
      <c r="E615" s="10"/>
      <c r="F615" s="10"/>
      <c r="G615" s="10"/>
      <c r="H615" s="10"/>
      <c r="I615" s="10"/>
      <c r="K615" s="10"/>
      <c r="L615" s="10"/>
      <c r="M615" s="10"/>
      <c r="N615" s="10"/>
      <c r="O615" s="10"/>
    </row>
    <row r="616" spans="1:15" x14ac:dyDescent="0.25">
      <c r="A616" s="10"/>
      <c r="C616" s="10"/>
      <c r="D616" s="10"/>
      <c r="E616" s="10"/>
      <c r="F616" s="10"/>
      <c r="G616" s="10"/>
      <c r="H616" s="10"/>
      <c r="I616" s="10"/>
      <c r="K616" s="10"/>
      <c r="L616" s="10"/>
      <c r="M616" s="10"/>
      <c r="N616" s="10"/>
      <c r="O616" s="10"/>
    </row>
    <row r="617" spans="1:15" x14ac:dyDescent="0.25">
      <c r="A617" s="10"/>
      <c r="C617" s="10"/>
      <c r="D617" s="10"/>
      <c r="E617" s="10"/>
      <c r="F617" s="10"/>
      <c r="G617" s="10"/>
      <c r="H617" s="10"/>
      <c r="I617" s="10"/>
      <c r="K617" s="10"/>
      <c r="L617" s="10"/>
      <c r="M617" s="10"/>
      <c r="N617" s="10"/>
      <c r="O617" s="10"/>
    </row>
    <row r="618" spans="1:15" x14ac:dyDescent="0.25">
      <c r="A618" s="10"/>
      <c r="C618" s="10"/>
      <c r="D618" s="10"/>
      <c r="E618" s="10"/>
      <c r="F618" s="10"/>
      <c r="G618" s="10"/>
      <c r="H618" s="10"/>
      <c r="I618" s="10"/>
      <c r="K618" s="10"/>
      <c r="L618" s="10"/>
      <c r="M618" s="10"/>
      <c r="N618" s="10"/>
      <c r="O618" s="10"/>
    </row>
    <row r="619" spans="1:15" x14ac:dyDescent="0.25">
      <c r="A619" s="10"/>
      <c r="C619" s="10"/>
      <c r="D619" s="10"/>
      <c r="E619" s="10"/>
      <c r="F619" s="10"/>
      <c r="G619" s="10"/>
      <c r="H619" s="10"/>
      <c r="I619" s="10"/>
      <c r="K619" s="10"/>
      <c r="L619" s="10"/>
      <c r="M619" s="10"/>
      <c r="N619" s="10"/>
      <c r="O619" s="10"/>
    </row>
    <row r="620" spans="1:15" x14ac:dyDescent="0.25">
      <c r="A620" s="10"/>
      <c r="C620" s="10"/>
      <c r="D620" s="10"/>
      <c r="E620" s="10"/>
      <c r="F620" s="10"/>
      <c r="G620" s="10"/>
      <c r="H620" s="10"/>
      <c r="I620" s="10"/>
      <c r="K620" s="10"/>
      <c r="L620" s="10"/>
      <c r="M620" s="10"/>
      <c r="N620" s="10"/>
      <c r="O620" s="10"/>
    </row>
    <row r="621" spans="1:15" x14ac:dyDescent="0.25">
      <c r="A621" s="10"/>
      <c r="C621" s="10"/>
      <c r="D621" s="10"/>
      <c r="E621" s="10"/>
      <c r="F621" s="10"/>
      <c r="G621" s="10"/>
      <c r="H621" s="10"/>
      <c r="I621" s="10"/>
      <c r="K621" s="10"/>
      <c r="L621" s="10"/>
      <c r="M621" s="10"/>
      <c r="N621" s="10"/>
      <c r="O621" s="10"/>
    </row>
    <row r="622" spans="1:15" x14ac:dyDescent="0.25">
      <c r="A622" s="10"/>
      <c r="C622" s="10"/>
      <c r="D622" s="10"/>
      <c r="E622" s="10"/>
      <c r="F622" s="10"/>
      <c r="G622" s="10"/>
      <c r="H622" s="10"/>
      <c r="I622" s="10"/>
      <c r="K622" s="10"/>
      <c r="L622" s="10"/>
      <c r="M622" s="10"/>
      <c r="N622" s="10"/>
      <c r="O622" s="10"/>
    </row>
    <row r="623" spans="1:15" x14ac:dyDescent="0.25">
      <c r="A623" s="10"/>
      <c r="C623" s="10"/>
      <c r="D623" s="10"/>
      <c r="E623" s="10"/>
      <c r="F623" s="10"/>
      <c r="G623" s="10"/>
      <c r="H623" s="10"/>
      <c r="I623" s="10"/>
      <c r="K623" s="10"/>
      <c r="L623" s="10"/>
      <c r="M623" s="10"/>
      <c r="N623" s="10"/>
      <c r="O623" s="10"/>
    </row>
    <row r="624" spans="1:15" x14ac:dyDescent="0.25">
      <c r="A624" s="10"/>
      <c r="C624" s="10"/>
      <c r="D624" s="10"/>
      <c r="E624" s="10"/>
      <c r="F624" s="10"/>
      <c r="G624" s="10"/>
      <c r="H624" s="10"/>
      <c r="I624" s="10"/>
      <c r="K624" s="10"/>
      <c r="L624" s="10"/>
      <c r="M624" s="10"/>
      <c r="N624" s="10"/>
      <c r="O624" s="10"/>
    </row>
    <row r="625" spans="1:15" x14ac:dyDescent="0.25">
      <c r="A625" s="10"/>
      <c r="C625" s="10"/>
      <c r="D625" s="10"/>
      <c r="E625" s="10"/>
      <c r="F625" s="10"/>
      <c r="G625" s="10"/>
      <c r="H625" s="10"/>
      <c r="I625" s="10"/>
      <c r="K625" s="10"/>
      <c r="L625" s="10"/>
      <c r="M625" s="10"/>
      <c r="N625" s="10"/>
      <c r="O625" s="10"/>
    </row>
    <row r="626" spans="1:15" x14ac:dyDescent="0.25">
      <c r="A626" s="10"/>
      <c r="C626" s="10"/>
      <c r="D626" s="10"/>
      <c r="E626" s="10"/>
      <c r="F626" s="10"/>
      <c r="G626" s="10"/>
      <c r="H626" s="10"/>
      <c r="I626" s="10"/>
      <c r="K626" s="10"/>
      <c r="L626" s="10"/>
      <c r="M626" s="10"/>
      <c r="N626" s="10"/>
      <c r="O626" s="10"/>
    </row>
    <row r="627" spans="1:15" x14ac:dyDescent="0.25">
      <c r="A627" s="10"/>
      <c r="C627" s="10"/>
      <c r="D627" s="10"/>
      <c r="E627" s="10"/>
      <c r="F627" s="10"/>
      <c r="G627" s="10"/>
      <c r="H627" s="10"/>
      <c r="I627" s="10"/>
      <c r="K627" s="10"/>
      <c r="L627" s="10"/>
      <c r="M627" s="10"/>
      <c r="N627" s="10"/>
      <c r="O627" s="10"/>
    </row>
    <row r="628" spans="1:15" x14ac:dyDescent="0.25">
      <c r="A628" s="10"/>
      <c r="C628" s="10"/>
      <c r="D628" s="10"/>
      <c r="E628" s="10"/>
      <c r="F628" s="10"/>
      <c r="G628" s="10"/>
      <c r="H628" s="10"/>
      <c r="I628" s="10"/>
      <c r="K628" s="10"/>
      <c r="L628" s="10"/>
      <c r="M628" s="10"/>
      <c r="N628" s="10"/>
      <c r="O628" s="10"/>
    </row>
    <row r="629" spans="1:15" x14ac:dyDescent="0.25">
      <c r="A629" s="10"/>
      <c r="C629" s="10"/>
      <c r="D629" s="10"/>
      <c r="E629" s="10"/>
      <c r="F629" s="10"/>
      <c r="G629" s="10"/>
      <c r="H629" s="10"/>
      <c r="I629" s="10"/>
      <c r="K629" s="10"/>
      <c r="L629" s="10"/>
      <c r="M629" s="10"/>
      <c r="N629" s="10"/>
      <c r="O629" s="10"/>
    </row>
    <row r="630" spans="1:15" x14ac:dyDescent="0.25">
      <c r="A630" s="10"/>
      <c r="C630" s="10"/>
      <c r="D630" s="10"/>
      <c r="E630" s="10"/>
      <c r="F630" s="10"/>
      <c r="G630" s="10"/>
      <c r="H630" s="10"/>
      <c r="I630" s="10"/>
      <c r="K630" s="10"/>
      <c r="L630" s="10"/>
      <c r="M630" s="10"/>
      <c r="N630" s="10"/>
      <c r="O630" s="10"/>
    </row>
    <row r="631" spans="1:15" x14ac:dyDescent="0.25">
      <c r="A631" s="10"/>
      <c r="C631" s="10"/>
      <c r="D631" s="10"/>
      <c r="E631" s="10"/>
      <c r="F631" s="10"/>
      <c r="G631" s="10"/>
      <c r="H631" s="10"/>
      <c r="I631" s="10"/>
      <c r="K631" s="10"/>
      <c r="L631" s="10"/>
      <c r="M631" s="10"/>
      <c r="N631" s="10"/>
      <c r="O631" s="10"/>
    </row>
    <row r="632" spans="1:15" x14ac:dyDescent="0.25">
      <c r="A632" s="10"/>
      <c r="C632" s="10"/>
      <c r="D632" s="10"/>
      <c r="E632" s="10"/>
      <c r="F632" s="10"/>
      <c r="G632" s="10"/>
      <c r="H632" s="10"/>
      <c r="I632" s="10"/>
      <c r="K632" s="10"/>
      <c r="L632" s="10"/>
      <c r="M632" s="10"/>
      <c r="N632" s="10"/>
      <c r="O632" s="10"/>
    </row>
    <row r="633" spans="1:15" x14ac:dyDescent="0.25">
      <c r="A633" s="10"/>
      <c r="C633" s="10"/>
      <c r="D633" s="10"/>
      <c r="E633" s="10"/>
      <c r="F633" s="10"/>
      <c r="G633" s="10"/>
      <c r="H633" s="10"/>
      <c r="I633" s="10"/>
      <c r="K633" s="10"/>
      <c r="L633" s="10"/>
      <c r="M633" s="10"/>
      <c r="N633" s="10"/>
      <c r="O633" s="10"/>
    </row>
    <row r="634" spans="1:15" x14ac:dyDescent="0.25">
      <c r="A634" s="10"/>
      <c r="C634" s="10"/>
      <c r="D634" s="10"/>
      <c r="E634" s="10"/>
      <c r="F634" s="10"/>
      <c r="G634" s="10"/>
      <c r="H634" s="10"/>
      <c r="I634" s="10"/>
      <c r="K634" s="10"/>
      <c r="L634" s="10"/>
      <c r="M634" s="10"/>
      <c r="N634" s="10"/>
      <c r="O634" s="10"/>
    </row>
    <row r="635" spans="1:15" x14ac:dyDescent="0.25">
      <c r="A635" s="10"/>
      <c r="C635" s="10"/>
      <c r="D635" s="10"/>
      <c r="E635" s="10"/>
      <c r="F635" s="10"/>
      <c r="G635" s="10"/>
      <c r="H635" s="10"/>
      <c r="I635" s="10"/>
      <c r="K635" s="10"/>
      <c r="L635" s="10"/>
      <c r="M635" s="10"/>
      <c r="N635" s="10"/>
      <c r="O635" s="10"/>
    </row>
    <row r="636" spans="1:15" x14ac:dyDescent="0.25">
      <c r="A636" s="10"/>
      <c r="C636" s="10"/>
      <c r="D636" s="10"/>
      <c r="E636" s="10"/>
      <c r="F636" s="10"/>
      <c r="G636" s="10"/>
      <c r="H636" s="10"/>
      <c r="I636" s="10"/>
      <c r="K636" s="10"/>
      <c r="L636" s="10"/>
      <c r="M636" s="10"/>
      <c r="N636" s="10"/>
      <c r="O636" s="10"/>
    </row>
    <row r="637" spans="1:15" x14ac:dyDescent="0.25">
      <c r="A637" s="10"/>
      <c r="C637" s="10"/>
      <c r="D637" s="10"/>
      <c r="E637" s="10"/>
      <c r="F637" s="10"/>
      <c r="G637" s="10"/>
      <c r="H637" s="10"/>
      <c r="I637" s="10"/>
      <c r="K637" s="10"/>
      <c r="L637" s="10"/>
      <c r="M637" s="10"/>
      <c r="N637" s="10"/>
      <c r="O637" s="10"/>
    </row>
    <row r="638" spans="1:15" x14ac:dyDescent="0.25">
      <c r="A638" s="10"/>
      <c r="C638" s="10"/>
      <c r="D638" s="10"/>
      <c r="E638" s="10"/>
      <c r="F638" s="10"/>
      <c r="G638" s="10"/>
      <c r="H638" s="10"/>
      <c r="I638" s="10"/>
      <c r="K638" s="10"/>
      <c r="L638" s="10"/>
      <c r="M638" s="10"/>
      <c r="N638" s="10"/>
      <c r="O638" s="10"/>
    </row>
    <row r="639" spans="1:15" x14ac:dyDescent="0.25">
      <c r="A639" s="10"/>
      <c r="C639" s="10"/>
      <c r="D639" s="10"/>
      <c r="E639" s="10"/>
      <c r="F639" s="10"/>
      <c r="G639" s="10"/>
      <c r="H639" s="10"/>
      <c r="I639" s="10"/>
      <c r="K639" s="10"/>
      <c r="L639" s="10"/>
      <c r="M639" s="10"/>
      <c r="N639" s="10"/>
      <c r="O639" s="10"/>
    </row>
    <row r="640" spans="1:15" x14ac:dyDescent="0.25">
      <c r="A640" s="10"/>
      <c r="C640" s="10"/>
      <c r="D640" s="10"/>
      <c r="E640" s="10"/>
      <c r="F640" s="10"/>
      <c r="G640" s="10"/>
      <c r="H640" s="10"/>
      <c r="I640" s="10"/>
      <c r="K640" s="10"/>
      <c r="L640" s="10"/>
      <c r="M640" s="10"/>
      <c r="N640" s="10"/>
      <c r="O640" s="10"/>
    </row>
    <row r="641" spans="1:15" x14ac:dyDescent="0.25">
      <c r="A641" s="10"/>
      <c r="C641" s="10"/>
      <c r="D641" s="10"/>
      <c r="E641" s="10"/>
      <c r="F641" s="10"/>
      <c r="G641" s="10"/>
      <c r="H641" s="10"/>
      <c r="I641" s="10"/>
      <c r="K641" s="10"/>
      <c r="L641" s="10"/>
      <c r="M641" s="10"/>
      <c r="N641" s="10"/>
      <c r="O641" s="10"/>
    </row>
    <row r="642" spans="1:15" x14ac:dyDescent="0.25">
      <c r="A642" s="10"/>
      <c r="C642" s="10"/>
      <c r="D642" s="10"/>
      <c r="E642" s="10"/>
      <c r="F642" s="10"/>
      <c r="G642" s="10"/>
      <c r="H642" s="10"/>
      <c r="I642" s="10"/>
      <c r="K642" s="10"/>
      <c r="L642" s="10"/>
      <c r="M642" s="10"/>
      <c r="N642" s="10"/>
      <c r="O642" s="10"/>
    </row>
    <row r="643" spans="1:15" x14ac:dyDescent="0.25">
      <c r="A643" s="10"/>
      <c r="C643" s="10"/>
      <c r="D643" s="10"/>
      <c r="E643" s="10"/>
      <c r="F643" s="10"/>
      <c r="G643" s="10"/>
      <c r="H643" s="10"/>
      <c r="I643" s="10"/>
      <c r="K643" s="10"/>
      <c r="L643" s="10"/>
      <c r="M643" s="10"/>
      <c r="N643" s="10"/>
      <c r="O643" s="10"/>
    </row>
    <row r="644" spans="1:15" x14ac:dyDescent="0.25">
      <c r="A644" s="10"/>
      <c r="C644" s="10"/>
      <c r="D644" s="10"/>
      <c r="E644" s="10"/>
      <c r="F644" s="10"/>
      <c r="G644" s="10"/>
      <c r="H644" s="10"/>
      <c r="I644" s="10"/>
      <c r="K644" s="10"/>
      <c r="L644" s="10"/>
      <c r="M644" s="10"/>
      <c r="N644" s="10"/>
      <c r="O644" s="10"/>
    </row>
    <row r="645" spans="1:15" x14ac:dyDescent="0.25">
      <c r="A645" s="10"/>
      <c r="C645" s="10"/>
      <c r="D645" s="10"/>
      <c r="E645" s="10"/>
      <c r="F645" s="10"/>
      <c r="G645" s="10"/>
      <c r="H645" s="10"/>
      <c r="I645" s="10"/>
      <c r="K645" s="10"/>
      <c r="L645" s="10"/>
      <c r="M645" s="10"/>
      <c r="N645" s="10"/>
      <c r="O645" s="10"/>
    </row>
    <row r="646" spans="1:15" x14ac:dyDescent="0.25">
      <c r="A646" s="10"/>
      <c r="C646" s="10"/>
      <c r="D646" s="10"/>
      <c r="E646" s="10"/>
      <c r="F646" s="10"/>
      <c r="G646" s="10"/>
      <c r="H646" s="10"/>
      <c r="I646" s="10"/>
      <c r="K646" s="10"/>
      <c r="L646" s="10"/>
      <c r="M646" s="10"/>
      <c r="N646" s="10"/>
      <c r="O646" s="10"/>
    </row>
    <row r="647" spans="1:15" x14ac:dyDescent="0.25">
      <c r="A647" s="10"/>
      <c r="C647" s="10"/>
      <c r="D647" s="10"/>
      <c r="E647" s="10"/>
      <c r="F647" s="10"/>
      <c r="G647" s="10"/>
      <c r="H647" s="10"/>
      <c r="I647" s="10"/>
      <c r="K647" s="10"/>
      <c r="L647" s="10"/>
      <c r="M647" s="10"/>
      <c r="N647" s="10"/>
      <c r="O647" s="10"/>
    </row>
    <row r="648" spans="1:15" x14ac:dyDescent="0.25">
      <c r="A648" s="10"/>
      <c r="C648" s="10"/>
      <c r="D648" s="10"/>
      <c r="E648" s="10"/>
      <c r="F648" s="10"/>
      <c r="G648" s="10"/>
      <c r="H648" s="10"/>
      <c r="I648" s="10"/>
      <c r="K648" s="10"/>
      <c r="L648" s="10"/>
      <c r="M648" s="10"/>
      <c r="N648" s="10"/>
      <c r="O648" s="10"/>
    </row>
    <row r="649" spans="1:15" x14ac:dyDescent="0.25">
      <c r="A649" s="10"/>
      <c r="C649" s="10"/>
      <c r="D649" s="10"/>
      <c r="E649" s="10"/>
      <c r="F649" s="10"/>
      <c r="G649" s="10"/>
      <c r="H649" s="10"/>
      <c r="I649" s="10"/>
      <c r="K649" s="10"/>
      <c r="L649" s="10"/>
      <c r="M649" s="10"/>
      <c r="N649" s="10"/>
      <c r="O649" s="10"/>
    </row>
    <row r="650" spans="1:15" x14ac:dyDescent="0.25">
      <c r="A650" s="10"/>
      <c r="C650" s="10"/>
      <c r="D650" s="10"/>
      <c r="E650" s="10"/>
      <c r="F650" s="10"/>
      <c r="G650" s="10"/>
      <c r="H650" s="10"/>
      <c r="I650" s="10"/>
      <c r="K650" s="10"/>
      <c r="L650" s="10"/>
      <c r="M650" s="10"/>
      <c r="N650" s="10"/>
      <c r="O650" s="10"/>
    </row>
    <row r="651" spans="1:15" x14ac:dyDescent="0.25">
      <c r="A651" s="10"/>
      <c r="C651" s="10"/>
      <c r="D651" s="10"/>
      <c r="E651" s="10"/>
      <c r="F651" s="10"/>
      <c r="G651" s="10"/>
      <c r="H651" s="10"/>
      <c r="I651" s="10"/>
      <c r="K651" s="10"/>
      <c r="L651" s="10"/>
      <c r="M651" s="10"/>
      <c r="N651" s="10"/>
      <c r="O651" s="10"/>
    </row>
    <row r="652" spans="1:15" x14ac:dyDescent="0.25">
      <c r="A652" s="10"/>
      <c r="C652" s="10"/>
      <c r="D652" s="10"/>
      <c r="E652" s="10"/>
      <c r="F652" s="10"/>
      <c r="G652" s="10"/>
      <c r="H652" s="10"/>
      <c r="I652" s="10"/>
      <c r="K652" s="10"/>
      <c r="L652" s="10"/>
      <c r="M652" s="10"/>
      <c r="N652" s="10"/>
      <c r="O652" s="10"/>
    </row>
    <row r="653" spans="1:15" x14ac:dyDescent="0.25">
      <c r="A653" s="10"/>
      <c r="C653" s="10"/>
      <c r="D653" s="10"/>
      <c r="E653" s="10"/>
      <c r="F653" s="10"/>
      <c r="G653" s="10"/>
      <c r="H653" s="10"/>
      <c r="I653" s="10"/>
      <c r="K653" s="10"/>
      <c r="L653" s="10"/>
      <c r="M653" s="10"/>
      <c r="N653" s="10"/>
      <c r="O653" s="10"/>
    </row>
    <row r="654" spans="1:15" x14ac:dyDescent="0.25">
      <c r="A654" s="10"/>
      <c r="C654" s="10"/>
      <c r="D654" s="10"/>
      <c r="E654" s="10"/>
      <c r="F654" s="10"/>
      <c r="G654" s="10"/>
      <c r="H654" s="10"/>
      <c r="I654" s="10"/>
      <c r="K654" s="10"/>
      <c r="L654" s="10"/>
      <c r="M654" s="10"/>
      <c r="N654" s="10"/>
      <c r="O654" s="10"/>
    </row>
    <row r="655" spans="1:15" x14ac:dyDescent="0.25">
      <c r="A655" s="10"/>
      <c r="C655" s="10"/>
      <c r="D655" s="10"/>
      <c r="E655" s="10"/>
      <c r="F655" s="10"/>
      <c r="G655" s="10"/>
      <c r="H655" s="10"/>
      <c r="I655" s="10"/>
      <c r="K655" s="10"/>
      <c r="L655" s="10"/>
      <c r="M655" s="10"/>
      <c r="N655" s="10"/>
      <c r="O655" s="10"/>
    </row>
    <row r="656" spans="1:15" x14ac:dyDescent="0.25">
      <c r="A656" s="10"/>
      <c r="C656" s="10"/>
      <c r="D656" s="10"/>
      <c r="E656" s="10"/>
      <c r="F656" s="10"/>
      <c r="G656" s="10"/>
      <c r="H656" s="10"/>
      <c r="I656" s="10"/>
      <c r="K656" s="10"/>
      <c r="L656" s="10"/>
      <c r="M656" s="10"/>
      <c r="N656" s="10"/>
      <c r="O656" s="10"/>
    </row>
    <row r="657" spans="1:15" x14ac:dyDescent="0.25">
      <c r="A657" s="10"/>
      <c r="C657" s="10"/>
      <c r="D657" s="10"/>
      <c r="E657" s="10"/>
      <c r="F657" s="10"/>
      <c r="G657" s="10"/>
      <c r="H657" s="10"/>
      <c r="I657" s="10"/>
      <c r="K657" s="10"/>
      <c r="L657" s="10"/>
      <c r="M657" s="10"/>
      <c r="N657" s="10"/>
      <c r="O657" s="10"/>
    </row>
    <row r="658" spans="1:15" x14ac:dyDescent="0.25">
      <c r="A658" s="10"/>
      <c r="C658" s="10"/>
      <c r="D658" s="10"/>
      <c r="E658" s="10"/>
      <c r="F658" s="10"/>
      <c r="G658" s="10"/>
      <c r="H658" s="10"/>
      <c r="I658" s="10"/>
      <c r="K658" s="10"/>
      <c r="L658" s="10"/>
      <c r="M658" s="10"/>
      <c r="N658" s="10"/>
      <c r="O658" s="10"/>
    </row>
    <row r="659" spans="1:15" x14ac:dyDescent="0.25">
      <c r="A659" s="10"/>
      <c r="C659" s="10"/>
      <c r="D659" s="10"/>
      <c r="E659" s="10"/>
      <c r="F659" s="10"/>
      <c r="G659" s="10"/>
      <c r="H659" s="10"/>
      <c r="I659" s="10"/>
      <c r="K659" s="10"/>
      <c r="L659" s="10"/>
      <c r="M659" s="10"/>
      <c r="N659" s="10"/>
      <c r="O659" s="10"/>
    </row>
    <row r="660" spans="1:15" x14ac:dyDescent="0.25">
      <c r="A660" s="10"/>
      <c r="C660" s="10"/>
      <c r="D660" s="10"/>
      <c r="E660" s="10"/>
      <c r="F660" s="10"/>
      <c r="G660" s="10"/>
      <c r="H660" s="10"/>
      <c r="I660" s="10"/>
      <c r="K660" s="10"/>
      <c r="L660" s="10"/>
      <c r="M660" s="10"/>
      <c r="N660" s="10"/>
      <c r="O660" s="10"/>
    </row>
    <row r="661" spans="1:15" x14ac:dyDescent="0.25">
      <c r="A661" s="10"/>
      <c r="C661" s="10"/>
      <c r="D661" s="10"/>
      <c r="E661" s="10"/>
      <c r="F661" s="10"/>
      <c r="G661" s="10"/>
      <c r="H661" s="10"/>
      <c r="I661" s="10"/>
      <c r="K661" s="10"/>
      <c r="L661" s="10"/>
      <c r="M661" s="10"/>
      <c r="N661" s="10"/>
      <c r="O661" s="10"/>
    </row>
    <row r="662" spans="1:15" x14ac:dyDescent="0.25">
      <c r="A662" s="10"/>
      <c r="C662" s="10"/>
      <c r="D662" s="10"/>
      <c r="E662" s="10"/>
      <c r="F662" s="10"/>
      <c r="G662" s="10"/>
      <c r="H662" s="10"/>
      <c r="I662" s="10"/>
      <c r="K662" s="10"/>
      <c r="L662" s="10"/>
      <c r="M662" s="10"/>
      <c r="N662" s="10"/>
      <c r="O662" s="10"/>
    </row>
    <row r="663" spans="1:15" x14ac:dyDescent="0.25">
      <c r="A663" s="10"/>
      <c r="C663" s="10"/>
      <c r="D663" s="10"/>
      <c r="E663" s="10"/>
      <c r="F663" s="10"/>
      <c r="G663" s="10"/>
      <c r="H663" s="10"/>
      <c r="I663" s="10"/>
      <c r="K663" s="10"/>
      <c r="L663" s="10"/>
      <c r="M663" s="10"/>
      <c r="N663" s="10"/>
      <c r="O663" s="10"/>
    </row>
    <row r="664" spans="1:15" x14ac:dyDescent="0.25">
      <c r="A664" s="10"/>
      <c r="C664" s="10"/>
      <c r="D664" s="10"/>
      <c r="E664" s="10"/>
      <c r="F664" s="10"/>
      <c r="G664" s="10"/>
      <c r="H664" s="10"/>
      <c r="I664" s="10"/>
      <c r="K664" s="10"/>
      <c r="L664" s="10"/>
      <c r="M664" s="10"/>
      <c r="N664" s="10"/>
      <c r="O664" s="10"/>
    </row>
    <row r="665" spans="1:15" x14ac:dyDescent="0.25">
      <c r="A665" s="10"/>
      <c r="C665" s="10"/>
      <c r="D665" s="10"/>
      <c r="E665" s="10"/>
      <c r="F665" s="10"/>
      <c r="G665" s="10"/>
      <c r="H665" s="10"/>
      <c r="I665" s="10"/>
      <c r="K665" s="10"/>
      <c r="L665" s="10"/>
      <c r="M665" s="10"/>
      <c r="N665" s="10"/>
      <c r="O665" s="10"/>
    </row>
    <row r="666" spans="1:15" x14ac:dyDescent="0.25">
      <c r="A666" s="10"/>
      <c r="C666" s="10"/>
      <c r="D666" s="10"/>
      <c r="E666" s="10"/>
      <c r="F666" s="10"/>
      <c r="G666" s="10"/>
      <c r="H666" s="10"/>
      <c r="I666" s="10"/>
      <c r="K666" s="10"/>
      <c r="L666" s="10"/>
      <c r="M666" s="10"/>
      <c r="N666" s="10"/>
      <c r="O666" s="10"/>
    </row>
    <row r="667" spans="1:15" x14ac:dyDescent="0.25">
      <c r="A667" s="10"/>
      <c r="C667" s="10"/>
      <c r="D667" s="10"/>
      <c r="E667" s="10"/>
      <c r="F667" s="10"/>
      <c r="G667" s="10"/>
      <c r="H667" s="10"/>
      <c r="I667" s="10"/>
      <c r="K667" s="10"/>
      <c r="L667" s="10"/>
      <c r="M667" s="10"/>
      <c r="N667" s="10"/>
      <c r="O667" s="10"/>
    </row>
    <row r="668" spans="1:15" x14ac:dyDescent="0.25">
      <c r="A668" s="10"/>
      <c r="C668" s="10"/>
      <c r="D668" s="10"/>
      <c r="E668" s="10"/>
      <c r="F668" s="10"/>
      <c r="G668" s="10"/>
      <c r="H668" s="10"/>
      <c r="I668" s="10"/>
      <c r="K668" s="10"/>
      <c r="L668" s="10"/>
      <c r="M668" s="10"/>
      <c r="N668" s="10"/>
      <c r="O668" s="10"/>
    </row>
    <row r="669" spans="1:15" x14ac:dyDescent="0.25">
      <c r="A669" s="10"/>
      <c r="C669" s="10"/>
      <c r="D669" s="10"/>
      <c r="E669" s="10"/>
      <c r="F669" s="10"/>
      <c r="G669" s="10"/>
      <c r="H669" s="10"/>
      <c r="I669" s="10"/>
      <c r="K669" s="10"/>
      <c r="L669" s="10"/>
      <c r="M669" s="10"/>
      <c r="N669" s="10"/>
      <c r="O669" s="10"/>
    </row>
    <row r="670" spans="1:15" x14ac:dyDescent="0.25">
      <c r="A670" s="10"/>
      <c r="C670" s="10"/>
      <c r="D670" s="10"/>
      <c r="E670" s="10"/>
      <c r="F670" s="10"/>
      <c r="G670" s="10"/>
      <c r="H670" s="10"/>
      <c r="I670" s="10"/>
      <c r="K670" s="10"/>
      <c r="L670" s="10"/>
      <c r="M670" s="10"/>
      <c r="N670" s="10"/>
      <c r="O670" s="10"/>
    </row>
    <row r="671" spans="1:15" x14ac:dyDescent="0.25">
      <c r="A671" s="10"/>
      <c r="C671" s="10"/>
      <c r="D671" s="10"/>
      <c r="E671" s="10"/>
      <c r="F671" s="10"/>
      <c r="G671" s="10"/>
      <c r="H671" s="10"/>
      <c r="I671" s="10"/>
      <c r="K671" s="10"/>
      <c r="L671" s="10"/>
      <c r="M671" s="10"/>
      <c r="N671" s="10"/>
      <c r="O671" s="10"/>
    </row>
    <row r="672" spans="1:15" x14ac:dyDescent="0.25">
      <c r="A672" s="10"/>
      <c r="C672" s="10"/>
      <c r="D672" s="10"/>
      <c r="E672" s="10"/>
      <c r="F672" s="10"/>
      <c r="G672" s="10"/>
      <c r="H672" s="10"/>
      <c r="I672" s="10"/>
      <c r="K672" s="10"/>
      <c r="L672" s="10"/>
      <c r="M672" s="10"/>
      <c r="N672" s="10"/>
      <c r="O672" s="10"/>
    </row>
    <row r="673" spans="1:15" x14ac:dyDescent="0.25">
      <c r="A673" s="10"/>
      <c r="C673" s="10"/>
      <c r="D673" s="10"/>
      <c r="E673" s="10"/>
      <c r="F673" s="10"/>
      <c r="G673" s="10"/>
      <c r="H673" s="10"/>
      <c r="I673" s="10"/>
      <c r="K673" s="10"/>
      <c r="L673" s="10"/>
      <c r="M673" s="10"/>
      <c r="N673" s="10"/>
      <c r="O673" s="10"/>
    </row>
    <row r="674" spans="1:15" x14ac:dyDescent="0.25">
      <c r="A674" s="10"/>
      <c r="C674" s="10"/>
      <c r="D674" s="10"/>
      <c r="E674" s="10"/>
      <c r="F674" s="10"/>
      <c r="G674" s="10"/>
      <c r="H674" s="10"/>
      <c r="I674" s="10"/>
      <c r="K674" s="10"/>
      <c r="L674" s="10"/>
      <c r="M674" s="10"/>
      <c r="N674" s="10"/>
      <c r="O674" s="10"/>
    </row>
    <row r="675" spans="1:15" x14ac:dyDescent="0.25">
      <c r="A675" s="10"/>
      <c r="C675" s="10"/>
      <c r="D675" s="10"/>
      <c r="E675" s="10"/>
      <c r="F675" s="10"/>
      <c r="G675" s="10"/>
      <c r="H675" s="10"/>
      <c r="I675" s="10"/>
      <c r="K675" s="10"/>
      <c r="L675" s="10"/>
      <c r="M675" s="10"/>
      <c r="N675" s="10"/>
      <c r="O675" s="10"/>
    </row>
    <row r="676" spans="1:15" x14ac:dyDescent="0.25">
      <c r="A676" s="10"/>
      <c r="C676" s="10"/>
      <c r="D676" s="10"/>
      <c r="E676" s="10"/>
      <c r="F676" s="10"/>
      <c r="G676" s="10"/>
      <c r="H676" s="10"/>
      <c r="I676" s="10"/>
      <c r="K676" s="10"/>
      <c r="L676" s="10"/>
      <c r="M676" s="10"/>
      <c r="N676" s="10"/>
      <c r="O676" s="10"/>
    </row>
    <row r="677" spans="1:15" x14ac:dyDescent="0.25">
      <c r="A677" s="10"/>
      <c r="C677" s="10"/>
      <c r="D677" s="10"/>
      <c r="E677" s="10"/>
      <c r="F677" s="10"/>
      <c r="G677" s="10"/>
      <c r="H677" s="10"/>
      <c r="I677" s="10"/>
      <c r="K677" s="10"/>
      <c r="L677" s="10"/>
      <c r="M677" s="10"/>
      <c r="N677" s="10"/>
      <c r="O677" s="10"/>
    </row>
    <row r="678" spans="1:15" x14ac:dyDescent="0.25">
      <c r="A678" s="10"/>
      <c r="C678" s="10"/>
      <c r="D678" s="10"/>
      <c r="E678" s="10"/>
      <c r="F678" s="10"/>
      <c r="G678" s="10"/>
      <c r="H678" s="10"/>
      <c r="I678" s="10"/>
      <c r="K678" s="10"/>
      <c r="L678" s="10"/>
      <c r="M678" s="10"/>
      <c r="N678" s="10"/>
      <c r="O678" s="10"/>
    </row>
    <row r="679" spans="1:15" x14ac:dyDescent="0.25">
      <c r="A679" s="10"/>
      <c r="C679" s="10"/>
      <c r="D679" s="10"/>
      <c r="E679" s="10"/>
      <c r="F679" s="10"/>
      <c r="G679" s="10"/>
      <c r="H679" s="10"/>
      <c r="I679" s="10"/>
      <c r="K679" s="10"/>
      <c r="L679" s="10"/>
      <c r="M679" s="10"/>
      <c r="N679" s="10"/>
      <c r="O679" s="10"/>
    </row>
    <row r="680" spans="1:15" x14ac:dyDescent="0.25">
      <c r="A680" s="10"/>
      <c r="C680" s="10"/>
      <c r="D680" s="10"/>
      <c r="E680" s="10"/>
      <c r="F680" s="10"/>
      <c r="G680" s="10"/>
      <c r="H680" s="10"/>
      <c r="I680" s="10"/>
      <c r="K680" s="10"/>
      <c r="L680" s="10"/>
      <c r="M680" s="10"/>
      <c r="N680" s="10"/>
      <c r="O680" s="10"/>
    </row>
    <row r="681" spans="1:15" x14ac:dyDescent="0.25">
      <c r="A681" s="10"/>
      <c r="C681" s="10"/>
      <c r="D681" s="10"/>
      <c r="E681" s="10"/>
      <c r="F681" s="10"/>
      <c r="G681" s="10"/>
      <c r="H681" s="10"/>
      <c r="I681" s="10"/>
      <c r="K681" s="10"/>
      <c r="L681" s="10"/>
      <c r="M681" s="10"/>
      <c r="N681" s="10"/>
      <c r="O681" s="10"/>
    </row>
    <row r="682" spans="1:15" x14ac:dyDescent="0.25">
      <c r="A682" s="10"/>
      <c r="C682" s="10"/>
      <c r="D682" s="10"/>
      <c r="E682" s="10"/>
      <c r="F682" s="10"/>
      <c r="G682" s="10"/>
      <c r="H682" s="10"/>
      <c r="I682" s="10"/>
      <c r="K682" s="10"/>
      <c r="L682" s="10"/>
      <c r="M682" s="10"/>
      <c r="N682" s="10"/>
      <c r="O682" s="10"/>
    </row>
    <row r="683" spans="1:15" x14ac:dyDescent="0.25">
      <c r="A683" s="10"/>
      <c r="C683" s="10"/>
      <c r="D683" s="10"/>
      <c r="E683" s="10"/>
      <c r="F683" s="10"/>
      <c r="G683" s="10"/>
      <c r="H683" s="10"/>
      <c r="I683" s="10"/>
      <c r="K683" s="10"/>
      <c r="L683" s="10"/>
      <c r="M683" s="10"/>
      <c r="N683" s="10"/>
      <c r="O683" s="10"/>
    </row>
    <row r="684" spans="1:15" x14ac:dyDescent="0.25">
      <c r="A684" s="10"/>
      <c r="C684" s="10"/>
      <c r="D684" s="10"/>
      <c r="E684" s="10"/>
      <c r="F684" s="10"/>
      <c r="G684" s="10"/>
      <c r="H684" s="10"/>
      <c r="I684" s="10"/>
      <c r="K684" s="10"/>
      <c r="L684" s="10"/>
      <c r="M684" s="10"/>
      <c r="N684" s="10"/>
      <c r="O684" s="10"/>
    </row>
    <row r="685" spans="1:15" x14ac:dyDescent="0.25">
      <c r="A685" s="10"/>
      <c r="C685" s="10"/>
      <c r="D685" s="10"/>
      <c r="E685" s="10"/>
      <c r="F685" s="10"/>
      <c r="G685" s="10"/>
      <c r="H685" s="10"/>
      <c r="I685" s="10"/>
      <c r="K685" s="10"/>
      <c r="L685" s="10"/>
      <c r="M685" s="10"/>
      <c r="N685" s="10"/>
      <c r="O685" s="10"/>
    </row>
    <row r="686" spans="1:15" x14ac:dyDescent="0.25">
      <c r="A686" s="10"/>
      <c r="C686" s="10"/>
      <c r="D686" s="10"/>
      <c r="E686" s="10"/>
      <c r="F686" s="10"/>
      <c r="G686" s="10"/>
      <c r="H686" s="10"/>
      <c r="I686" s="10"/>
      <c r="K686" s="10"/>
      <c r="L686" s="10"/>
      <c r="M686" s="10"/>
      <c r="N686" s="10"/>
      <c r="O686" s="10"/>
    </row>
    <row r="687" spans="1:15" x14ac:dyDescent="0.25">
      <c r="A687" s="10"/>
      <c r="C687" s="10"/>
      <c r="D687" s="10"/>
      <c r="E687" s="10"/>
      <c r="F687" s="10"/>
      <c r="G687" s="10"/>
      <c r="H687" s="10"/>
      <c r="I687" s="10"/>
      <c r="K687" s="10"/>
      <c r="L687" s="10"/>
      <c r="M687" s="10"/>
      <c r="N687" s="10"/>
      <c r="O687" s="10"/>
    </row>
    <row r="688" spans="1:15" x14ac:dyDescent="0.25">
      <c r="A688" s="10"/>
      <c r="C688" s="10"/>
      <c r="D688" s="10"/>
      <c r="E688" s="10"/>
      <c r="F688" s="10"/>
      <c r="G688" s="10"/>
      <c r="H688" s="10"/>
      <c r="I688" s="10"/>
      <c r="K688" s="10"/>
      <c r="L688" s="10"/>
      <c r="M688" s="10"/>
      <c r="N688" s="10"/>
      <c r="O688" s="10"/>
    </row>
    <row r="689" spans="1:15" x14ac:dyDescent="0.25">
      <c r="A689" s="10"/>
      <c r="C689" s="10"/>
      <c r="D689" s="10"/>
      <c r="E689" s="10"/>
      <c r="F689" s="10"/>
      <c r="G689" s="10"/>
      <c r="H689" s="10"/>
      <c r="I689" s="10"/>
      <c r="K689" s="10"/>
      <c r="L689" s="10"/>
      <c r="M689" s="10"/>
      <c r="N689" s="10"/>
      <c r="O689" s="10"/>
    </row>
    <row r="690" spans="1:15" x14ac:dyDescent="0.25">
      <c r="A690" s="10"/>
      <c r="C690" s="10"/>
      <c r="D690" s="10"/>
      <c r="E690" s="10"/>
      <c r="F690" s="10"/>
      <c r="G690" s="10"/>
      <c r="H690" s="10"/>
      <c r="I690" s="10"/>
      <c r="K690" s="10"/>
      <c r="L690" s="10"/>
      <c r="M690" s="10"/>
      <c r="N690" s="10"/>
      <c r="O690" s="10"/>
    </row>
    <row r="691" spans="1:15" x14ac:dyDescent="0.25">
      <c r="A691" s="10"/>
      <c r="C691" s="10"/>
      <c r="D691" s="10"/>
      <c r="E691" s="10"/>
      <c r="F691" s="10"/>
      <c r="G691" s="10"/>
      <c r="H691" s="10"/>
      <c r="I691" s="10"/>
      <c r="K691" s="10"/>
      <c r="L691" s="10"/>
      <c r="M691" s="10"/>
      <c r="N691" s="10"/>
      <c r="O691" s="10"/>
    </row>
    <row r="692" spans="1:15" x14ac:dyDescent="0.25">
      <c r="A692" s="10"/>
      <c r="C692" s="10"/>
      <c r="D692" s="10"/>
      <c r="E692" s="10"/>
      <c r="F692" s="10"/>
      <c r="G692" s="10"/>
      <c r="H692" s="10"/>
      <c r="I692" s="10"/>
      <c r="K692" s="10"/>
      <c r="L692" s="10"/>
      <c r="M692" s="10"/>
      <c r="N692" s="10"/>
      <c r="O692" s="10"/>
    </row>
    <row r="693" spans="1:15" x14ac:dyDescent="0.25">
      <c r="A693" s="10"/>
      <c r="C693" s="10"/>
      <c r="D693" s="10"/>
      <c r="E693" s="10"/>
      <c r="F693" s="10"/>
      <c r="G693" s="10"/>
      <c r="H693" s="10"/>
      <c r="I693" s="10"/>
      <c r="K693" s="10"/>
      <c r="L693" s="10"/>
      <c r="M693" s="10"/>
      <c r="N693" s="10"/>
      <c r="O693" s="10"/>
    </row>
    <row r="694" spans="1:15" x14ac:dyDescent="0.25">
      <c r="A694" s="10"/>
      <c r="C694" s="10"/>
      <c r="D694" s="10"/>
      <c r="E694" s="10"/>
      <c r="F694" s="10"/>
      <c r="G694" s="10"/>
      <c r="H694" s="10"/>
      <c r="I694" s="10"/>
      <c r="K694" s="10"/>
      <c r="L694" s="10"/>
      <c r="M694" s="10"/>
      <c r="N694" s="10"/>
      <c r="O694" s="10"/>
    </row>
    <row r="695" spans="1:15" x14ac:dyDescent="0.25">
      <c r="A695" s="10"/>
      <c r="C695" s="10"/>
      <c r="D695" s="10"/>
      <c r="E695" s="10"/>
      <c r="F695" s="10"/>
      <c r="G695" s="10"/>
      <c r="H695" s="10"/>
      <c r="I695" s="10"/>
      <c r="K695" s="10"/>
      <c r="L695" s="10"/>
      <c r="M695" s="10"/>
      <c r="N695" s="10"/>
      <c r="O695" s="10"/>
    </row>
    <row r="696" spans="1:15" x14ac:dyDescent="0.25">
      <c r="A696" s="10"/>
      <c r="C696" s="10"/>
      <c r="D696" s="10"/>
      <c r="E696" s="10"/>
      <c r="F696" s="10"/>
      <c r="G696" s="10"/>
      <c r="H696" s="10"/>
      <c r="I696" s="10"/>
      <c r="K696" s="10"/>
      <c r="L696" s="10"/>
      <c r="M696" s="10"/>
      <c r="N696" s="10"/>
      <c r="O696" s="10"/>
    </row>
    <row r="697" spans="1:15" x14ac:dyDescent="0.25">
      <c r="A697" s="10"/>
      <c r="C697" s="10"/>
      <c r="D697" s="10"/>
      <c r="E697" s="10"/>
      <c r="F697" s="10"/>
      <c r="G697" s="10"/>
      <c r="H697" s="10"/>
      <c r="I697" s="10"/>
      <c r="K697" s="10"/>
      <c r="L697" s="10"/>
      <c r="M697" s="10"/>
      <c r="N697" s="10"/>
      <c r="O697" s="10"/>
    </row>
    <row r="698" spans="1:15" x14ac:dyDescent="0.25">
      <c r="A698" s="10"/>
      <c r="C698" s="10"/>
      <c r="D698" s="10"/>
      <c r="E698" s="10"/>
      <c r="F698" s="10"/>
      <c r="G698" s="10"/>
      <c r="H698" s="10"/>
      <c r="I698" s="10"/>
      <c r="K698" s="10"/>
      <c r="L698" s="10"/>
      <c r="M698" s="10"/>
      <c r="N698" s="10"/>
      <c r="O698" s="10"/>
    </row>
    <row r="699" spans="1:15" x14ac:dyDescent="0.25">
      <c r="A699" s="10"/>
      <c r="C699" s="10"/>
      <c r="D699" s="10"/>
      <c r="E699" s="10"/>
      <c r="F699" s="10"/>
      <c r="G699" s="10"/>
      <c r="H699" s="10"/>
      <c r="I699" s="10"/>
      <c r="K699" s="10"/>
      <c r="L699" s="10"/>
      <c r="M699" s="10"/>
      <c r="N699" s="10"/>
      <c r="O699" s="10"/>
    </row>
    <row r="700" spans="1:15" x14ac:dyDescent="0.25">
      <c r="A700" s="10"/>
      <c r="C700" s="10"/>
      <c r="D700" s="10"/>
      <c r="E700" s="10"/>
      <c r="F700" s="10"/>
      <c r="G700" s="10"/>
      <c r="H700" s="10"/>
      <c r="I700" s="10"/>
      <c r="K700" s="10"/>
      <c r="L700" s="10"/>
      <c r="M700" s="10"/>
      <c r="N700" s="10"/>
      <c r="O700" s="10"/>
    </row>
    <row r="701" spans="1:15" x14ac:dyDescent="0.25">
      <c r="A701" s="10"/>
      <c r="C701" s="10"/>
      <c r="D701" s="10"/>
      <c r="E701" s="10"/>
      <c r="F701" s="10"/>
      <c r="G701" s="10"/>
      <c r="H701" s="10"/>
      <c r="I701" s="10"/>
      <c r="K701" s="10"/>
      <c r="L701" s="10"/>
      <c r="M701" s="10"/>
      <c r="N701" s="10"/>
      <c r="O701" s="10"/>
    </row>
    <row r="702" spans="1:15" x14ac:dyDescent="0.25">
      <c r="A702" s="10"/>
      <c r="C702" s="10"/>
      <c r="D702" s="10"/>
      <c r="E702" s="10"/>
      <c r="F702" s="10"/>
      <c r="G702" s="10"/>
      <c r="H702" s="10"/>
      <c r="I702" s="10"/>
      <c r="K702" s="10"/>
      <c r="L702" s="10"/>
      <c r="M702" s="10"/>
      <c r="N702" s="10"/>
      <c r="O702" s="10"/>
    </row>
    <row r="703" spans="1:15" x14ac:dyDescent="0.25">
      <c r="A703" s="10"/>
      <c r="C703" s="10"/>
      <c r="D703" s="10"/>
      <c r="E703" s="10"/>
      <c r="F703" s="10"/>
      <c r="G703" s="10"/>
      <c r="H703" s="10"/>
      <c r="I703" s="10"/>
      <c r="K703" s="10"/>
      <c r="L703" s="10"/>
      <c r="M703" s="10"/>
      <c r="N703" s="10"/>
      <c r="O703" s="10"/>
    </row>
    <row r="704" spans="1:15" x14ac:dyDescent="0.25">
      <c r="A704" s="10"/>
      <c r="C704" s="10"/>
      <c r="D704" s="10"/>
      <c r="E704" s="10"/>
      <c r="F704" s="10"/>
      <c r="G704" s="10"/>
      <c r="H704" s="10"/>
      <c r="I704" s="10"/>
      <c r="K704" s="10"/>
      <c r="L704" s="10"/>
      <c r="M704" s="10"/>
      <c r="N704" s="10"/>
      <c r="O704" s="10"/>
    </row>
    <row r="705" spans="1:15" x14ac:dyDescent="0.25">
      <c r="A705" s="10"/>
      <c r="C705" s="10"/>
      <c r="D705" s="10"/>
      <c r="E705" s="10"/>
      <c r="F705" s="10"/>
      <c r="G705" s="10"/>
      <c r="H705" s="10"/>
      <c r="I705" s="10"/>
      <c r="K705" s="10"/>
      <c r="L705" s="10"/>
      <c r="M705" s="10"/>
      <c r="N705" s="10"/>
      <c r="O705" s="10"/>
    </row>
    <row r="706" spans="1:15" x14ac:dyDescent="0.25">
      <c r="A706" s="10"/>
      <c r="C706" s="10"/>
      <c r="D706" s="10"/>
      <c r="E706" s="10"/>
      <c r="F706" s="10"/>
      <c r="G706" s="10"/>
      <c r="H706" s="10"/>
      <c r="I706" s="10"/>
      <c r="K706" s="10"/>
      <c r="L706" s="10"/>
      <c r="M706" s="10"/>
      <c r="N706" s="10"/>
      <c r="O706" s="10"/>
    </row>
    <row r="707" spans="1:15" x14ac:dyDescent="0.25">
      <c r="A707" s="10"/>
      <c r="C707" s="10"/>
      <c r="D707" s="10"/>
      <c r="E707" s="10"/>
      <c r="F707" s="10"/>
      <c r="G707" s="10"/>
      <c r="H707" s="10"/>
      <c r="I707" s="10"/>
      <c r="K707" s="10"/>
      <c r="L707" s="10"/>
      <c r="M707" s="10"/>
      <c r="N707" s="10"/>
      <c r="O707" s="10"/>
    </row>
    <row r="708" spans="1:15" x14ac:dyDescent="0.25">
      <c r="A708" s="10"/>
      <c r="C708" s="10"/>
      <c r="D708" s="10"/>
      <c r="E708" s="10"/>
      <c r="F708" s="10"/>
      <c r="G708" s="10"/>
      <c r="H708" s="10"/>
      <c r="I708" s="10"/>
      <c r="K708" s="10"/>
      <c r="L708" s="10"/>
      <c r="M708" s="10"/>
      <c r="N708" s="10"/>
      <c r="O708" s="10"/>
    </row>
    <row r="709" spans="1:15" x14ac:dyDescent="0.25">
      <c r="A709" s="10"/>
      <c r="C709" s="10"/>
      <c r="D709" s="10"/>
      <c r="E709" s="10"/>
      <c r="F709" s="10"/>
      <c r="G709" s="10"/>
      <c r="H709" s="10"/>
      <c r="I709" s="10"/>
      <c r="K709" s="10"/>
      <c r="L709" s="10"/>
      <c r="M709" s="10"/>
      <c r="N709" s="10"/>
      <c r="O709" s="10"/>
    </row>
    <row r="710" spans="1:15" x14ac:dyDescent="0.25">
      <c r="A710" s="10"/>
      <c r="C710" s="10"/>
      <c r="D710" s="10"/>
      <c r="E710" s="10"/>
      <c r="F710" s="10"/>
      <c r="G710" s="10"/>
      <c r="H710" s="10"/>
      <c r="I710" s="10"/>
      <c r="K710" s="10"/>
      <c r="L710" s="10"/>
      <c r="M710" s="10"/>
      <c r="N710" s="10"/>
      <c r="O710" s="10"/>
    </row>
    <row r="711" spans="1:15" x14ac:dyDescent="0.25">
      <c r="A711" s="10"/>
      <c r="C711" s="10"/>
      <c r="D711" s="10"/>
      <c r="E711" s="10"/>
      <c r="F711" s="10"/>
      <c r="G711" s="10"/>
      <c r="H711" s="10"/>
      <c r="I711" s="10"/>
      <c r="K711" s="10"/>
      <c r="L711" s="10"/>
      <c r="M711" s="10"/>
      <c r="N711" s="10"/>
      <c r="O711" s="10"/>
    </row>
    <row r="712" spans="1:15" x14ac:dyDescent="0.25">
      <c r="A712" s="10"/>
      <c r="C712" s="10"/>
      <c r="D712" s="10"/>
      <c r="E712" s="10"/>
      <c r="F712" s="10"/>
      <c r="G712" s="10"/>
      <c r="H712" s="10"/>
      <c r="I712" s="10"/>
      <c r="K712" s="10"/>
      <c r="L712" s="10"/>
      <c r="M712" s="10"/>
      <c r="N712" s="10"/>
      <c r="O712" s="10"/>
    </row>
    <row r="713" spans="1:15" x14ac:dyDescent="0.25">
      <c r="A713" s="10"/>
      <c r="C713" s="10"/>
      <c r="D713" s="10"/>
      <c r="E713" s="10"/>
      <c r="F713" s="10"/>
      <c r="G713" s="10"/>
      <c r="H713" s="10"/>
      <c r="I713" s="10"/>
      <c r="K713" s="10"/>
      <c r="L713" s="10"/>
      <c r="M713" s="10"/>
      <c r="N713" s="10"/>
      <c r="O713" s="10"/>
    </row>
    <row r="714" spans="1:15" x14ac:dyDescent="0.25">
      <c r="A714" s="10"/>
      <c r="C714" s="10"/>
      <c r="D714" s="10"/>
      <c r="E714" s="10"/>
      <c r="F714" s="10"/>
      <c r="G714" s="10"/>
      <c r="H714" s="10"/>
      <c r="I714" s="10"/>
      <c r="K714" s="10"/>
      <c r="L714" s="10"/>
      <c r="M714" s="10"/>
      <c r="N714" s="10"/>
      <c r="O714" s="10"/>
    </row>
    <row r="715" spans="1:15" x14ac:dyDescent="0.25">
      <c r="A715" s="10"/>
      <c r="C715" s="10"/>
      <c r="D715" s="10"/>
      <c r="E715" s="10"/>
      <c r="F715" s="10"/>
      <c r="G715" s="10"/>
      <c r="H715" s="10"/>
      <c r="I715" s="10"/>
      <c r="K715" s="10"/>
      <c r="L715" s="10"/>
      <c r="M715" s="10"/>
      <c r="N715" s="10"/>
      <c r="O715" s="10"/>
    </row>
    <row r="716" spans="1:15" x14ac:dyDescent="0.25">
      <c r="A716" s="10"/>
      <c r="C716" s="10"/>
      <c r="D716" s="10"/>
      <c r="E716" s="10"/>
      <c r="F716" s="10"/>
      <c r="G716" s="10"/>
      <c r="H716" s="10"/>
      <c r="I716" s="10"/>
      <c r="K716" s="10"/>
      <c r="L716" s="10"/>
      <c r="M716" s="10"/>
      <c r="N716" s="10"/>
      <c r="O716" s="10"/>
    </row>
    <row r="717" spans="1:15" x14ac:dyDescent="0.25">
      <c r="A717" s="10"/>
      <c r="C717" s="10"/>
      <c r="D717" s="10"/>
      <c r="E717" s="10"/>
      <c r="F717" s="10"/>
      <c r="G717" s="10"/>
      <c r="H717" s="10"/>
      <c r="I717" s="10"/>
      <c r="K717" s="10"/>
      <c r="L717" s="10"/>
      <c r="M717" s="10"/>
      <c r="N717" s="10"/>
      <c r="O717" s="10"/>
    </row>
    <row r="718" spans="1:15" x14ac:dyDescent="0.25">
      <c r="A718" s="10"/>
      <c r="C718" s="10"/>
      <c r="D718" s="10"/>
      <c r="E718" s="10"/>
      <c r="F718" s="10"/>
      <c r="G718" s="10"/>
      <c r="H718" s="10"/>
      <c r="I718" s="10"/>
      <c r="K718" s="10"/>
      <c r="L718" s="10"/>
      <c r="M718" s="10"/>
      <c r="N718" s="10"/>
      <c r="O718" s="10"/>
    </row>
    <row r="719" spans="1:15" x14ac:dyDescent="0.25">
      <c r="A719" s="10"/>
      <c r="C719" s="10"/>
      <c r="D719" s="10"/>
      <c r="E719" s="10"/>
      <c r="F719" s="10"/>
      <c r="G719" s="10"/>
      <c r="H719" s="10"/>
      <c r="I719" s="10"/>
      <c r="K719" s="10"/>
      <c r="L719" s="10"/>
      <c r="M719" s="10"/>
      <c r="N719" s="10"/>
      <c r="O719" s="10"/>
    </row>
    <row r="720" spans="1:15" x14ac:dyDescent="0.25">
      <c r="A720" s="10"/>
      <c r="C720" s="10"/>
      <c r="D720" s="10"/>
      <c r="E720" s="10"/>
      <c r="F720" s="10"/>
      <c r="G720" s="10"/>
      <c r="H720" s="10"/>
      <c r="I720" s="10"/>
      <c r="K720" s="10"/>
      <c r="L720" s="10"/>
      <c r="M720" s="10"/>
      <c r="N720" s="10"/>
      <c r="O720" s="10"/>
    </row>
    <row r="721" spans="1:15" x14ac:dyDescent="0.25">
      <c r="A721" s="10"/>
      <c r="C721" s="10"/>
      <c r="D721" s="10"/>
      <c r="E721" s="10"/>
      <c r="F721" s="10"/>
      <c r="G721" s="10"/>
      <c r="H721" s="10"/>
      <c r="I721" s="10"/>
      <c r="K721" s="10"/>
      <c r="L721" s="10"/>
      <c r="M721" s="10"/>
      <c r="N721" s="10"/>
      <c r="O721" s="10"/>
    </row>
    <row r="722" spans="1:15" x14ac:dyDescent="0.25">
      <c r="A722" s="10"/>
      <c r="C722" s="10"/>
      <c r="D722" s="10"/>
      <c r="E722" s="10"/>
      <c r="F722" s="10"/>
      <c r="G722" s="10"/>
      <c r="H722" s="10"/>
      <c r="I722" s="10"/>
      <c r="K722" s="10"/>
      <c r="L722" s="10"/>
      <c r="M722" s="10"/>
      <c r="N722" s="10"/>
      <c r="O722" s="10"/>
    </row>
    <row r="723" spans="1:15" x14ac:dyDescent="0.25">
      <c r="A723" s="10"/>
      <c r="C723" s="10"/>
      <c r="D723" s="10"/>
      <c r="E723" s="10"/>
      <c r="F723" s="10"/>
      <c r="G723" s="10"/>
      <c r="H723" s="10"/>
      <c r="I723" s="10"/>
      <c r="K723" s="10"/>
      <c r="L723" s="10"/>
      <c r="M723" s="10"/>
      <c r="N723" s="10"/>
      <c r="O723" s="10"/>
    </row>
    <row r="724" spans="1:15" x14ac:dyDescent="0.25">
      <c r="A724" s="10"/>
      <c r="C724" s="10"/>
      <c r="D724" s="10"/>
      <c r="E724" s="10"/>
      <c r="F724" s="10"/>
      <c r="G724" s="10"/>
      <c r="H724" s="10"/>
      <c r="I724" s="10"/>
      <c r="K724" s="10"/>
      <c r="L724" s="10"/>
      <c r="M724" s="10"/>
      <c r="N724" s="10"/>
      <c r="O724" s="10"/>
    </row>
    <row r="725" spans="1:15" x14ac:dyDescent="0.25">
      <c r="A725" s="10"/>
      <c r="C725" s="10"/>
      <c r="D725" s="10"/>
      <c r="E725" s="10"/>
      <c r="F725" s="10"/>
      <c r="G725" s="10"/>
      <c r="H725" s="10"/>
      <c r="I725" s="10"/>
      <c r="K725" s="10"/>
      <c r="L725" s="10"/>
      <c r="M725" s="10"/>
      <c r="N725" s="10"/>
      <c r="O725" s="10"/>
    </row>
    <row r="726" spans="1:15" x14ac:dyDescent="0.25">
      <c r="A726" s="10"/>
      <c r="C726" s="10"/>
      <c r="D726" s="10"/>
      <c r="E726" s="10"/>
      <c r="F726" s="10"/>
      <c r="G726" s="10"/>
      <c r="H726" s="10"/>
      <c r="I726" s="10"/>
      <c r="K726" s="10"/>
      <c r="L726" s="10"/>
      <c r="M726" s="10"/>
      <c r="N726" s="10"/>
      <c r="O726" s="10"/>
    </row>
    <row r="727" spans="1:15" x14ac:dyDescent="0.25">
      <c r="A727" s="10"/>
      <c r="C727" s="10"/>
      <c r="D727" s="10"/>
      <c r="E727" s="10"/>
      <c r="F727" s="10"/>
      <c r="G727" s="10"/>
      <c r="H727" s="10"/>
      <c r="I727" s="10"/>
      <c r="K727" s="10"/>
      <c r="L727" s="10"/>
      <c r="M727" s="10"/>
      <c r="N727" s="10"/>
      <c r="O727" s="10"/>
    </row>
    <row r="728" spans="1:15" x14ac:dyDescent="0.25">
      <c r="A728" s="10"/>
      <c r="C728" s="10"/>
      <c r="D728" s="10"/>
      <c r="E728" s="10"/>
      <c r="F728" s="10"/>
      <c r="G728" s="10"/>
      <c r="H728" s="10"/>
      <c r="I728" s="10"/>
      <c r="K728" s="10"/>
      <c r="L728" s="10"/>
      <c r="M728" s="10"/>
      <c r="N728" s="10"/>
      <c r="O728" s="10"/>
    </row>
    <row r="729" spans="1:15" x14ac:dyDescent="0.25">
      <c r="A729" s="10"/>
      <c r="C729" s="10"/>
      <c r="D729" s="10"/>
      <c r="E729" s="10"/>
      <c r="F729" s="10"/>
      <c r="G729" s="10"/>
      <c r="H729" s="10"/>
      <c r="I729" s="10"/>
      <c r="K729" s="10"/>
      <c r="L729" s="10"/>
      <c r="M729" s="10"/>
      <c r="N729" s="10"/>
      <c r="O729" s="10"/>
    </row>
    <row r="730" spans="1:15" x14ac:dyDescent="0.25">
      <c r="A730" s="10"/>
      <c r="C730" s="10"/>
      <c r="D730" s="10"/>
      <c r="E730" s="10"/>
      <c r="F730" s="10"/>
      <c r="G730" s="10"/>
      <c r="H730" s="10"/>
      <c r="I730" s="10"/>
      <c r="K730" s="10"/>
      <c r="L730" s="10"/>
      <c r="M730" s="10"/>
      <c r="N730" s="10"/>
      <c r="O730" s="10"/>
    </row>
    <row r="731" spans="1:15" x14ac:dyDescent="0.25">
      <c r="A731" s="10"/>
      <c r="C731" s="10"/>
      <c r="D731" s="10"/>
      <c r="E731" s="10"/>
      <c r="F731" s="10"/>
      <c r="G731" s="10"/>
      <c r="H731" s="10"/>
      <c r="I731" s="10"/>
      <c r="K731" s="10"/>
      <c r="L731" s="10"/>
      <c r="M731" s="10"/>
      <c r="N731" s="10"/>
      <c r="O731" s="10"/>
    </row>
    <row r="732" spans="1:15" x14ac:dyDescent="0.25">
      <c r="A732" s="10"/>
      <c r="C732" s="10"/>
      <c r="D732" s="10"/>
      <c r="E732" s="10"/>
      <c r="F732" s="10"/>
      <c r="G732" s="10"/>
      <c r="H732" s="10"/>
      <c r="I732" s="10"/>
      <c r="K732" s="10"/>
      <c r="L732" s="10"/>
      <c r="M732" s="10"/>
      <c r="N732" s="10"/>
      <c r="O732" s="10"/>
    </row>
    <row r="733" spans="1:15" x14ac:dyDescent="0.25">
      <c r="A733" s="10"/>
      <c r="C733" s="10"/>
      <c r="D733" s="10"/>
      <c r="E733" s="10"/>
      <c r="F733" s="10"/>
      <c r="G733" s="10"/>
      <c r="H733" s="10"/>
      <c r="I733" s="10"/>
      <c r="K733" s="10"/>
      <c r="L733" s="10"/>
      <c r="M733" s="10"/>
      <c r="N733" s="10"/>
      <c r="O733" s="10"/>
    </row>
    <row r="734" spans="1:15" x14ac:dyDescent="0.25">
      <c r="A734" s="10"/>
      <c r="C734" s="10"/>
      <c r="D734" s="10"/>
      <c r="E734" s="10"/>
      <c r="F734" s="10"/>
      <c r="G734" s="10"/>
      <c r="H734" s="10"/>
      <c r="I734" s="10"/>
      <c r="K734" s="10"/>
      <c r="L734" s="10"/>
      <c r="M734" s="10"/>
      <c r="N734" s="10"/>
      <c r="O734" s="10"/>
    </row>
    <row r="735" spans="1:15" x14ac:dyDescent="0.25">
      <c r="A735" s="10"/>
      <c r="C735" s="10"/>
      <c r="D735" s="10"/>
      <c r="E735" s="10"/>
      <c r="F735" s="10"/>
      <c r="G735" s="10"/>
      <c r="H735" s="10"/>
      <c r="I735" s="10"/>
      <c r="K735" s="10"/>
      <c r="L735" s="10"/>
      <c r="M735" s="10"/>
      <c r="N735" s="10"/>
      <c r="O735" s="10"/>
    </row>
    <row r="736" spans="1:15" x14ac:dyDescent="0.25">
      <c r="A736" s="10"/>
      <c r="C736" s="10"/>
      <c r="D736" s="10"/>
      <c r="E736" s="10"/>
      <c r="F736" s="10"/>
      <c r="G736" s="10"/>
      <c r="H736" s="10"/>
      <c r="I736" s="10"/>
      <c r="K736" s="10"/>
      <c r="L736" s="10"/>
      <c r="M736" s="10"/>
      <c r="N736" s="10"/>
      <c r="O736" s="10"/>
    </row>
    <row r="737" spans="1:15" x14ac:dyDescent="0.25">
      <c r="A737" s="10"/>
      <c r="C737" s="10"/>
      <c r="D737" s="10"/>
      <c r="E737" s="10"/>
      <c r="F737" s="10"/>
      <c r="G737" s="10"/>
      <c r="H737" s="10"/>
      <c r="I737" s="10"/>
      <c r="K737" s="10"/>
      <c r="L737" s="10"/>
      <c r="M737" s="10"/>
      <c r="N737" s="10"/>
      <c r="O737" s="10"/>
    </row>
    <row r="738" spans="1:15" x14ac:dyDescent="0.25">
      <c r="A738" s="10"/>
      <c r="C738" s="10"/>
      <c r="D738" s="10"/>
      <c r="E738" s="10"/>
      <c r="F738" s="10"/>
      <c r="G738" s="10"/>
      <c r="H738" s="10"/>
      <c r="I738" s="10"/>
      <c r="K738" s="10"/>
      <c r="L738" s="10"/>
      <c r="M738" s="10"/>
      <c r="N738" s="10"/>
      <c r="O738" s="10"/>
    </row>
    <row r="739" spans="1:15" x14ac:dyDescent="0.25">
      <c r="A739" s="10"/>
      <c r="C739" s="10"/>
      <c r="D739" s="10"/>
      <c r="E739" s="10"/>
      <c r="F739" s="10"/>
      <c r="G739" s="10"/>
      <c r="H739" s="10"/>
      <c r="I739" s="10"/>
      <c r="K739" s="10"/>
      <c r="L739" s="10"/>
      <c r="M739" s="10"/>
      <c r="N739" s="10"/>
      <c r="O739" s="10"/>
    </row>
    <row r="740" spans="1:15" x14ac:dyDescent="0.25">
      <c r="A740" s="10"/>
      <c r="C740" s="10"/>
      <c r="D740" s="10"/>
      <c r="E740" s="10"/>
      <c r="F740" s="10"/>
      <c r="G740" s="10"/>
      <c r="H740" s="10"/>
      <c r="I740" s="10"/>
      <c r="K740" s="10"/>
      <c r="L740" s="10"/>
      <c r="M740" s="10"/>
      <c r="N740" s="10"/>
      <c r="O740" s="10"/>
    </row>
    <row r="741" spans="1:15" x14ac:dyDescent="0.25">
      <c r="A741" s="10"/>
      <c r="C741" s="10"/>
      <c r="D741" s="10"/>
      <c r="E741" s="10"/>
      <c r="F741" s="10"/>
      <c r="G741" s="10"/>
      <c r="H741" s="10"/>
      <c r="I741" s="10"/>
      <c r="K741" s="10"/>
      <c r="L741" s="10"/>
      <c r="M741" s="10"/>
      <c r="N741" s="10"/>
      <c r="O741" s="10"/>
    </row>
    <row r="742" spans="1:15" x14ac:dyDescent="0.25">
      <c r="A742" s="10"/>
      <c r="C742" s="10"/>
      <c r="D742" s="10"/>
      <c r="E742" s="10"/>
      <c r="F742" s="10"/>
      <c r="G742" s="10"/>
      <c r="H742" s="10"/>
      <c r="I742" s="10"/>
      <c r="K742" s="10"/>
      <c r="L742" s="10"/>
      <c r="M742" s="10"/>
      <c r="N742" s="10"/>
      <c r="O742" s="10"/>
    </row>
    <row r="743" spans="1:15" x14ac:dyDescent="0.25">
      <c r="A743" s="10"/>
      <c r="C743" s="10"/>
      <c r="D743" s="10"/>
      <c r="E743" s="10"/>
      <c r="F743" s="10"/>
      <c r="G743" s="10"/>
      <c r="H743" s="10"/>
      <c r="I743" s="10"/>
      <c r="K743" s="10"/>
      <c r="L743" s="10"/>
      <c r="M743" s="10"/>
      <c r="N743" s="10"/>
      <c r="O743" s="10"/>
    </row>
    <row r="744" spans="1:15" x14ac:dyDescent="0.25">
      <c r="A744" s="10"/>
      <c r="C744" s="10"/>
      <c r="D744" s="10"/>
      <c r="E744" s="10"/>
      <c r="F744" s="10"/>
      <c r="G744" s="10"/>
      <c r="H744" s="10"/>
      <c r="I744" s="10"/>
      <c r="K744" s="10"/>
      <c r="L744" s="10"/>
      <c r="M744" s="10"/>
      <c r="N744" s="10"/>
      <c r="O744" s="10"/>
    </row>
    <row r="745" spans="1:15" x14ac:dyDescent="0.25">
      <c r="A745" s="10"/>
      <c r="C745" s="10"/>
      <c r="D745" s="10"/>
      <c r="E745" s="10"/>
      <c r="F745" s="10"/>
      <c r="G745" s="10"/>
      <c r="H745" s="10"/>
      <c r="I745" s="10"/>
      <c r="K745" s="10"/>
      <c r="L745" s="10"/>
      <c r="M745" s="10"/>
      <c r="N745" s="10"/>
      <c r="O745" s="10"/>
    </row>
    <row r="746" spans="1:15" x14ac:dyDescent="0.25">
      <c r="A746" s="10"/>
      <c r="C746" s="10"/>
      <c r="D746" s="10"/>
      <c r="E746" s="10"/>
      <c r="F746" s="10"/>
      <c r="G746" s="10"/>
      <c r="H746" s="10"/>
      <c r="I746" s="10"/>
      <c r="K746" s="10"/>
      <c r="L746" s="10"/>
      <c r="M746" s="10"/>
      <c r="N746" s="10"/>
      <c r="O746" s="10"/>
    </row>
    <row r="747" spans="1:15" x14ac:dyDescent="0.25">
      <c r="A747" s="10"/>
      <c r="C747" s="10"/>
      <c r="D747" s="10"/>
      <c r="E747" s="10"/>
      <c r="F747" s="10"/>
      <c r="G747" s="10"/>
      <c r="H747" s="10"/>
      <c r="I747" s="10"/>
      <c r="K747" s="10"/>
      <c r="L747" s="10"/>
      <c r="M747" s="10"/>
      <c r="N747" s="10"/>
      <c r="O747" s="10"/>
    </row>
    <row r="748" spans="1:15" x14ac:dyDescent="0.25">
      <c r="A748" s="10"/>
      <c r="C748" s="10"/>
      <c r="D748" s="10"/>
      <c r="E748" s="10"/>
      <c r="F748" s="10"/>
      <c r="G748" s="10"/>
      <c r="H748" s="10"/>
      <c r="I748" s="10"/>
      <c r="K748" s="10"/>
      <c r="L748" s="10"/>
      <c r="M748" s="10"/>
      <c r="N748" s="10"/>
      <c r="O748" s="10"/>
    </row>
    <row r="749" spans="1:15" x14ac:dyDescent="0.25">
      <c r="A749" s="10"/>
      <c r="C749" s="10"/>
      <c r="D749" s="10"/>
      <c r="E749" s="10"/>
      <c r="F749" s="10"/>
      <c r="G749" s="10"/>
      <c r="H749" s="10"/>
      <c r="I749" s="10"/>
      <c r="K749" s="10"/>
      <c r="L749" s="10"/>
      <c r="M749" s="10"/>
      <c r="N749" s="10"/>
      <c r="O749" s="10"/>
    </row>
    <row r="750" spans="1:15" x14ac:dyDescent="0.25">
      <c r="A750" s="10"/>
      <c r="C750" s="10"/>
      <c r="D750" s="10"/>
      <c r="E750" s="10"/>
      <c r="F750" s="10"/>
      <c r="G750" s="10"/>
      <c r="H750" s="10"/>
      <c r="I750" s="10"/>
      <c r="K750" s="10"/>
      <c r="L750" s="10"/>
      <c r="M750" s="10"/>
      <c r="N750" s="10"/>
      <c r="O750" s="10"/>
    </row>
    <row r="751" spans="1:15" x14ac:dyDescent="0.25">
      <c r="A751" s="10"/>
      <c r="C751" s="10"/>
      <c r="D751" s="10"/>
      <c r="E751" s="10"/>
      <c r="F751" s="10"/>
      <c r="G751" s="10"/>
      <c r="H751" s="10"/>
      <c r="I751" s="10"/>
      <c r="K751" s="10"/>
      <c r="L751" s="10"/>
      <c r="M751" s="10"/>
      <c r="N751" s="10"/>
      <c r="O751" s="10"/>
    </row>
    <row r="752" spans="1:15" x14ac:dyDescent="0.25">
      <c r="A752" s="10"/>
      <c r="C752" s="10"/>
      <c r="D752" s="10"/>
      <c r="E752" s="10"/>
      <c r="F752" s="10"/>
      <c r="G752" s="10"/>
      <c r="H752" s="10"/>
      <c r="I752" s="10"/>
      <c r="K752" s="10"/>
      <c r="L752" s="10"/>
      <c r="M752" s="10"/>
      <c r="N752" s="10"/>
      <c r="O752" s="10"/>
    </row>
    <row r="753" spans="1:15" x14ac:dyDescent="0.25">
      <c r="A753" s="10"/>
      <c r="C753" s="10"/>
      <c r="D753" s="10"/>
      <c r="E753" s="10"/>
      <c r="F753" s="10"/>
      <c r="G753" s="10"/>
      <c r="H753" s="10"/>
      <c r="I753" s="10"/>
      <c r="K753" s="10"/>
      <c r="L753" s="10"/>
      <c r="M753" s="10"/>
      <c r="N753" s="10"/>
      <c r="O753" s="10"/>
    </row>
    <row r="754" spans="1:15" x14ac:dyDescent="0.25">
      <c r="A754" s="10"/>
      <c r="C754" s="10"/>
      <c r="D754" s="10"/>
      <c r="E754" s="10"/>
      <c r="F754" s="10"/>
      <c r="G754" s="10"/>
      <c r="H754" s="10"/>
      <c r="I754" s="10"/>
      <c r="K754" s="10"/>
      <c r="L754" s="10"/>
      <c r="M754" s="10"/>
      <c r="N754" s="10"/>
      <c r="O754" s="10"/>
    </row>
    <row r="755" spans="1:15" x14ac:dyDescent="0.25">
      <c r="A755" s="10"/>
      <c r="C755" s="10"/>
      <c r="D755" s="10"/>
      <c r="E755" s="10"/>
      <c r="F755" s="10"/>
      <c r="G755" s="10"/>
      <c r="H755" s="10"/>
      <c r="I755" s="10"/>
      <c r="K755" s="10"/>
      <c r="L755" s="10"/>
      <c r="M755" s="10"/>
      <c r="N755" s="10"/>
      <c r="O755" s="10"/>
    </row>
    <row r="756" spans="1:15" x14ac:dyDescent="0.25">
      <c r="A756" s="10"/>
      <c r="C756" s="10"/>
      <c r="D756" s="10"/>
      <c r="E756" s="10"/>
      <c r="F756" s="10"/>
      <c r="G756" s="10"/>
      <c r="H756" s="10"/>
      <c r="I756" s="10"/>
      <c r="K756" s="10"/>
      <c r="L756" s="10"/>
      <c r="M756" s="10"/>
      <c r="N756" s="10"/>
      <c r="O756" s="10"/>
    </row>
    <row r="757" spans="1:15" x14ac:dyDescent="0.25">
      <c r="A757" s="10"/>
      <c r="C757" s="10"/>
      <c r="D757" s="10"/>
      <c r="E757" s="10"/>
      <c r="F757" s="10"/>
      <c r="G757" s="10"/>
      <c r="H757" s="10"/>
      <c r="I757" s="10"/>
      <c r="K757" s="10"/>
      <c r="L757" s="10"/>
      <c r="M757" s="10"/>
      <c r="N757" s="10"/>
      <c r="O757" s="10"/>
    </row>
    <row r="758" spans="1:15" x14ac:dyDescent="0.25">
      <c r="A758" s="10"/>
      <c r="C758" s="10"/>
      <c r="D758" s="10"/>
      <c r="E758" s="10"/>
      <c r="F758" s="10"/>
      <c r="G758" s="10"/>
      <c r="H758" s="10"/>
      <c r="I758" s="10"/>
      <c r="K758" s="10"/>
      <c r="L758" s="10"/>
      <c r="M758" s="10"/>
      <c r="N758" s="10"/>
      <c r="O758" s="10"/>
    </row>
    <row r="759" spans="1:15" x14ac:dyDescent="0.25">
      <c r="A759" s="10"/>
      <c r="C759" s="10"/>
      <c r="D759" s="10"/>
      <c r="E759" s="10"/>
      <c r="F759" s="10"/>
      <c r="G759" s="10"/>
      <c r="H759" s="10"/>
      <c r="I759" s="10"/>
      <c r="K759" s="10"/>
      <c r="L759" s="10"/>
      <c r="M759" s="10"/>
      <c r="N759" s="10"/>
      <c r="O759" s="10"/>
    </row>
    <row r="760" spans="1:15" x14ac:dyDescent="0.25">
      <c r="A760" s="10"/>
      <c r="C760" s="10"/>
      <c r="D760" s="10"/>
      <c r="E760" s="10"/>
      <c r="F760" s="10"/>
      <c r="G760" s="10"/>
      <c r="H760" s="10"/>
      <c r="I760" s="10"/>
      <c r="K760" s="10"/>
      <c r="L760" s="10"/>
      <c r="M760" s="10"/>
      <c r="N760" s="10"/>
      <c r="O760" s="10"/>
    </row>
    <row r="761" spans="1:15" x14ac:dyDescent="0.25">
      <c r="A761" s="10"/>
      <c r="C761" s="10"/>
      <c r="D761" s="10"/>
      <c r="E761" s="10"/>
      <c r="F761" s="10"/>
      <c r="G761" s="10"/>
      <c r="H761" s="10"/>
      <c r="I761" s="10"/>
      <c r="K761" s="10"/>
      <c r="L761" s="10"/>
      <c r="M761" s="10"/>
      <c r="N761" s="10"/>
      <c r="O761" s="10"/>
    </row>
    <row r="762" spans="1:15" x14ac:dyDescent="0.25">
      <c r="A762" s="10"/>
      <c r="C762" s="10"/>
      <c r="D762" s="10"/>
      <c r="E762" s="10"/>
      <c r="F762" s="10"/>
      <c r="G762" s="10"/>
      <c r="H762" s="10"/>
      <c r="I762" s="10"/>
      <c r="K762" s="10"/>
      <c r="L762" s="10"/>
      <c r="M762" s="10"/>
      <c r="N762" s="10"/>
      <c r="O762" s="10"/>
    </row>
    <row r="763" spans="1:15" x14ac:dyDescent="0.25">
      <c r="A763" s="10"/>
      <c r="C763" s="10"/>
      <c r="D763" s="10"/>
      <c r="E763" s="10"/>
      <c r="F763" s="10"/>
      <c r="G763" s="10"/>
      <c r="H763" s="10"/>
      <c r="I763" s="10"/>
      <c r="K763" s="10"/>
      <c r="L763" s="10"/>
      <c r="M763" s="10"/>
      <c r="N763" s="10"/>
      <c r="O763" s="10"/>
    </row>
    <row r="764" spans="1:15" x14ac:dyDescent="0.25">
      <c r="A764" s="10"/>
      <c r="C764" s="10"/>
      <c r="D764" s="10"/>
      <c r="E764" s="10"/>
      <c r="F764" s="10"/>
      <c r="G764" s="10"/>
      <c r="H764" s="10"/>
      <c r="I764" s="10"/>
      <c r="K764" s="10"/>
      <c r="L764" s="10"/>
      <c r="M764" s="10"/>
      <c r="N764" s="10"/>
      <c r="O764" s="10"/>
    </row>
    <row r="765" spans="1:15" x14ac:dyDescent="0.25">
      <c r="A765" s="10"/>
      <c r="C765" s="10"/>
      <c r="D765" s="10"/>
      <c r="E765" s="10"/>
      <c r="F765" s="10"/>
      <c r="G765" s="10"/>
      <c r="H765" s="10"/>
      <c r="I765" s="10"/>
      <c r="K765" s="10"/>
      <c r="L765" s="10"/>
      <c r="M765" s="10"/>
      <c r="N765" s="10"/>
      <c r="O765" s="10"/>
    </row>
    <row r="766" spans="1:15" x14ac:dyDescent="0.25">
      <c r="A766" s="10"/>
      <c r="C766" s="10"/>
      <c r="D766" s="10"/>
      <c r="E766" s="10"/>
      <c r="F766" s="10"/>
      <c r="G766" s="10"/>
      <c r="H766" s="10"/>
      <c r="I766" s="10"/>
      <c r="K766" s="10"/>
      <c r="L766" s="10"/>
      <c r="M766" s="10"/>
      <c r="N766" s="10"/>
      <c r="O766" s="10"/>
    </row>
    <row r="767" spans="1:15" x14ac:dyDescent="0.25">
      <c r="A767" s="10"/>
      <c r="C767" s="10"/>
      <c r="D767" s="10"/>
      <c r="E767" s="10"/>
      <c r="F767" s="10"/>
      <c r="G767" s="10"/>
      <c r="H767" s="10"/>
      <c r="I767" s="10"/>
      <c r="K767" s="10"/>
      <c r="L767" s="10"/>
      <c r="M767" s="10"/>
      <c r="N767" s="10"/>
      <c r="O767" s="10"/>
    </row>
    <row r="768" spans="1:15" x14ac:dyDescent="0.25">
      <c r="A768" s="10"/>
      <c r="C768" s="10"/>
      <c r="D768" s="10"/>
      <c r="E768" s="10"/>
      <c r="F768" s="10"/>
      <c r="G768" s="10"/>
      <c r="H768" s="10"/>
      <c r="I768" s="10"/>
      <c r="K768" s="10"/>
      <c r="L768" s="10"/>
      <c r="M768" s="10"/>
      <c r="N768" s="10"/>
      <c r="O768" s="10"/>
    </row>
    <row r="769" spans="1:15" x14ac:dyDescent="0.25">
      <c r="A769" s="10"/>
      <c r="C769" s="10"/>
      <c r="D769" s="10"/>
      <c r="E769" s="10"/>
      <c r="F769" s="10"/>
      <c r="G769" s="10"/>
      <c r="H769" s="10"/>
      <c r="I769" s="10"/>
      <c r="K769" s="10"/>
      <c r="L769" s="10"/>
      <c r="M769" s="10"/>
      <c r="N769" s="10"/>
      <c r="O769" s="10"/>
    </row>
    <row r="770" spans="1:15" x14ac:dyDescent="0.25">
      <c r="A770" s="10"/>
      <c r="C770" s="10"/>
      <c r="D770" s="10"/>
      <c r="E770" s="10"/>
      <c r="F770" s="10"/>
      <c r="G770" s="10"/>
      <c r="H770" s="10"/>
      <c r="I770" s="10"/>
      <c r="K770" s="10"/>
      <c r="L770" s="10"/>
      <c r="M770" s="10"/>
      <c r="N770" s="10"/>
      <c r="O770" s="10"/>
    </row>
    <row r="771" spans="1:15" x14ac:dyDescent="0.25">
      <c r="A771" s="10"/>
      <c r="C771" s="10"/>
      <c r="D771" s="10"/>
      <c r="E771" s="10"/>
      <c r="F771" s="10"/>
      <c r="G771" s="10"/>
      <c r="H771" s="10"/>
      <c r="I771" s="10"/>
      <c r="K771" s="10"/>
      <c r="L771" s="10"/>
      <c r="M771" s="10"/>
      <c r="N771" s="10"/>
      <c r="O771" s="10"/>
    </row>
    <row r="772" spans="1:15" x14ac:dyDescent="0.25">
      <c r="A772" s="10"/>
      <c r="C772" s="10"/>
      <c r="D772" s="10"/>
      <c r="E772" s="10"/>
      <c r="F772" s="10"/>
      <c r="G772" s="10"/>
      <c r="H772" s="10"/>
      <c r="I772" s="10"/>
      <c r="K772" s="10"/>
      <c r="L772" s="10"/>
      <c r="M772" s="10"/>
      <c r="N772" s="10"/>
      <c r="O772" s="10"/>
    </row>
    <row r="773" spans="1:15" x14ac:dyDescent="0.25">
      <c r="A773" s="10"/>
      <c r="C773" s="10"/>
      <c r="D773" s="10"/>
      <c r="E773" s="10"/>
      <c r="F773" s="10"/>
      <c r="G773" s="10"/>
      <c r="H773" s="10"/>
      <c r="I773" s="10"/>
      <c r="K773" s="10"/>
      <c r="L773" s="10"/>
      <c r="M773" s="10"/>
      <c r="N773" s="10"/>
      <c r="O773" s="10"/>
    </row>
    <row r="774" spans="1:15" x14ac:dyDescent="0.25">
      <c r="A774" s="10"/>
      <c r="C774" s="10"/>
      <c r="D774" s="10"/>
      <c r="E774" s="10"/>
      <c r="F774" s="10"/>
      <c r="G774" s="10"/>
      <c r="H774" s="10"/>
      <c r="I774" s="10"/>
      <c r="K774" s="10"/>
      <c r="L774" s="10"/>
      <c r="M774" s="10"/>
      <c r="N774" s="10"/>
      <c r="O774" s="10"/>
    </row>
    <row r="775" spans="1:15" x14ac:dyDescent="0.25">
      <c r="A775" s="10"/>
      <c r="C775" s="10"/>
      <c r="D775" s="10"/>
      <c r="E775" s="10"/>
      <c r="F775" s="10"/>
      <c r="G775" s="10"/>
      <c r="H775" s="10"/>
      <c r="I775" s="10"/>
      <c r="K775" s="10"/>
      <c r="L775" s="10"/>
      <c r="M775" s="10"/>
      <c r="N775" s="10"/>
      <c r="O775" s="10"/>
    </row>
    <row r="776" spans="1:15" x14ac:dyDescent="0.25">
      <c r="A776" s="10"/>
      <c r="C776" s="10"/>
      <c r="D776" s="10"/>
      <c r="E776" s="10"/>
      <c r="F776" s="10"/>
      <c r="G776" s="10"/>
      <c r="H776" s="10"/>
      <c r="I776" s="10"/>
      <c r="K776" s="10"/>
      <c r="L776" s="10"/>
      <c r="M776" s="10"/>
      <c r="N776" s="10"/>
      <c r="O776" s="10"/>
    </row>
    <row r="777" spans="1:15" x14ac:dyDescent="0.25">
      <c r="A777" s="10"/>
      <c r="C777" s="10"/>
      <c r="D777" s="10"/>
      <c r="E777" s="10"/>
      <c r="F777" s="10"/>
      <c r="G777" s="10"/>
      <c r="H777" s="10"/>
      <c r="I777" s="10"/>
      <c r="K777" s="10"/>
      <c r="L777" s="10"/>
      <c r="M777" s="10"/>
      <c r="N777" s="10"/>
      <c r="O777" s="10"/>
    </row>
    <row r="778" spans="1:15" x14ac:dyDescent="0.25">
      <c r="A778" s="10"/>
      <c r="C778" s="10"/>
      <c r="D778" s="10"/>
      <c r="E778" s="10"/>
      <c r="F778" s="10"/>
      <c r="G778" s="10"/>
      <c r="H778" s="10"/>
      <c r="I778" s="10"/>
      <c r="K778" s="10"/>
      <c r="L778" s="10"/>
      <c r="M778" s="10"/>
      <c r="N778" s="10"/>
      <c r="O778" s="10"/>
    </row>
    <row r="779" spans="1:15" x14ac:dyDescent="0.25">
      <c r="A779" s="10"/>
      <c r="C779" s="10"/>
      <c r="D779" s="10"/>
      <c r="E779" s="10"/>
      <c r="F779" s="10"/>
      <c r="G779" s="10"/>
      <c r="H779" s="10"/>
      <c r="I779" s="10"/>
      <c r="K779" s="10"/>
      <c r="L779" s="10"/>
      <c r="M779" s="10"/>
      <c r="N779" s="10"/>
      <c r="O779" s="10"/>
    </row>
    <row r="780" spans="1:15" x14ac:dyDescent="0.25">
      <c r="A780" s="10"/>
      <c r="C780" s="10"/>
      <c r="D780" s="10"/>
      <c r="E780" s="10"/>
      <c r="F780" s="10"/>
      <c r="G780" s="10"/>
      <c r="H780" s="10"/>
      <c r="I780" s="10"/>
      <c r="K780" s="10"/>
      <c r="L780" s="10"/>
      <c r="M780" s="10"/>
      <c r="N780" s="10"/>
      <c r="O780" s="10"/>
    </row>
    <row r="781" spans="1:15" x14ac:dyDescent="0.25">
      <c r="A781" s="10"/>
      <c r="C781" s="10"/>
      <c r="D781" s="10"/>
      <c r="E781" s="10"/>
      <c r="F781" s="10"/>
      <c r="G781" s="10"/>
      <c r="H781" s="10"/>
      <c r="I781" s="10"/>
      <c r="K781" s="10"/>
      <c r="L781" s="10"/>
      <c r="M781" s="10"/>
      <c r="N781" s="10"/>
      <c r="O781" s="10"/>
    </row>
    <row r="782" spans="1:15" x14ac:dyDescent="0.25">
      <c r="A782" s="10"/>
      <c r="C782" s="10"/>
      <c r="D782" s="10"/>
      <c r="E782" s="10"/>
      <c r="F782" s="10"/>
      <c r="G782" s="10"/>
      <c r="H782" s="10"/>
      <c r="I782" s="10"/>
      <c r="K782" s="10"/>
      <c r="L782" s="10"/>
      <c r="M782" s="10"/>
      <c r="N782" s="10"/>
      <c r="O782" s="10"/>
    </row>
    <row r="783" spans="1:15" x14ac:dyDescent="0.25">
      <c r="A783" s="10"/>
      <c r="C783" s="10"/>
      <c r="D783" s="10"/>
      <c r="E783" s="10"/>
      <c r="F783" s="10"/>
      <c r="G783" s="10"/>
      <c r="H783" s="10"/>
      <c r="I783" s="10"/>
      <c r="K783" s="10"/>
      <c r="L783" s="10"/>
      <c r="M783" s="10"/>
      <c r="N783" s="10"/>
      <c r="O783" s="10"/>
    </row>
    <row r="784" spans="1:15" x14ac:dyDescent="0.25">
      <c r="A784" s="10"/>
      <c r="C784" s="10"/>
      <c r="D784" s="10"/>
      <c r="E784" s="10"/>
      <c r="F784" s="10"/>
      <c r="G784" s="10"/>
      <c r="H784" s="10"/>
      <c r="I784" s="10"/>
      <c r="K784" s="10"/>
      <c r="L784" s="10"/>
      <c r="M784" s="10"/>
      <c r="N784" s="10"/>
      <c r="O784" s="10"/>
    </row>
    <row r="785" spans="1:15" x14ac:dyDescent="0.25">
      <c r="A785" s="10"/>
      <c r="C785" s="10"/>
      <c r="D785" s="10"/>
      <c r="E785" s="10"/>
      <c r="F785" s="10"/>
      <c r="G785" s="10"/>
      <c r="H785" s="10"/>
      <c r="I785" s="10"/>
      <c r="K785" s="10"/>
      <c r="L785" s="10"/>
      <c r="M785" s="10"/>
      <c r="N785" s="10"/>
      <c r="O785" s="10"/>
    </row>
    <row r="786" spans="1:15" x14ac:dyDescent="0.25">
      <c r="A786" s="10"/>
      <c r="C786" s="10"/>
      <c r="D786" s="10"/>
      <c r="E786" s="10"/>
      <c r="F786" s="10"/>
      <c r="G786" s="10"/>
      <c r="H786" s="10"/>
      <c r="I786" s="10"/>
      <c r="K786" s="10"/>
      <c r="L786" s="10"/>
      <c r="M786" s="10"/>
      <c r="N786" s="10"/>
      <c r="O786" s="10"/>
    </row>
    <row r="787" spans="1:15" x14ac:dyDescent="0.25">
      <c r="A787" s="10"/>
      <c r="C787" s="10"/>
      <c r="D787" s="10"/>
      <c r="E787" s="10"/>
      <c r="F787" s="10"/>
      <c r="G787" s="10"/>
      <c r="H787" s="10"/>
      <c r="I787" s="10"/>
      <c r="K787" s="10"/>
      <c r="L787" s="10"/>
      <c r="M787" s="10"/>
      <c r="N787" s="10"/>
      <c r="O787" s="10"/>
    </row>
    <row r="788" spans="1:15" x14ac:dyDescent="0.25">
      <c r="A788" s="10"/>
      <c r="C788" s="10"/>
      <c r="D788" s="10"/>
      <c r="E788" s="10"/>
      <c r="F788" s="10"/>
      <c r="G788" s="10"/>
      <c r="H788" s="10"/>
      <c r="I788" s="10"/>
      <c r="K788" s="10"/>
      <c r="L788" s="10"/>
      <c r="M788" s="10"/>
      <c r="N788" s="10"/>
      <c r="O788" s="10"/>
    </row>
    <row r="789" spans="1:15" x14ac:dyDescent="0.25">
      <c r="A789" s="10"/>
      <c r="C789" s="10"/>
      <c r="D789" s="10"/>
      <c r="E789" s="10"/>
      <c r="F789" s="10"/>
      <c r="G789" s="10"/>
      <c r="H789" s="10"/>
      <c r="I789" s="10"/>
      <c r="K789" s="10"/>
      <c r="L789" s="10"/>
      <c r="M789" s="10"/>
      <c r="N789" s="10"/>
      <c r="O789" s="10"/>
    </row>
    <row r="790" spans="1:15" x14ac:dyDescent="0.25">
      <c r="A790" s="10"/>
      <c r="C790" s="10"/>
      <c r="D790" s="10"/>
      <c r="E790" s="10"/>
      <c r="F790" s="10"/>
      <c r="G790" s="10"/>
      <c r="H790" s="10"/>
      <c r="I790" s="10"/>
      <c r="K790" s="10"/>
      <c r="L790" s="10"/>
      <c r="M790" s="10"/>
      <c r="N790" s="10"/>
      <c r="O790" s="10"/>
    </row>
    <row r="791" spans="1:15" x14ac:dyDescent="0.25">
      <c r="A791" s="10"/>
      <c r="C791" s="10"/>
      <c r="D791" s="10"/>
      <c r="E791" s="10"/>
      <c r="F791" s="10"/>
      <c r="G791" s="10"/>
      <c r="H791" s="10"/>
      <c r="I791" s="10"/>
      <c r="K791" s="10"/>
      <c r="L791" s="10"/>
      <c r="M791" s="10"/>
      <c r="N791" s="10"/>
      <c r="O791" s="10"/>
    </row>
    <row r="792" spans="1:15" x14ac:dyDescent="0.25">
      <c r="A792" s="10"/>
      <c r="C792" s="10"/>
      <c r="D792" s="10"/>
      <c r="E792" s="10"/>
      <c r="F792" s="10"/>
      <c r="G792" s="10"/>
      <c r="H792" s="10"/>
      <c r="I792" s="10"/>
      <c r="K792" s="10"/>
      <c r="L792" s="10"/>
      <c r="M792" s="10"/>
      <c r="N792" s="10"/>
      <c r="O792" s="10"/>
    </row>
    <row r="793" spans="1:15" x14ac:dyDescent="0.25">
      <c r="A793" s="10"/>
      <c r="C793" s="10"/>
      <c r="D793" s="10"/>
      <c r="E793" s="10"/>
      <c r="F793" s="10"/>
      <c r="G793" s="10"/>
      <c r="H793" s="10"/>
      <c r="I793" s="10"/>
      <c r="K793" s="10"/>
      <c r="L793" s="10"/>
      <c r="M793" s="10"/>
      <c r="N793" s="10"/>
      <c r="O793" s="10"/>
    </row>
    <row r="794" spans="1:15" x14ac:dyDescent="0.25">
      <c r="A794" s="10"/>
      <c r="C794" s="10"/>
      <c r="D794" s="10"/>
      <c r="E794" s="10"/>
      <c r="F794" s="10"/>
      <c r="G794" s="10"/>
      <c r="H794" s="10"/>
      <c r="I794" s="10"/>
      <c r="K794" s="10"/>
      <c r="L794" s="10"/>
      <c r="M794" s="10"/>
      <c r="N794" s="10"/>
      <c r="O794" s="10"/>
    </row>
    <row r="795" spans="1:15" x14ac:dyDescent="0.25">
      <c r="A795" s="10"/>
      <c r="C795" s="10"/>
      <c r="D795" s="10"/>
      <c r="E795" s="10"/>
      <c r="F795" s="10"/>
      <c r="G795" s="10"/>
      <c r="H795" s="10"/>
      <c r="I795" s="10"/>
      <c r="K795" s="10"/>
      <c r="L795" s="10"/>
      <c r="M795" s="10"/>
      <c r="N795" s="10"/>
      <c r="O795" s="10"/>
    </row>
    <row r="796" spans="1:15" x14ac:dyDescent="0.25">
      <c r="A796" s="10"/>
      <c r="C796" s="10"/>
      <c r="D796" s="10"/>
      <c r="E796" s="10"/>
      <c r="F796" s="10"/>
      <c r="G796" s="10"/>
      <c r="H796" s="10"/>
      <c r="I796" s="10"/>
      <c r="K796" s="10"/>
      <c r="L796" s="10"/>
      <c r="M796" s="10"/>
      <c r="N796" s="10"/>
      <c r="O796" s="10"/>
    </row>
    <row r="797" spans="1:15" x14ac:dyDescent="0.25">
      <c r="A797" s="10"/>
      <c r="C797" s="10"/>
      <c r="D797" s="10"/>
      <c r="E797" s="10"/>
      <c r="F797" s="10"/>
      <c r="G797" s="10"/>
      <c r="H797" s="10"/>
      <c r="I797" s="10"/>
      <c r="K797" s="10"/>
      <c r="L797" s="10"/>
      <c r="M797" s="10"/>
      <c r="N797" s="10"/>
      <c r="O797" s="10"/>
    </row>
    <row r="798" spans="1:15" x14ac:dyDescent="0.25">
      <c r="A798" s="10"/>
      <c r="C798" s="10"/>
      <c r="D798" s="10"/>
      <c r="E798" s="10"/>
      <c r="F798" s="10"/>
      <c r="G798" s="10"/>
      <c r="H798" s="10"/>
      <c r="I798" s="10"/>
      <c r="K798" s="10"/>
      <c r="L798" s="10"/>
      <c r="M798" s="10"/>
      <c r="N798" s="10"/>
      <c r="O798" s="10"/>
    </row>
    <row r="799" spans="1:15" x14ac:dyDescent="0.25">
      <c r="A799" s="10"/>
      <c r="C799" s="10"/>
      <c r="D799" s="10"/>
      <c r="E799" s="10"/>
      <c r="F799" s="10"/>
      <c r="G799" s="10"/>
      <c r="H799" s="10"/>
      <c r="I799" s="10"/>
      <c r="K799" s="10"/>
      <c r="L799" s="10"/>
      <c r="M799" s="10"/>
      <c r="N799" s="10"/>
      <c r="O799" s="10"/>
    </row>
    <row r="800" spans="1:15" x14ac:dyDescent="0.25">
      <c r="A800" s="10"/>
      <c r="C800" s="10"/>
      <c r="D800" s="10"/>
      <c r="E800" s="10"/>
      <c r="F800" s="10"/>
      <c r="G800" s="10"/>
      <c r="H800" s="10"/>
      <c r="I800" s="10"/>
      <c r="K800" s="10"/>
      <c r="L800" s="10"/>
      <c r="M800" s="10"/>
      <c r="N800" s="10"/>
      <c r="O800" s="10"/>
    </row>
    <row r="801" spans="1:15" x14ac:dyDescent="0.25">
      <c r="A801" s="10"/>
      <c r="C801" s="10"/>
      <c r="D801" s="10"/>
      <c r="E801" s="10"/>
      <c r="F801" s="10"/>
      <c r="G801" s="10"/>
      <c r="H801" s="10"/>
      <c r="I801" s="10"/>
      <c r="K801" s="10"/>
      <c r="L801" s="10"/>
      <c r="M801" s="10"/>
      <c r="N801" s="10"/>
      <c r="O801" s="10"/>
    </row>
    <row r="802" spans="1:15" x14ac:dyDescent="0.25">
      <c r="A802" s="10"/>
      <c r="C802" s="10"/>
      <c r="D802" s="10"/>
      <c r="E802" s="10"/>
      <c r="F802" s="10"/>
      <c r="G802" s="10"/>
      <c r="H802" s="10"/>
      <c r="I802" s="10"/>
      <c r="K802" s="10"/>
      <c r="L802" s="10"/>
      <c r="M802" s="10"/>
      <c r="N802" s="10"/>
      <c r="O802" s="10"/>
    </row>
    <row r="803" spans="1:15" x14ac:dyDescent="0.25">
      <c r="A803" s="10"/>
      <c r="C803" s="10"/>
      <c r="D803" s="10"/>
      <c r="E803" s="10"/>
      <c r="F803" s="10"/>
      <c r="G803" s="10"/>
      <c r="H803" s="10"/>
      <c r="I803" s="10"/>
      <c r="K803" s="10"/>
      <c r="L803" s="10"/>
      <c r="M803" s="10"/>
      <c r="N803" s="10"/>
      <c r="O803" s="10"/>
    </row>
    <row r="804" spans="1:15" x14ac:dyDescent="0.25">
      <c r="A804" s="10"/>
      <c r="C804" s="10"/>
      <c r="D804" s="10"/>
      <c r="E804" s="10"/>
      <c r="F804" s="10"/>
      <c r="G804" s="10"/>
      <c r="H804" s="10"/>
      <c r="I804" s="10"/>
      <c r="K804" s="10"/>
      <c r="L804" s="10"/>
      <c r="M804" s="10"/>
      <c r="N804" s="10"/>
      <c r="O804" s="10"/>
    </row>
    <row r="805" spans="1:15" x14ac:dyDescent="0.25">
      <c r="A805" s="10"/>
      <c r="C805" s="10"/>
      <c r="D805" s="10"/>
      <c r="E805" s="10"/>
      <c r="F805" s="10"/>
      <c r="G805" s="10"/>
      <c r="H805" s="10"/>
      <c r="I805" s="10"/>
      <c r="K805" s="10"/>
      <c r="L805" s="10"/>
      <c r="M805" s="10"/>
      <c r="N805" s="10"/>
      <c r="O805" s="10"/>
    </row>
    <row r="806" spans="1:15" x14ac:dyDescent="0.25">
      <c r="A806" s="10"/>
      <c r="C806" s="10"/>
      <c r="D806" s="10"/>
      <c r="E806" s="10"/>
      <c r="F806" s="10"/>
      <c r="G806" s="10"/>
      <c r="H806" s="10"/>
      <c r="I806" s="10"/>
      <c r="K806" s="10"/>
      <c r="L806" s="10"/>
      <c r="M806" s="10"/>
      <c r="N806" s="10"/>
      <c r="O806" s="10"/>
    </row>
    <row r="807" spans="1:15" x14ac:dyDescent="0.25">
      <c r="A807" s="10"/>
      <c r="C807" s="10"/>
      <c r="D807" s="10"/>
      <c r="E807" s="10"/>
      <c r="F807" s="10"/>
      <c r="G807" s="10"/>
      <c r="H807" s="10"/>
      <c r="I807" s="10"/>
      <c r="K807" s="10"/>
      <c r="L807" s="10"/>
      <c r="M807" s="10"/>
      <c r="N807" s="10"/>
      <c r="O807" s="10"/>
    </row>
    <row r="808" spans="1:15" x14ac:dyDescent="0.25">
      <c r="A808" s="10"/>
      <c r="C808" s="10"/>
      <c r="D808" s="10"/>
      <c r="E808" s="10"/>
      <c r="F808" s="10"/>
      <c r="G808" s="10"/>
      <c r="H808" s="10"/>
      <c r="I808" s="10"/>
      <c r="K808" s="10"/>
      <c r="L808" s="10"/>
      <c r="M808" s="10"/>
      <c r="N808" s="10"/>
      <c r="O808" s="10"/>
    </row>
    <row r="809" spans="1:15" x14ac:dyDescent="0.25">
      <c r="A809" s="10"/>
      <c r="C809" s="10"/>
      <c r="D809" s="10"/>
      <c r="E809" s="10"/>
      <c r="F809" s="10"/>
      <c r="G809" s="10"/>
      <c r="H809" s="10"/>
      <c r="I809" s="10"/>
      <c r="K809" s="10"/>
      <c r="L809" s="10"/>
      <c r="M809" s="10"/>
      <c r="N809" s="10"/>
      <c r="O809" s="10"/>
    </row>
    <row r="810" spans="1:15" x14ac:dyDescent="0.25">
      <c r="A810" s="10"/>
      <c r="C810" s="10"/>
      <c r="D810" s="10"/>
      <c r="E810" s="10"/>
      <c r="F810" s="10"/>
      <c r="G810" s="10"/>
      <c r="H810" s="10"/>
      <c r="I810" s="10"/>
      <c r="K810" s="10"/>
      <c r="L810" s="10"/>
      <c r="M810" s="10"/>
      <c r="N810" s="10"/>
      <c r="O810" s="10"/>
    </row>
    <row r="811" spans="1:15" x14ac:dyDescent="0.25">
      <c r="A811" s="10"/>
      <c r="C811" s="10"/>
      <c r="D811" s="10"/>
      <c r="E811" s="10"/>
      <c r="F811" s="10"/>
      <c r="G811" s="10"/>
      <c r="H811" s="10"/>
      <c r="I811" s="10"/>
      <c r="K811" s="10"/>
      <c r="L811" s="10"/>
      <c r="M811" s="10"/>
      <c r="N811" s="10"/>
      <c r="O811" s="10"/>
    </row>
    <row r="812" spans="1:15" x14ac:dyDescent="0.25">
      <c r="A812" s="10"/>
      <c r="C812" s="10"/>
      <c r="D812" s="10"/>
      <c r="E812" s="10"/>
      <c r="F812" s="10"/>
      <c r="G812" s="10"/>
      <c r="H812" s="10"/>
      <c r="I812" s="10"/>
      <c r="K812" s="10"/>
      <c r="L812" s="10"/>
      <c r="M812" s="10"/>
      <c r="N812" s="10"/>
      <c r="O812" s="10"/>
    </row>
    <row r="813" spans="1:15" x14ac:dyDescent="0.25">
      <c r="A813" s="10"/>
      <c r="C813" s="10"/>
      <c r="D813" s="10"/>
      <c r="E813" s="10"/>
      <c r="F813" s="10"/>
      <c r="G813" s="10"/>
      <c r="H813" s="10"/>
      <c r="I813" s="10"/>
      <c r="K813" s="10"/>
      <c r="L813" s="10"/>
      <c r="M813" s="10"/>
      <c r="N813" s="10"/>
      <c r="O813" s="10"/>
    </row>
    <row r="814" spans="1:15" x14ac:dyDescent="0.25">
      <c r="A814" s="10"/>
      <c r="C814" s="10"/>
      <c r="D814" s="10"/>
      <c r="E814" s="10"/>
      <c r="F814" s="10"/>
      <c r="G814" s="10"/>
      <c r="H814" s="10"/>
      <c r="I814" s="10"/>
      <c r="K814" s="10"/>
      <c r="L814" s="10"/>
      <c r="M814" s="10"/>
      <c r="N814" s="10"/>
      <c r="O814" s="10"/>
    </row>
    <row r="815" spans="1:15" x14ac:dyDescent="0.25">
      <c r="A815" s="10"/>
      <c r="C815" s="10"/>
      <c r="D815" s="10"/>
      <c r="E815" s="10"/>
      <c r="F815" s="10"/>
      <c r="G815" s="10"/>
      <c r="H815" s="10"/>
      <c r="I815" s="10"/>
      <c r="K815" s="10"/>
      <c r="L815" s="10"/>
      <c r="M815" s="10"/>
      <c r="N815" s="10"/>
      <c r="O815" s="10"/>
    </row>
    <row r="816" spans="1:15" x14ac:dyDescent="0.25">
      <c r="A816" s="10"/>
      <c r="C816" s="10"/>
      <c r="D816" s="10"/>
      <c r="E816" s="10"/>
      <c r="F816" s="10"/>
      <c r="G816" s="10"/>
      <c r="H816" s="10"/>
      <c r="I816" s="10"/>
      <c r="K816" s="10"/>
      <c r="L816" s="10"/>
      <c r="M816" s="10"/>
      <c r="N816" s="10"/>
      <c r="O816" s="10"/>
    </row>
    <row r="817" spans="1:15" x14ac:dyDescent="0.25">
      <c r="A817" s="10"/>
      <c r="C817" s="10"/>
      <c r="D817" s="10"/>
      <c r="E817" s="10"/>
      <c r="F817" s="10"/>
      <c r="G817" s="10"/>
      <c r="H817" s="10"/>
      <c r="I817" s="10"/>
      <c r="K817" s="10"/>
      <c r="L817" s="10"/>
      <c r="M817" s="10"/>
      <c r="N817" s="10"/>
      <c r="O817" s="10"/>
    </row>
    <row r="818" spans="1:15" x14ac:dyDescent="0.25">
      <c r="A818" s="10"/>
      <c r="C818" s="10"/>
      <c r="D818" s="10"/>
      <c r="E818" s="10"/>
      <c r="F818" s="10"/>
      <c r="G818" s="10"/>
      <c r="H818" s="10"/>
      <c r="I818" s="10"/>
      <c r="K818" s="10"/>
      <c r="L818" s="10"/>
      <c r="M818" s="10"/>
      <c r="N818" s="10"/>
      <c r="O818" s="10"/>
    </row>
    <row r="819" spans="1:15" x14ac:dyDescent="0.25">
      <c r="A819" s="10"/>
      <c r="C819" s="10"/>
      <c r="D819" s="10"/>
      <c r="E819" s="10"/>
      <c r="F819" s="10"/>
      <c r="G819" s="10"/>
      <c r="H819" s="10"/>
      <c r="I819" s="10"/>
      <c r="K819" s="10"/>
      <c r="L819" s="10"/>
      <c r="M819" s="10"/>
      <c r="N819" s="10"/>
      <c r="O819" s="10"/>
    </row>
    <row r="820" spans="1:15" x14ac:dyDescent="0.25">
      <c r="A820" s="10"/>
      <c r="C820" s="10"/>
      <c r="D820" s="10"/>
      <c r="E820" s="10"/>
      <c r="F820" s="10"/>
      <c r="G820" s="10"/>
      <c r="H820" s="10"/>
      <c r="I820" s="10"/>
      <c r="K820" s="10"/>
      <c r="L820" s="10"/>
      <c r="M820" s="10"/>
      <c r="N820" s="10"/>
      <c r="O820" s="10"/>
    </row>
    <row r="821" spans="1:15" x14ac:dyDescent="0.25">
      <c r="A821" s="10"/>
      <c r="C821" s="10"/>
      <c r="D821" s="10"/>
      <c r="E821" s="10"/>
      <c r="F821" s="10"/>
      <c r="G821" s="10"/>
      <c r="H821" s="10"/>
      <c r="I821" s="10"/>
      <c r="K821" s="10"/>
      <c r="L821" s="10"/>
      <c r="M821" s="10"/>
      <c r="N821" s="10"/>
      <c r="O821" s="10"/>
    </row>
    <row r="822" spans="1:15" x14ac:dyDescent="0.25">
      <c r="A822" s="10"/>
      <c r="C822" s="10"/>
      <c r="D822" s="10"/>
      <c r="E822" s="10"/>
      <c r="F822" s="10"/>
      <c r="G822" s="10"/>
      <c r="H822" s="10"/>
      <c r="I822" s="10"/>
      <c r="K822" s="10"/>
      <c r="L822" s="10"/>
      <c r="M822" s="10"/>
      <c r="N822" s="10"/>
      <c r="O822" s="10"/>
    </row>
    <row r="823" spans="1:15" x14ac:dyDescent="0.25">
      <c r="A823" s="10"/>
      <c r="C823" s="10"/>
      <c r="D823" s="10"/>
      <c r="E823" s="10"/>
      <c r="F823" s="10"/>
      <c r="G823" s="10"/>
      <c r="H823" s="10"/>
      <c r="I823" s="10"/>
      <c r="K823" s="10"/>
      <c r="L823" s="10"/>
      <c r="M823" s="10"/>
      <c r="N823" s="10"/>
      <c r="O823" s="10"/>
    </row>
    <row r="824" spans="1:15" x14ac:dyDescent="0.25">
      <c r="A824" s="10"/>
      <c r="C824" s="10"/>
      <c r="D824" s="10"/>
      <c r="E824" s="10"/>
      <c r="F824" s="10"/>
      <c r="G824" s="10"/>
      <c r="H824" s="10"/>
      <c r="I824" s="10"/>
      <c r="K824" s="10"/>
      <c r="L824" s="10"/>
      <c r="M824" s="10"/>
      <c r="N824" s="10"/>
      <c r="O824" s="10"/>
    </row>
    <row r="825" spans="1:15" x14ac:dyDescent="0.25">
      <c r="A825" s="10"/>
      <c r="C825" s="10"/>
      <c r="D825" s="10"/>
      <c r="E825" s="10"/>
      <c r="F825" s="10"/>
      <c r="G825" s="10"/>
      <c r="H825" s="10"/>
      <c r="I825" s="10"/>
      <c r="K825" s="10"/>
      <c r="L825" s="10"/>
      <c r="M825" s="10"/>
      <c r="N825" s="10"/>
      <c r="O825" s="10"/>
    </row>
    <row r="826" spans="1:15" x14ac:dyDescent="0.25">
      <c r="A826" s="10"/>
      <c r="C826" s="10"/>
      <c r="D826" s="10"/>
      <c r="E826" s="10"/>
      <c r="F826" s="10"/>
      <c r="G826" s="10"/>
      <c r="H826" s="10"/>
      <c r="I826" s="10"/>
      <c r="K826" s="10"/>
      <c r="L826" s="10"/>
      <c r="M826" s="10"/>
      <c r="N826" s="10"/>
      <c r="O826" s="10"/>
    </row>
    <row r="827" spans="1:15" x14ac:dyDescent="0.25">
      <c r="A827" s="10"/>
      <c r="C827" s="10"/>
      <c r="D827" s="10"/>
      <c r="E827" s="10"/>
      <c r="F827" s="10"/>
      <c r="G827" s="10"/>
      <c r="H827" s="10"/>
      <c r="I827" s="10"/>
      <c r="K827" s="10"/>
      <c r="L827" s="10"/>
      <c r="M827" s="10"/>
      <c r="N827" s="10"/>
      <c r="O827" s="10"/>
    </row>
    <row r="828" spans="1:15" x14ac:dyDescent="0.25">
      <c r="A828" s="10"/>
      <c r="C828" s="10"/>
      <c r="D828" s="10"/>
      <c r="E828" s="10"/>
      <c r="F828" s="10"/>
      <c r="G828" s="10"/>
      <c r="H828" s="10"/>
      <c r="I828" s="10"/>
      <c r="K828" s="10"/>
      <c r="L828" s="10"/>
      <c r="M828" s="10"/>
      <c r="N828" s="10"/>
      <c r="O828" s="10"/>
    </row>
    <row r="829" spans="1:15" x14ac:dyDescent="0.25">
      <c r="A829" s="10"/>
      <c r="C829" s="10"/>
      <c r="D829" s="10"/>
      <c r="E829" s="10"/>
      <c r="F829" s="10"/>
      <c r="G829" s="10"/>
      <c r="H829" s="10"/>
      <c r="I829" s="10"/>
      <c r="K829" s="10"/>
      <c r="L829" s="10"/>
      <c r="M829" s="10"/>
      <c r="N829" s="10"/>
      <c r="O829" s="10"/>
    </row>
    <row r="830" spans="1:15" x14ac:dyDescent="0.25">
      <c r="A830" s="10"/>
      <c r="C830" s="10"/>
      <c r="D830" s="10"/>
      <c r="E830" s="10"/>
      <c r="F830" s="10"/>
      <c r="G830" s="10"/>
      <c r="H830" s="10"/>
      <c r="I830" s="10"/>
      <c r="K830" s="10"/>
      <c r="L830" s="10"/>
      <c r="M830" s="10"/>
      <c r="N830" s="10"/>
      <c r="O830" s="10"/>
    </row>
    <row r="831" spans="1:15" x14ac:dyDescent="0.25">
      <c r="A831" s="10"/>
      <c r="C831" s="10"/>
      <c r="D831" s="10"/>
      <c r="E831" s="10"/>
      <c r="F831" s="10"/>
      <c r="G831" s="10"/>
      <c r="H831" s="10"/>
      <c r="I831" s="10"/>
      <c r="K831" s="10"/>
      <c r="L831" s="10"/>
      <c r="M831" s="10"/>
      <c r="N831" s="10"/>
      <c r="O831" s="10"/>
    </row>
    <row r="832" spans="1:15" x14ac:dyDescent="0.25">
      <c r="A832" s="10"/>
      <c r="C832" s="10"/>
      <c r="D832" s="10"/>
      <c r="E832" s="10"/>
      <c r="F832" s="10"/>
      <c r="G832" s="10"/>
      <c r="H832" s="10"/>
      <c r="I832" s="10"/>
      <c r="K832" s="10"/>
      <c r="L832" s="10"/>
      <c r="M832" s="10"/>
      <c r="N832" s="10"/>
      <c r="O832" s="10"/>
    </row>
    <row r="833" spans="1:15" x14ac:dyDescent="0.25">
      <c r="A833" s="10"/>
      <c r="C833" s="10"/>
      <c r="D833" s="10"/>
      <c r="E833" s="10"/>
      <c r="F833" s="10"/>
      <c r="G833" s="10"/>
      <c r="H833" s="10"/>
      <c r="I833" s="10"/>
      <c r="K833" s="10"/>
      <c r="L833" s="10"/>
      <c r="M833" s="10"/>
      <c r="N833" s="10"/>
      <c r="O833" s="10"/>
    </row>
    <row r="834" spans="1:15" x14ac:dyDescent="0.25">
      <c r="A834" s="10"/>
      <c r="C834" s="10"/>
      <c r="D834" s="10"/>
      <c r="E834" s="10"/>
      <c r="F834" s="10"/>
      <c r="G834" s="10"/>
      <c r="H834" s="10"/>
      <c r="I834" s="10"/>
      <c r="K834" s="10"/>
      <c r="L834" s="10"/>
      <c r="M834" s="10"/>
      <c r="N834" s="10"/>
      <c r="O834" s="10"/>
    </row>
    <row r="835" spans="1:15" x14ac:dyDescent="0.25">
      <c r="A835" s="10"/>
      <c r="C835" s="10"/>
      <c r="D835" s="10"/>
      <c r="E835" s="10"/>
      <c r="F835" s="10"/>
      <c r="G835" s="10"/>
      <c r="H835" s="10"/>
      <c r="I835" s="10"/>
      <c r="K835" s="10"/>
      <c r="L835" s="10"/>
      <c r="M835" s="10"/>
      <c r="N835" s="10"/>
      <c r="O835" s="10"/>
    </row>
    <row r="836" spans="1:15" x14ac:dyDescent="0.25">
      <c r="A836" s="10"/>
      <c r="C836" s="10"/>
      <c r="D836" s="10"/>
      <c r="E836" s="10"/>
      <c r="F836" s="10"/>
      <c r="G836" s="10"/>
      <c r="H836" s="10"/>
      <c r="I836" s="10"/>
      <c r="K836" s="10"/>
      <c r="L836" s="10"/>
      <c r="M836" s="10"/>
      <c r="N836" s="10"/>
      <c r="O836" s="10"/>
    </row>
    <row r="837" spans="1:15" x14ac:dyDescent="0.25">
      <c r="A837" s="10"/>
      <c r="C837" s="10"/>
      <c r="D837" s="10"/>
      <c r="E837" s="10"/>
      <c r="F837" s="10"/>
      <c r="G837" s="10"/>
      <c r="H837" s="10"/>
      <c r="I837" s="10"/>
      <c r="K837" s="10"/>
      <c r="L837" s="10"/>
      <c r="M837" s="10"/>
      <c r="N837" s="10"/>
      <c r="O837" s="10"/>
    </row>
    <row r="838" spans="1:15" x14ac:dyDescent="0.25">
      <c r="A838" s="10"/>
      <c r="C838" s="10"/>
      <c r="D838" s="10"/>
      <c r="E838" s="10"/>
      <c r="F838" s="10"/>
      <c r="G838" s="10"/>
      <c r="H838" s="10"/>
      <c r="I838" s="10"/>
      <c r="K838" s="10"/>
      <c r="L838" s="10"/>
      <c r="M838" s="10"/>
      <c r="N838" s="10"/>
      <c r="O838" s="10"/>
    </row>
    <row r="839" spans="1:15" x14ac:dyDescent="0.25">
      <c r="A839" s="10"/>
      <c r="C839" s="10"/>
      <c r="D839" s="10"/>
      <c r="E839" s="10"/>
      <c r="F839" s="10"/>
      <c r="G839" s="10"/>
      <c r="H839" s="10"/>
      <c r="I839" s="10"/>
      <c r="K839" s="10"/>
      <c r="L839" s="10"/>
      <c r="M839" s="10"/>
      <c r="N839" s="10"/>
      <c r="O839" s="10"/>
    </row>
    <row r="840" spans="1:15" x14ac:dyDescent="0.25">
      <c r="A840" s="10"/>
      <c r="C840" s="10"/>
      <c r="D840" s="10"/>
      <c r="E840" s="10"/>
      <c r="F840" s="10"/>
      <c r="G840" s="10"/>
      <c r="H840" s="10"/>
      <c r="I840" s="10"/>
      <c r="K840" s="10"/>
      <c r="L840" s="10"/>
      <c r="M840" s="10"/>
      <c r="N840" s="10"/>
      <c r="O840" s="10"/>
    </row>
    <row r="841" spans="1:15" x14ac:dyDescent="0.25">
      <c r="A841" s="10"/>
      <c r="C841" s="10"/>
      <c r="D841" s="10"/>
      <c r="E841" s="10"/>
      <c r="F841" s="10"/>
      <c r="G841" s="10"/>
      <c r="H841" s="10"/>
      <c r="I841" s="10"/>
      <c r="K841" s="10"/>
      <c r="L841" s="10"/>
      <c r="M841" s="10"/>
      <c r="N841" s="10"/>
      <c r="O841" s="10"/>
    </row>
    <row r="842" spans="1:15" x14ac:dyDescent="0.25">
      <c r="A842" s="10"/>
      <c r="C842" s="10"/>
      <c r="D842" s="10"/>
      <c r="E842" s="10"/>
      <c r="F842" s="10"/>
      <c r="G842" s="10"/>
      <c r="H842" s="10"/>
      <c r="I842" s="10"/>
      <c r="K842" s="10"/>
      <c r="L842" s="10"/>
      <c r="M842" s="10"/>
      <c r="N842" s="10"/>
      <c r="O842" s="10"/>
    </row>
    <row r="843" spans="1:15" x14ac:dyDescent="0.25">
      <c r="A843" s="10"/>
      <c r="C843" s="10"/>
      <c r="D843" s="10"/>
      <c r="E843" s="10"/>
      <c r="F843" s="10"/>
      <c r="G843" s="10"/>
      <c r="H843" s="10"/>
      <c r="I843" s="10"/>
      <c r="K843" s="10"/>
      <c r="L843" s="10"/>
      <c r="M843" s="10"/>
      <c r="N843" s="10"/>
      <c r="O843" s="10"/>
    </row>
    <row r="844" spans="1:15" x14ac:dyDescent="0.25">
      <c r="A844" s="10"/>
      <c r="C844" s="10"/>
      <c r="D844" s="10"/>
      <c r="E844" s="10"/>
      <c r="F844" s="10"/>
      <c r="G844" s="10"/>
      <c r="H844" s="10"/>
      <c r="I844" s="10"/>
      <c r="K844" s="10"/>
      <c r="L844" s="10"/>
      <c r="M844" s="10"/>
      <c r="N844" s="10"/>
      <c r="O844" s="10"/>
    </row>
    <row r="845" spans="1:15" x14ac:dyDescent="0.25">
      <c r="A845" s="10"/>
      <c r="C845" s="10"/>
      <c r="D845" s="10"/>
      <c r="E845" s="10"/>
      <c r="F845" s="10"/>
      <c r="G845" s="10"/>
      <c r="H845" s="10"/>
      <c r="I845" s="10"/>
      <c r="K845" s="10"/>
      <c r="L845" s="10"/>
      <c r="M845" s="10"/>
      <c r="N845" s="10"/>
      <c r="O845" s="10"/>
    </row>
    <row r="846" spans="1:15" x14ac:dyDescent="0.25">
      <c r="A846" s="10"/>
      <c r="C846" s="10"/>
      <c r="D846" s="10"/>
      <c r="E846" s="10"/>
      <c r="F846" s="10"/>
      <c r="G846" s="10"/>
      <c r="H846" s="10"/>
      <c r="I846" s="10"/>
      <c r="K846" s="10"/>
      <c r="L846" s="10"/>
      <c r="M846" s="10"/>
      <c r="N846" s="10"/>
      <c r="O846" s="10"/>
    </row>
    <row r="847" spans="1:15" x14ac:dyDescent="0.25">
      <c r="A847" s="10"/>
      <c r="C847" s="10"/>
      <c r="D847" s="10"/>
      <c r="E847" s="10"/>
      <c r="F847" s="10"/>
      <c r="G847" s="10"/>
      <c r="H847" s="10"/>
      <c r="I847" s="10"/>
      <c r="K847" s="10"/>
      <c r="L847" s="10"/>
      <c r="M847" s="10"/>
      <c r="N847" s="10"/>
      <c r="O847" s="10"/>
    </row>
    <row r="848" spans="1:15" x14ac:dyDescent="0.25">
      <c r="A848" s="10"/>
      <c r="C848" s="10"/>
      <c r="D848" s="10"/>
      <c r="E848" s="10"/>
      <c r="F848" s="10"/>
      <c r="G848" s="10"/>
      <c r="H848" s="10"/>
      <c r="I848" s="10"/>
      <c r="K848" s="10"/>
      <c r="L848" s="10"/>
      <c r="M848" s="10"/>
      <c r="N848" s="10"/>
      <c r="O848" s="10"/>
    </row>
    <row r="849" spans="1:15" x14ac:dyDescent="0.25">
      <c r="A849" s="10"/>
      <c r="C849" s="10"/>
      <c r="D849" s="10"/>
      <c r="E849" s="10"/>
      <c r="F849" s="10"/>
      <c r="G849" s="10"/>
      <c r="H849" s="10"/>
      <c r="I849" s="10"/>
      <c r="K849" s="10"/>
      <c r="L849" s="10"/>
      <c r="M849" s="10"/>
      <c r="N849" s="10"/>
      <c r="O849" s="10"/>
    </row>
    <row r="850" spans="1:15" x14ac:dyDescent="0.25">
      <c r="A850" s="10"/>
      <c r="C850" s="10"/>
      <c r="D850" s="10"/>
      <c r="E850" s="10"/>
      <c r="F850" s="10"/>
      <c r="G850" s="10"/>
      <c r="H850" s="10"/>
      <c r="I850" s="10"/>
      <c r="K850" s="10"/>
      <c r="L850" s="10"/>
      <c r="M850" s="10"/>
      <c r="N850" s="10"/>
      <c r="O850" s="10"/>
    </row>
    <row r="851" spans="1:15" x14ac:dyDescent="0.25">
      <c r="A851" s="10"/>
      <c r="C851" s="10"/>
      <c r="D851" s="10"/>
      <c r="E851" s="10"/>
      <c r="F851" s="10"/>
      <c r="G851" s="10"/>
      <c r="H851" s="10"/>
      <c r="I851" s="10"/>
      <c r="K851" s="10"/>
      <c r="L851" s="10"/>
      <c r="M851" s="10"/>
      <c r="N851" s="10"/>
      <c r="O851" s="10"/>
    </row>
    <row r="852" spans="1:15" x14ac:dyDescent="0.25">
      <c r="A852" s="10"/>
      <c r="C852" s="10"/>
      <c r="D852" s="10"/>
      <c r="E852" s="10"/>
      <c r="F852" s="10"/>
      <c r="G852" s="10"/>
      <c r="H852" s="10"/>
      <c r="I852" s="10"/>
      <c r="K852" s="10"/>
      <c r="L852" s="10"/>
      <c r="M852" s="10"/>
      <c r="N852" s="10"/>
      <c r="O852" s="10"/>
    </row>
    <row r="853" spans="1:15" x14ac:dyDescent="0.25">
      <c r="A853" s="10"/>
      <c r="C853" s="10"/>
      <c r="D853" s="10"/>
      <c r="E853" s="10"/>
      <c r="F853" s="10"/>
      <c r="G853" s="10"/>
      <c r="H853" s="10"/>
      <c r="I853" s="10"/>
      <c r="K853" s="10"/>
      <c r="L853" s="10"/>
      <c r="M853" s="10"/>
      <c r="N853" s="10"/>
      <c r="O853" s="10"/>
    </row>
    <row r="854" spans="1:15" x14ac:dyDescent="0.25">
      <c r="A854" s="10"/>
      <c r="C854" s="10"/>
      <c r="D854" s="10"/>
      <c r="E854" s="10"/>
      <c r="F854" s="10"/>
      <c r="G854" s="10"/>
      <c r="H854" s="10"/>
      <c r="I854" s="10"/>
      <c r="K854" s="10"/>
      <c r="L854" s="10"/>
      <c r="M854" s="10"/>
      <c r="N854" s="10"/>
      <c r="O854" s="10"/>
    </row>
    <row r="855" spans="1:15" x14ac:dyDescent="0.25">
      <c r="A855" s="10"/>
      <c r="C855" s="10"/>
      <c r="D855" s="10"/>
      <c r="E855" s="10"/>
      <c r="F855" s="10"/>
      <c r="G855" s="10"/>
      <c r="H855" s="10"/>
      <c r="I855" s="10"/>
      <c r="K855" s="10"/>
      <c r="L855" s="10"/>
      <c r="M855" s="10"/>
      <c r="N855" s="10"/>
      <c r="O855" s="10"/>
    </row>
    <row r="856" spans="1:15" x14ac:dyDescent="0.25">
      <c r="A856" s="10"/>
      <c r="C856" s="10"/>
      <c r="D856" s="10"/>
      <c r="E856" s="10"/>
      <c r="F856" s="10"/>
      <c r="G856" s="10"/>
      <c r="H856" s="10"/>
      <c r="I856" s="10"/>
      <c r="K856" s="10"/>
      <c r="L856" s="10"/>
      <c r="M856" s="10"/>
      <c r="N856" s="10"/>
      <c r="O856" s="10"/>
    </row>
    <row r="857" spans="1:15" x14ac:dyDescent="0.25">
      <c r="A857" s="10"/>
      <c r="C857" s="10"/>
      <c r="D857" s="10"/>
      <c r="E857" s="10"/>
      <c r="F857" s="10"/>
      <c r="G857" s="10"/>
      <c r="H857" s="10"/>
      <c r="I857" s="10"/>
      <c r="K857" s="10"/>
      <c r="L857" s="10"/>
      <c r="M857" s="10"/>
      <c r="N857" s="10"/>
      <c r="O857" s="10"/>
    </row>
    <row r="858" spans="1:15" x14ac:dyDescent="0.25">
      <c r="A858" s="10"/>
      <c r="C858" s="10"/>
      <c r="D858" s="10"/>
      <c r="E858" s="10"/>
      <c r="F858" s="10"/>
      <c r="G858" s="10"/>
      <c r="H858" s="10"/>
      <c r="I858" s="10"/>
      <c r="K858" s="10"/>
      <c r="L858" s="10"/>
      <c r="M858" s="10"/>
      <c r="N858" s="10"/>
      <c r="O858" s="10"/>
    </row>
    <row r="859" spans="1:15" x14ac:dyDescent="0.25">
      <c r="A859" s="10"/>
      <c r="C859" s="10"/>
      <c r="D859" s="10"/>
      <c r="E859" s="10"/>
      <c r="F859" s="10"/>
      <c r="G859" s="10"/>
      <c r="H859" s="10"/>
      <c r="I859" s="10"/>
      <c r="K859" s="10"/>
      <c r="L859" s="10"/>
      <c r="M859" s="10"/>
      <c r="N859" s="10"/>
      <c r="O859" s="10"/>
    </row>
    <row r="860" spans="1:15" x14ac:dyDescent="0.25">
      <c r="A860" s="10"/>
      <c r="C860" s="10"/>
      <c r="D860" s="10"/>
      <c r="E860" s="10"/>
      <c r="F860" s="10"/>
      <c r="G860" s="10"/>
      <c r="H860" s="10"/>
      <c r="I860" s="10"/>
      <c r="K860" s="10"/>
      <c r="L860" s="10"/>
      <c r="M860" s="10"/>
      <c r="N860" s="10"/>
      <c r="O860" s="10"/>
    </row>
    <row r="861" spans="1:15" x14ac:dyDescent="0.25">
      <c r="A861" s="10"/>
      <c r="C861" s="10"/>
      <c r="D861" s="10"/>
      <c r="E861" s="10"/>
      <c r="F861" s="10"/>
      <c r="G861" s="10"/>
      <c r="H861" s="10"/>
      <c r="I861" s="10"/>
      <c r="K861" s="10"/>
      <c r="L861" s="10"/>
      <c r="M861" s="10"/>
      <c r="N861" s="10"/>
      <c r="O861" s="10"/>
    </row>
    <row r="862" spans="1:15" x14ac:dyDescent="0.25">
      <c r="A862" s="10"/>
      <c r="C862" s="10"/>
      <c r="D862" s="10"/>
      <c r="E862" s="10"/>
      <c r="F862" s="10"/>
      <c r="G862" s="10"/>
      <c r="H862" s="10"/>
      <c r="I862" s="10"/>
      <c r="K862" s="10"/>
      <c r="L862" s="10"/>
      <c r="M862" s="10"/>
      <c r="N862" s="10"/>
      <c r="O862" s="10"/>
    </row>
    <row r="863" spans="1:15" x14ac:dyDescent="0.25">
      <c r="A863" s="10"/>
      <c r="C863" s="10"/>
      <c r="D863" s="10"/>
      <c r="E863" s="10"/>
      <c r="F863" s="10"/>
      <c r="G863" s="10"/>
      <c r="H863" s="10"/>
      <c r="I863" s="10"/>
      <c r="K863" s="10"/>
      <c r="L863" s="10"/>
      <c r="M863" s="10"/>
      <c r="N863" s="10"/>
      <c r="O863" s="10"/>
    </row>
    <row r="864" spans="1:15" x14ac:dyDescent="0.25">
      <c r="A864" s="10"/>
      <c r="C864" s="10"/>
      <c r="D864" s="10"/>
      <c r="E864" s="10"/>
      <c r="F864" s="10"/>
      <c r="G864" s="10"/>
      <c r="H864" s="10"/>
      <c r="I864" s="10"/>
      <c r="K864" s="10"/>
      <c r="L864" s="10"/>
      <c r="M864" s="10"/>
      <c r="N864" s="10"/>
      <c r="O864" s="10"/>
    </row>
    <row r="865" spans="1:15" x14ac:dyDescent="0.25">
      <c r="A865" s="10"/>
      <c r="C865" s="10"/>
      <c r="D865" s="10"/>
      <c r="E865" s="10"/>
      <c r="F865" s="10"/>
      <c r="G865" s="10"/>
      <c r="H865" s="10"/>
      <c r="I865" s="10"/>
      <c r="K865" s="10"/>
      <c r="L865" s="10"/>
      <c r="M865" s="10"/>
      <c r="N865" s="10"/>
      <c r="O865" s="10"/>
    </row>
    <row r="866" spans="1:15" x14ac:dyDescent="0.25">
      <c r="A866" s="10"/>
      <c r="C866" s="10"/>
      <c r="D866" s="10"/>
      <c r="E866" s="10"/>
      <c r="F866" s="10"/>
      <c r="G866" s="10"/>
      <c r="H866" s="10"/>
      <c r="I866" s="10"/>
      <c r="K866" s="10"/>
      <c r="L866" s="10"/>
      <c r="M866" s="10"/>
      <c r="N866" s="10"/>
      <c r="O866" s="10"/>
    </row>
    <row r="867" spans="1:15" x14ac:dyDescent="0.25">
      <c r="A867" s="10"/>
      <c r="C867" s="10"/>
      <c r="D867" s="10"/>
      <c r="E867" s="10"/>
      <c r="F867" s="10"/>
      <c r="G867" s="10"/>
      <c r="H867" s="10"/>
      <c r="I867" s="10"/>
      <c r="K867" s="10"/>
      <c r="L867" s="10"/>
      <c r="M867" s="10"/>
      <c r="N867" s="10"/>
      <c r="O867" s="10"/>
    </row>
    <row r="868" spans="1:15" x14ac:dyDescent="0.25">
      <c r="A868" s="10"/>
      <c r="C868" s="10"/>
      <c r="D868" s="10"/>
      <c r="E868" s="10"/>
      <c r="F868" s="10"/>
      <c r="G868" s="10"/>
      <c r="H868" s="10"/>
      <c r="I868" s="10"/>
      <c r="K868" s="10"/>
      <c r="L868" s="10"/>
      <c r="M868" s="10"/>
      <c r="N868" s="10"/>
      <c r="O868" s="10"/>
    </row>
    <row r="869" spans="1:15" x14ac:dyDescent="0.25">
      <c r="A869" s="10"/>
      <c r="C869" s="10"/>
      <c r="D869" s="10"/>
      <c r="E869" s="10"/>
      <c r="F869" s="10"/>
      <c r="G869" s="10"/>
      <c r="H869" s="10"/>
      <c r="I869" s="10"/>
      <c r="K869" s="10"/>
      <c r="L869" s="10"/>
      <c r="M869" s="10"/>
      <c r="N869" s="10"/>
      <c r="O869" s="10"/>
    </row>
    <row r="870" spans="1:15" x14ac:dyDescent="0.25">
      <c r="A870" s="10"/>
      <c r="C870" s="10"/>
      <c r="D870" s="10"/>
      <c r="E870" s="10"/>
      <c r="F870" s="10"/>
      <c r="G870" s="10"/>
      <c r="H870" s="10"/>
      <c r="I870" s="10"/>
      <c r="K870" s="10"/>
      <c r="L870" s="10"/>
      <c r="M870" s="10"/>
      <c r="N870" s="10"/>
      <c r="O870" s="10"/>
    </row>
    <row r="871" spans="1:15" x14ac:dyDescent="0.25">
      <c r="A871" s="10"/>
      <c r="C871" s="10"/>
      <c r="D871" s="10"/>
      <c r="E871" s="10"/>
      <c r="F871" s="10"/>
      <c r="G871" s="10"/>
      <c r="H871" s="10"/>
      <c r="I871" s="10"/>
      <c r="K871" s="10"/>
      <c r="L871" s="10"/>
      <c r="M871" s="10"/>
      <c r="N871" s="10"/>
      <c r="O871" s="10"/>
    </row>
    <row r="872" spans="1:15" x14ac:dyDescent="0.25">
      <c r="A872" s="10"/>
      <c r="C872" s="10"/>
      <c r="D872" s="10"/>
      <c r="E872" s="10"/>
      <c r="F872" s="10"/>
      <c r="G872" s="10"/>
      <c r="H872" s="10"/>
      <c r="I872" s="10"/>
      <c r="K872" s="10"/>
      <c r="L872" s="10"/>
      <c r="M872" s="10"/>
      <c r="N872" s="10"/>
      <c r="O872" s="10"/>
    </row>
    <row r="873" spans="1:15" x14ac:dyDescent="0.25">
      <c r="A873" s="10"/>
      <c r="C873" s="10"/>
      <c r="D873" s="10"/>
      <c r="E873" s="10"/>
      <c r="F873" s="10"/>
      <c r="G873" s="10"/>
      <c r="H873" s="10"/>
      <c r="I873" s="10"/>
      <c r="K873" s="10"/>
      <c r="L873" s="10"/>
      <c r="M873" s="10"/>
      <c r="N873" s="10"/>
      <c r="O873" s="10"/>
    </row>
    <row r="874" spans="1:15" x14ac:dyDescent="0.25">
      <c r="A874" s="10"/>
      <c r="C874" s="10"/>
      <c r="D874" s="10"/>
      <c r="E874" s="10"/>
      <c r="F874" s="10"/>
      <c r="G874" s="10"/>
      <c r="H874" s="10"/>
      <c r="I874" s="10"/>
      <c r="K874" s="10"/>
      <c r="L874" s="10"/>
      <c r="M874" s="10"/>
      <c r="N874" s="10"/>
      <c r="O874" s="10"/>
    </row>
    <row r="875" spans="1:15" x14ac:dyDescent="0.25">
      <c r="A875" s="10"/>
      <c r="C875" s="10"/>
      <c r="D875" s="10"/>
      <c r="E875" s="10"/>
      <c r="F875" s="10"/>
      <c r="G875" s="10"/>
      <c r="H875" s="10"/>
      <c r="I875" s="10"/>
      <c r="K875" s="10"/>
      <c r="L875" s="10"/>
      <c r="M875" s="10"/>
      <c r="N875" s="10"/>
      <c r="O875" s="10"/>
    </row>
    <row r="876" spans="1:15" x14ac:dyDescent="0.25">
      <c r="A876" s="10"/>
      <c r="C876" s="10"/>
      <c r="D876" s="10"/>
      <c r="E876" s="10"/>
      <c r="F876" s="10"/>
      <c r="G876" s="10"/>
      <c r="H876" s="10"/>
      <c r="I876" s="10"/>
      <c r="K876" s="10"/>
      <c r="L876" s="10"/>
      <c r="M876" s="10"/>
      <c r="N876" s="10"/>
      <c r="O876" s="10"/>
    </row>
    <row r="877" spans="1:15" x14ac:dyDescent="0.25">
      <c r="A877" s="10"/>
      <c r="C877" s="10"/>
      <c r="D877" s="10"/>
      <c r="E877" s="10"/>
      <c r="F877" s="10"/>
      <c r="G877" s="10"/>
      <c r="H877" s="10"/>
      <c r="I877" s="10"/>
      <c r="K877" s="10"/>
      <c r="L877" s="10"/>
      <c r="M877" s="10"/>
      <c r="N877" s="10"/>
      <c r="O877" s="10"/>
    </row>
    <row r="878" spans="1:15" x14ac:dyDescent="0.25">
      <c r="A878" s="10"/>
      <c r="C878" s="10"/>
      <c r="D878" s="10"/>
      <c r="E878" s="10"/>
      <c r="F878" s="10"/>
      <c r="G878" s="10"/>
      <c r="H878" s="10"/>
      <c r="I878" s="10"/>
      <c r="K878" s="10"/>
      <c r="L878" s="10"/>
      <c r="M878" s="10"/>
      <c r="N878" s="10"/>
      <c r="O878" s="10"/>
    </row>
    <row r="879" spans="1:15" x14ac:dyDescent="0.25">
      <c r="A879" s="10"/>
      <c r="C879" s="10"/>
      <c r="D879" s="10"/>
      <c r="E879" s="10"/>
      <c r="F879" s="10"/>
      <c r="G879" s="10"/>
      <c r="H879" s="10"/>
      <c r="I879" s="10"/>
      <c r="K879" s="10"/>
      <c r="L879" s="10"/>
      <c r="M879" s="10"/>
      <c r="N879" s="10"/>
      <c r="O879" s="10"/>
    </row>
    <row r="880" spans="1:15" x14ac:dyDescent="0.25">
      <c r="A880" s="10"/>
      <c r="C880" s="10"/>
      <c r="D880" s="10"/>
      <c r="E880" s="10"/>
      <c r="F880" s="10"/>
      <c r="G880" s="10"/>
      <c r="H880" s="10"/>
      <c r="I880" s="10"/>
      <c r="K880" s="10"/>
      <c r="L880" s="10"/>
      <c r="M880" s="10"/>
      <c r="N880" s="10"/>
      <c r="O880" s="10"/>
    </row>
    <row r="881" spans="1:15" x14ac:dyDescent="0.25">
      <c r="A881" s="10"/>
      <c r="C881" s="10"/>
      <c r="D881" s="10"/>
      <c r="E881" s="10"/>
      <c r="F881" s="10"/>
      <c r="G881" s="10"/>
      <c r="H881" s="10"/>
      <c r="I881" s="10"/>
      <c r="K881" s="10"/>
      <c r="L881" s="10"/>
      <c r="M881" s="10"/>
      <c r="N881" s="10"/>
      <c r="O881" s="10"/>
    </row>
    <row r="882" spans="1:15" x14ac:dyDescent="0.25">
      <c r="A882" s="10"/>
      <c r="C882" s="10"/>
      <c r="D882" s="10"/>
      <c r="E882" s="10"/>
      <c r="F882" s="10"/>
      <c r="G882" s="10"/>
      <c r="H882" s="10"/>
      <c r="I882" s="10"/>
      <c r="K882" s="10"/>
      <c r="L882" s="10"/>
      <c r="M882" s="10"/>
      <c r="N882" s="10"/>
      <c r="O882" s="10"/>
    </row>
    <row r="883" spans="1:15" x14ac:dyDescent="0.25">
      <c r="A883" s="10"/>
      <c r="C883" s="10"/>
      <c r="D883" s="10"/>
      <c r="E883" s="10"/>
      <c r="F883" s="10"/>
      <c r="G883" s="10"/>
      <c r="H883" s="10"/>
      <c r="I883" s="10"/>
      <c r="K883" s="10"/>
      <c r="L883" s="10"/>
      <c r="M883" s="10"/>
      <c r="N883" s="10"/>
      <c r="O883" s="10"/>
    </row>
    <row r="884" spans="1:15" x14ac:dyDescent="0.25">
      <c r="A884" s="10"/>
      <c r="C884" s="10"/>
      <c r="D884" s="10"/>
      <c r="E884" s="10"/>
      <c r="F884" s="10"/>
      <c r="G884" s="10"/>
      <c r="H884" s="10"/>
      <c r="I884" s="10"/>
      <c r="K884" s="10"/>
      <c r="L884" s="10"/>
      <c r="M884" s="10"/>
      <c r="N884" s="10"/>
      <c r="O884" s="10"/>
    </row>
    <row r="885" spans="1:15" x14ac:dyDescent="0.25">
      <c r="A885" s="10"/>
      <c r="C885" s="10"/>
      <c r="D885" s="10"/>
      <c r="E885" s="10"/>
      <c r="F885" s="10"/>
      <c r="G885" s="10"/>
      <c r="H885" s="10"/>
      <c r="I885" s="10"/>
      <c r="K885" s="10"/>
      <c r="L885" s="10"/>
      <c r="M885" s="10"/>
      <c r="N885" s="10"/>
      <c r="O885" s="10"/>
    </row>
    <row r="886" spans="1:15" x14ac:dyDescent="0.25">
      <c r="A886" s="10"/>
      <c r="C886" s="10"/>
      <c r="D886" s="10"/>
      <c r="E886" s="10"/>
      <c r="F886" s="10"/>
      <c r="G886" s="10"/>
      <c r="H886" s="10"/>
      <c r="I886" s="10"/>
      <c r="K886" s="10"/>
      <c r="L886" s="10"/>
      <c r="M886" s="10"/>
      <c r="N886" s="10"/>
      <c r="O886" s="10"/>
    </row>
    <row r="887" spans="1:15" x14ac:dyDescent="0.25">
      <c r="A887" s="10"/>
      <c r="C887" s="10"/>
      <c r="D887" s="10"/>
      <c r="E887" s="10"/>
      <c r="F887" s="10"/>
      <c r="G887" s="10"/>
      <c r="H887" s="10"/>
      <c r="I887" s="10"/>
      <c r="K887" s="10"/>
      <c r="L887" s="10"/>
      <c r="M887" s="10"/>
      <c r="N887" s="10"/>
      <c r="O887" s="10"/>
    </row>
    <row r="888" spans="1:15" x14ac:dyDescent="0.25">
      <c r="A888" s="10"/>
      <c r="C888" s="10"/>
      <c r="D888" s="10"/>
      <c r="E888" s="10"/>
      <c r="F888" s="10"/>
      <c r="G888" s="10"/>
      <c r="H888" s="10"/>
      <c r="I888" s="10"/>
      <c r="K888" s="10"/>
      <c r="L888" s="10"/>
      <c r="M888" s="10"/>
      <c r="N888" s="10"/>
      <c r="O888" s="10"/>
    </row>
    <row r="889" spans="1:15" x14ac:dyDescent="0.25">
      <c r="A889" s="10"/>
      <c r="C889" s="10"/>
      <c r="D889" s="10"/>
      <c r="E889" s="10"/>
      <c r="F889" s="10"/>
      <c r="G889" s="10"/>
      <c r="H889" s="10"/>
      <c r="I889" s="10"/>
      <c r="K889" s="10"/>
      <c r="L889" s="10"/>
      <c r="M889" s="10"/>
      <c r="N889" s="10"/>
      <c r="O889" s="10"/>
    </row>
    <row r="890" spans="1:15" x14ac:dyDescent="0.25">
      <c r="A890" s="10"/>
      <c r="C890" s="10"/>
      <c r="D890" s="10"/>
      <c r="E890" s="10"/>
      <c r="F890" s="10"/>
      <c r="G890" s="10"/>
      <c r="H890" s="10"/>
      <c r="I890" s="10"/>
      <c r="K890" s="10"/>
      <c r="L890" s="10"/>
      <c r="M890" s="10"/>
      <c r="N890" s="10"/>
      <c r="O890" s="10"/>
    </row>
    <row r="891" spans="1:15" x14ac:dyDescent="0.25">
      <c r="A891" s="10"/>
      <c r="C891" s="10"/>
      <c r="D891" s="10"/>
      <c r="E891" s="10"/>
      <c r="F891" s="10"/>
      <c r="G891" s="10"/>
      <c r="H891" s="10"/>
      <c r="I891" s="10"/>
      <c r="K891" s="10"/>
      <c r="L891" s="10"/>
      <c r="M891" s="10"/>
      <c r="N891" s="10"/>
      <c r="O891" s="10"/>
    </row>
    <row r="892" spans="1:15" x14ac:dyDescent="0.25">
      <c r="A892" s="10"/>
      <c r="C892" s="10"/>
      <c r="D892" s="10"/>
      <c r="E892" s="10"/>
      <c r="F892" s="10"/>
      <c r="G892" s="10"/>
      <c r="H892" s="10"/>
      <c r="I892" s="10"/>
      <c r="K892" s="10"/>
      <c r="L892" s="10"/>
      <c r="M892" s="10"/>
      <c r="N892" s="10"/>
      <c r="O892" s="10"/>
    </row>
    <row r="893" spans="1:15" x14ac:dyDescent="0.25">
      <c r="A893" s="10"/>
      <c r="C893" s="10"/>
      <c r="D893" s="10"/>
      <c r="E893" s="10"/>
      <c r="F893" s="10"/>
      <c r="G893" s="10"/>
      <c r="H893" s="10"/>
      <c r="I893" s="10"/>
      <c r="K893" s="10"/>
      <c r="L893" s="10"/>
      <c r="M893" s="10"/>
      <c r="N893" s="10"/>
      <c r="O893" s="10"/>
    </row>
    <row r="894" spans="1:15" x14ac:dyDescent="0.25">
      <c r="A894" s="10"/>
      <c r="C894" s="10"/>
      <c r="D894" s="10"/>
      <c r="E894" s="10"/>
      <c r="F894" s="10"/>
      <c r="G894" s="10"/>
      <c r="H894" s="10"/>
      <c r="I894" s="10"/>
      <c r="K894" s="10"/>
      <c r="L894" s="10"/>
      <c r="M894" s="10"/>
      <c r="N894" s="10"/>
      <c r="O894" s="10"/>
    </row>
    <row r="895" spans="1:15" x14ac:dyDescent="0.25">
      <c r="A895" s="10"/>
      <c r="C895" s="10"/>
      <c r="D895" s="10"/>
      <c r="E895" s="10"/>
      <c r="F895" s="10"/>
      <c r="G895" s="10"/>
      <c r="H895" s="10"/>
      <c r="I895" s="10"/>
      <c r="K895" s="10"/>
      <c r="L895" s="10"/>
      <c r="M895" s="10"/>
      <c r="N895" s="10"/>
      <c r="O895" s="10"/>
    </row>
    <row r="896" spans="1:15" x14ac:dyDescent="0.25">
      <c r="A896" s="10"/>
      <c r="C896" s="10"/>
      <c r="D896" s="10"/>
      <c r="E896" s="10"/>
      <c r="F896" s="10"/>
      <c r="G896" s="10"/>
      <c r="H896" s="10"/>
      <c r="I896" s="10"/>
      <c r="K896" s="10"/>
      <c r="L896" s="10"/>
      <c r="M896" s="10"/>
      <c r="N896" s="10"/>
      <c r="O896" s="10"/>
    </row>
    <row r="897" spans="1:15" x14ac:dyDescent="0.25">
      <c r="A897" s="10"/>
      <c r="C897" s="10"/>
      <c r="D897" s="10"/>
      <c r="E897" s="10"/>
      <c r="F897" s="10"/>
      <c r="G897" s="10"/>
      <c r="H897" s="10"/>
      <c r="I897" s="10"/>
      <c r="K897" s="10"/>
      <c r="L897" s="10"/>
      <c r="M897" s="10"/>
      <c r="N897" s="10"/>
      <c r="O897" s="10"/>
    </row>
    <row r="898" spans="1:15" x14ac:dyDescent="0.25">
      <c r="A898" s="10"/>
      <c r="C898" s="10"/>
      <c r="D898" s="10"/>
      <c r="E898" s="10"/>
      <c r="F898" s="10"/>
      <c r="G898" s="10"/>
      <c r="H898" s="10"/>
      <c r="I898" s="10"/>
      <c r="K898" s="10"/>
      <c r="L898" s="10"/>
      <c r="M898" s="10"/>
      <c r="N898" s="10"/>
      <c r="O898" s="10"/>
    </row>
    <row r="899" spans="1:15" x14ac:dyDescent="0.25">
      <c r="A899" s="10"/>
      <c r="C899" s="10"/>
      <c r="D899" s="10"/>
      <c r="E899" s="10"/>
      <c r="F899" s="10"/>
      <c r="G899" s="10"/>
      <c r="H899" s="10"/>
      <c r="I899" s="10"/>
      <c r="K899" s="10"/>
      <c r="L899" s="10"/>
      <c r="M899" s="10"/>
      <c r="N899" s="10"/>
      <c r="O899" s="10"/>
    </row>
    <row r="900" spans="1:15" x14ac:dyDescent="0.25">
      <c r="A900" s="10"/>
      <c r="C900" s="10"/>
      <c r="D900" s="10"/>
      <c r="E900" s="10"/>
      <c r="F900" s="10"/>
      <c r="G900" s="10"/>
      <c r="H900" s="10"/>
      <c r="I900" s="10"/>
      <c r="K900" s="10"/>
      <c r="L900" s="10"/>
      <c r="M900" s="10"/>
      <c r="N900" s="10"/>
      <c r="O900" s="10"/>
    </row>
    <row r="901" spans="1:15" x14ac:dyDescent="0.25">
      <c r="A901" s="10"/>
      <c r="C901" s="10"/>
      <c r="D901" s="10"/>
      <c r="E901" s="10"/>
      <c r="F901" s="10"/>
      <c r="G901" s="10"/>
      <c r="H901" s="10"/>
      <c r="I901" s="10"/>
      <c r="K901" s="10"/>
      <c r="L901" s="10"/>
      <c r="M901" s="10"/>
      <c r="N901" s="10"/>
      <c r="O901" s="10"/>
    </row>
    <row r="902" spans="1:15" x14ac:dyDescent="0.25">
      <c r="A902" s="10"/>
      <c r="C902" s="10"/>
      <c r="D902" s="10"/>
      <c r="E902" s="10"/>
      <c r="F902" s="10"/>
      <c r="G902" s="10"/>
      <c r="H902" s="10"/>
      <c r="I902" s="10"/>
      <c r="K902" s="10"/>
      <c r="L902" s="10"/>
      <c r="M902" s="10"/>
      <c r="N902" s="10"/>
      <c r="O902" s="10"/>
    </row>
    <row r="903" spans="1:15" x14ac:dyDescent="0.25">
      <c r="A903" s="10"/>
      <c r="C903" s="10"/>
      <c r="D903" s="10"/>
      <c r="E903" s="10"/>
      <c r="F903" s="10"/>
      <c r="G903" s="10"/>
      <c r="H903" s="10"/>
      <c r="I903" s="10"/>
      <c r="K903" s="10"/>
      <c r="L903" s="10"/>
      <c r="M903" s="10"/>
      <c r="N903" s="10"/>
      <c r="O903" s="10"/>
    </row>
    <row r="904" spans="1:15" x14ac:dyDescent="0.25">
      <c r="A904" s="10"/>
      <c r="C904" s="10"/>
      <c r="D904" s="10"/>
      <c r="E904" s="10"/>
      <c r="F904" s="10"/>
      <c r="G904" s="10"/>
      <c r="H904" s="10"/>
      <c r="I904" s="10"/>
      <c r="K904" s="10"/>
      <c r="L904" s="10"/>
      <c r="M904" s="10"/>
      <c r="N904" s="10"/>
      <c r="O904" s="10"/>
    </row>
    <row r="905" spans="1:15" x14ac:dyDescent="0.25">
      <c r="A905" s="10"/>
      <c r="C905" s="10"/>
      <c r="D905" s="10"/>
      <c r="E905" s="10"/>
      <c r="F905" s="10"/>
      <c r="G905" s="10"/>
      <c r="H905" s="10"/>
      <c r="I905" s="10"/>
      <c r="K905" s="10"/>
      <c r="L905" s="10"/>
      <c r="M905" s="10"/>
      <c r="N905" s="10"/>
      <c r="O905" s="10"/>
    </row>
    <row r="906" spans="1:15" x14ac:dyDescent="0.25">
      <c r="A906" s="10"/>
      <c r="C906" s="10"/>
      <c r="D906" s="10"/>
      <c r="E906" s="10"/>
      <c r="F906" s="10"/>
      <c r="G906" s="10"/>
      <c r="H906" s="10"/>
      <c r="I906" s="10"/>
      <c r="K906" s="10"/>
      <c r="L906" s="10"/>
      <c r="M906" s="10"/>
      <c r="N906" s="10"/>
      <c r="O906" s="10"/>
    </row>
    <row r="907" spans="1:15" x14ac:dyDescent="0.25">
      <c r="A907" s="10"/>
      <c r="C907" s="10"/>
      <c r="D907" s="10"/>
      <c r="E907" s="10"/>
      <c r="F907" s="10"/>
      <c r="G907" s="10"/>
      <c r="H907" s="10"/>
      <c r="I907" s="10"/>
      <c r="K907" s="10"/>
      <c r="L907" s="10"/>
      <c r="M907" s="10"/>
      <c r="N907" s="10"/>
      <c r="O907" s="10"/>
    </row>
    <row r="908" spans="1:15" x14ac:dyDescent="0.25">
      <c r="A908" s="10"/>
      <c r="C908" s="10"/>
      <c r="D908" s="10"/>
      <c r="E908" s="10"/>
      <c r="F908" s="10"/>
      <c r="G908" s="10"/>
      <c r="H908" s="10"/>
      <c r="I908" s="10"/>
      <c r="K908" s="10"/>
      <c r="L908" s="10"/>
      <c r="M908" s="10"/>
      <c r="N908" s="10"/>
      <c r="O908" s="10"/>
    </row>
    <row r="909" spans="1:15" x14ac:dyDescent="0.25">
      <c r="A909" s="10"/>
      <c r="C909" s="10"/>
      <c r="D909" s="10"/>
      <c r="E909" s="10"/>
      <c r="F909" s="10"/>
      <c r="G909" s="10"/>
      <c r="H909" s="10"/>
      <c r="I909" s="10"/>
      <c r="K909" s="10"/>
      <c r="L909" s="10"/>
      <c r="M909" s="10"/>
      <c r="N909" s="10"/>
      <c r="O909" s="10"/>
    </row>
    <row r="910" spans="1:15" x14ac:dyDescent="0.25">
      <c r="A910" s="10"/>
      <c r="C910" s="10"/>
      <c r="D910" s="10"/>
      <c r="E910" s="10"/>
      <c r="F910" s="10"/>
      <c r="G910" s="10"/>
      <c r="H910" s="10"/>
      <c r="I910" s="10"/>
      <c r="K910" s="10"/>
      <c r="L910" s="10"/>
      <c r="M910" s="10"/>
      <c r="N910" s="10"/>
      <c r="O910" s="10"/>
    </row>
    <row r="911" spans="1:15" x14ac:dyDescent="0.25">
      <c r="A911" s="10"/>
      <c r="C911" s="10"/>
      <c r="D911" s="10"/>
      <c r="E911" s="10"/>
      <c r="F911" s="10"/>
      <c r="G911" s="10"/>
      <c r="H911" s="10"/>
      <c r="I911" s="10"/>
      <c r="K911" s="10"/>
      <c r="L911" s="10"/>
      <c r="M911" s="10"/>
      <c r="N911" s="10"/>
      <c r="O911" s="10"/>
    </row>
    <row r="912" spans="1:15" x14ac:dyDescent="0.25">
      <c r="A912" s="10"/>
      <c r="C912" s="10"/>
      <c r="D912" s="10"/>
      <c r="E912" s="10"/>
      <c r="F912" s="10"/>
      <c r="G912" s="10"/>
      <c r="H912" s="10"/>
      <c r="I912" s="10"/>
      <c r="K912" s="10"/>
      <c r="L912" s="10"/>
      <c r="M912" s="10"/>
      <c r="N912" s="10"/>
      <c r="O912" s="10"/>
    </row>
    <row r="913" spans="1:15" x14ac:dyDescent="0.25">
      <c r="A913" s="10"/>
      <c r="C913" s="10"/>
      <c r="D913" s="10"/>
      <c r="E913" s="10"/>
      <c r="F913" s="10"/>
      <c r="G913" s="10"/>
      <c r="H913" s="10"/>
      <c r="I913" s="10"/>
      <c r="K913" s="10"/>
      <c r="L913" s="10"/>
      <c r="M913" s="10"/>
      <c r="N913" s="10"/>
      <c r="O913" s="10"/>
    </row>
    <row r="914" spans="1:15" x14ac:dyDescent="0.25">
      <c r="A914" s="10"/>
      <c r="C914" s="10"/>
      <c r="D914" s="10"/>
      <c r="E914" s="10"/>
      <c r="F914" s="10"/>
      <c r="G914" s="10"/>
      <c r="H914" s="10"/>
      <c r="I914" s="10"/>
      <c r="K914" s="10"/>
      <c r="L914" s="10"/>
      <c r="M914" s="10"/>
      <c r="N914" s="10"/>
      <c r="O914" s="10"/>
    </row>
    <row r="915" spans="1:15" x14ac:dyDescent="0.25">
      <c r="A915" s="10"/>
      <c r="C915" s="10"/>
      <c r="D915" s="10"/>
      <c r="E915" s="10"/>
      <c r="F915" s="10"/>
      <c r="G915" s="10"/>
      <c r="H915" s="10"/>
      <c r="I915" s="10"/>
      <c r="K915" s="10"/>
      <c r="L915" s="10"/>
      <c r="M915" s="10"/>
      <c r="N915" s="10"/>
      <c r="O915" s="10"/>
    </row>
    <row r="916" spans="1:15" x14ac:dyDescent="0.25">
      <c r="A916" s="10"/>
      <c r="C916" s="10"/>
      <c r="D916" s="10"/>
      <c r="E916" s="10"/>
      <c r="F916" s="10"/>
      <c r="G916" s="10"/>
      <c r="H916" s="10"/>
      <c r="I916" s="10"/>
      <c r="K916" s="10"/>
      <c r="L916" s="10"/>
      <c r="M916" s="10"/>
      <c r="N916" s="10"/>
      <c r="O916" s="10"/>
    </row>
    <row r="917" spans="1:15" x14ac:dyDescent="0.25">
      <c r="A917" s="10"/>
      <c r="C917" s="10"/>
      <c r="D917" s="10"/>
      <c r="E917" s="10"/>
      <c r="F917" s="10"/>
      <c r="G917" s="10"/>
      <c r="H917" s="10"/>
      <c r="I917" s="10"/>
      <c r="K917" s="10"/>
      <c r="L917" s="10"/>
      <c r="M917" s="10"/>
      <c r="N917" s="10"/>
      <c r="O917" s="10"/>
    </row>
    <row r="918" spans="1:15" x14ac:dyDescent="0.25">
      <c r="A918" s="10"/>
      <c r="C918" s="10"/>
      <c r="D918" s="10"/>
      <c r="E918" s="10"/>
      <c r="F918" s="10"/>
      <c r="G918" s="10"/>
      <c r="H918" s="10"/>
      <c r="I918" s="10"/>
      <c r="K918" s="10"/>
      <c r="L918" s="10"/>
      <c r="M918" s="10"/>
      <c r="N918" s="10"/>
      <c r="O918" s="10"/>
    </row>
    <row r="919" spans="1:15" x14ac:dyDescent="0.25">
      <c r="A919" s="10"/>
      <c r="C919" s="10"/>
      <c r="D919" s="10"/>
      <c r="E919" s="10"/>
      <c r="F919" s="10"/>
      <c r="G919" s="10"/>
      <c r="H919" s="10"/>
      <c r="I919" s="10"/>
      <c r="K919" s="10"/>
      <c r="L919" s="10"/>
      <c r="M919" s="10"/>
      <c r="N919" s="10"/>
      <c r="O919" s="10"/>
    </row>
    <row r="920" spans="1:15" x14ac:dyDescent="0.25">
      <c r="A920" s="10"/>
      <c r="C920" s="10"/>
      <c r="D920" s="10"/>
      <c r="E920" s="10"/>
      <c r="F920" s="10"/>
      <c r="G920" s="10"/>
      <c r="H920" s="10"/>
      <c r="I920" s="10"/>
      <c r="K920" s="10"/>
      <c r="L920" s="10"/>
      <c r="M920" s="10"/>
      <c r="N920" s="10"/>
      <c r="O920" s="10"/>
    </row>
    <row r="921" spans="1:15" x14ac:dyDescent="0.25">
      <c r="A921" s="10"/>
      <c r="C921" s="10"/>
      <c r="D921" s="10"/>
      <c r="E921" s="10"/>
      <c r="F921" s="10"/>
      <c r="G921" s="10"/>
      <c r="H921" s="10"/>
      <c r="I921" s="10"/>
      <c r="K921" s="10"/>
      <c r="L921" s="10"/>
      <c r="M921" s="10"/>
      <c r="N921" s="10"/>
      <c r="O921" s="10"/>
    </row>
    <row r="922" spans="1:15" x14ac:dyDescent="0.25">
      <c r="A922" s="10"/>
      <c r="C922" s="10"/>
      <c r="D922" s="10"/>
      <c r="E922" s="10"/>
      <c r="F922" s="10"/>
      <c r="G922" s="10"/>
      <c r="H922" s="10"/>
      <c r="I922" s="10"/>
      <c r="K922" s="10"/>
      <c r="L922" s="10"/>
      <c r="M922" s="10"/>
      <c r="N922" s="10"/>
      <c r="O922" s="10"/>
    </row>
    <row r="923" spans="1:15" x14ac:dyDescent="0.25">
      <c r="A923" s="10"/>
      <c r="C923" s="10"/>
      <c r="D923" s="10"/>
      <c r="E923" s="10"/>
      <c r="F923" s="10"/>
      <c r="G923" s="10"/>
      <c r="H923" s="10"/>
      <c r="I923" s="10"/>
      <c r="K923" s="10"/>
      <c r="L923" s="10"/>
      <c r="M923" s="10"/>
      <c r="N923" s="10"/>
      <c r="O923" s="10"/>
    </row>
    <row r="924" spans="1:15" x14ac:dyDescent="0.25">
      <c r="A924" s="10"/>
      <c r="C924" s="10"/>
      <c r="D924" s="10"/>
      <c r="E924" s="10"/>
      <c r="F924" s="10"/>
      <c r="G924" s="10"/>
      <c r="H924" s="10"/>
      <c r="I924" s="10"/>
      <c r="K924" s="10"/>
      <c r="L924" s="10"/>
      <c r="M924" s="10"/>
      <c r="N924" s="10"/>
      <c r="O924" s="10"/>
    </row>
    <row r="925" spans="1:15" x14ac:dyDescent="0.25">
      <c r="A925" s="10"/>
      <c r="C925" s="10"/>
      <c r="D925" s="10"/>
      <c r="E925" s="10"/>
      <c r="F925" s="10"/>
      <c r="G925" s="10"/>
      <c r="H925" s="10"/>
      <c r="I925" s="10"/>
      <c r="K925" s="10"/>
      <c r="L925" s="10"/>
      <c r="M925" s="10"/>
      <c r="N925" s="10"/>
      <c r="O925" s="10"/>
    </row>
    <row r="926" spans="1:15" x14ac:dyDescent="0.25">
      <c r="A926" s="10"/>
      <c r="C926" s="10"/>
      <c r="D926" s="10"/>
      <c r="E926" s="10"/>
      <c r="F926" s="10"/>
      <c r="G926" s="10"/>
      <c r="H926" s="10"/>
      <c r="I926" s="10"/>
      <c r="K926" s="10"/>
      <c r="L926" s="10"/>
      <c r="M926" s="10"/>
      <c r="N926" s="10"/>
      <c r="O926" s="10"/>
    </row>
    <row r="927" spans="1:15" x14ac:dyDescent="0.25">
      <c r="A927" s="10"/>
      <c r="C927" s="10"/>
      <c r="D927" s="10"/>
      <c r="E927" s="10"/>
      <c r="F927" s="10"/>
      <c r="G927" s="10"/>
      <c r="H927" s="10"/>
      <c r="I927" s="10"/>
      <c r="K927" s="10"/>
      <c r="L927" s="10"/>
      <c r="M927" s="10"/>
      <c r="N927" s="10"/>
      <c r="O927" s="10"/>
    </row>
    <row r="928" spans="1:15" x14ac:dyDescent="0.25">
      <c r="A928" s="10"/>
      <c r="C928" s="10"/>
      <c r="D928" s="10"/>
      <c r="E928" s="10"/>
      <c r="F928" s="10"/>
      <c r="G928" s="10"/>
      <c r="H928" s="10"/>
      <c r="I928" s="10"/>
      <c r="K928" s="10"/>
      <c r="L928" s="10"/>
      <c r="M928" s="10"/>
      <c r="N928" s="10"/>
      <c r="O928" s="10"/>
    </row>
    <row r="929" spans="1:15" x14ac:dyDescent="0.25">
      <c r="A929" s="10"/>
      <c r="C929" s="10"/>
      <c r="D929" s="10"/>
      <c r="E929" s="10"/>
      <c r="F929" s="10"/>
      <c r="G929" s="10"/>
      <c r="H929" s="10"/>
      <c r="I929" s="10"/>
      <c r="K929" s="10"/>
      <c r="L929" s="10"/>
      <c r="M929" s="10"/>
      <c r="N929" s="10"/>
      <c r="O929" s="10"/>
    </row>
    <row r="930" spans="1:15" x14ac:dyDescent="0.25">
      <c r="A930" s="10"/>
      <c r="C930" s="10"/>
      <c r="D930" s="10"/>
      <c r="E930" s="10"/>
      <c r="F930" s="10"/>
      <c r="G930" s="10"/>
      <c r="H930" s="10"/>
      <c r="I930" s="10"/>
      <c r="K930" s="10"/>
      <c r="L930" s="10"/>
      <c r="M930" s="10"/>
      <c r="N930" s="10"/>
      <c r="O930" s="10"/>
    </row>
    <row r="931" spans="1:15" x14ac:dyDescent="0.25">
      <c r="A931" s="10"/>
      <c r="C931" s="10"/>
      <c r="D931" s="10"/>
      <c r="E931" s="10"/>
      <c r="F931" s="10"/>
      <c r="G931" s="10"/>
      <c r="H931" s="10"/>
      <c r="I931" s="10"/>
      <c r="K931" s="10"/>
      <c r="L931" s="10"/>
      <c r="M931" s="10"/>
      <c r="N931" s="10"/>
      <c r="O931" s="10"/>
    </row>
    <row r="932" spans="1:15" x14ac:dyDescent="0.25">
      <c r="A932" s="10"/>
      <c r="C932" s="10"/>
      <c r="D932" s="10"/>
      <c r="E932" s="10"/>
      <c r="F932" s="10"/>
      <c r="G932" s="10"/>
      <c r="H932" s="10"/>
      <c r="I932" s="10"/>
      <c r="K932" s="10"/>
      <c r="L932" s="10"/>
      <c r="M932" s="10"/>
      <c r="N932" s="10"/>
      <c r="O932" s="10"/>
    </row>
    <row r="933" spans="1:15" x14ac:dyDescent="0.25">
      <c r="A933" s="10"/>
      <c r="C933" s="10"/>
      <c r="D933" s="10"/>
      <c r="E933" s="10"/>
      <c r="F933" s="10"/>
      <c r="G933" s="10"/>
      <c r="H933" s="10"/>
      <c r="I933" s="10"/>
      <c r="K933" s="10"/>
      <c r="L933" s="10"/>
      <c r="M933" s="10"/>
      <c r="N933" s="10"/>
      <c r="O933" s="10"/>
    </row>
    <row r="934" spans="1:15" x14ac:dyDescent="0.25">
      <c r="A934" s="10"/>
      <c r="C934" s="10"/>
      <c r="D934" s="10"/>
      <c r="E934" s="10"/>
      <c r="F934" s="10"/>
      <c r="G934" s="10"/>
      <c r="H934" s="10"/>
      <c r="I934" s="10"/>
      <c r="K934" s="10"/>
      <c r="L934" s="10"/>
      <c r="M934" s="10"/>
      <c r="N934" s="10"/>
      <c r="O934" s="10"/>
    </row>
    <row r="935" spans="1:15" x14ac:dyDescent="0.25">
      <c r="A935" s="10"/>
      <c r="C935" s="10"/>
      <c r="D935" s="10"/>
      <c r="E935" s="10"/>
      <c r="F935" s="10"/>
      <c r="G935" s="10"/>
      <c r="H935" s="10"/>
      <c r="I935" s="10"/>
      <c r="K935" s="10"/>
      <c r="L935" s="10"/>
      <c r="M935" s="10"/>
      <c r="N935" s="10"/>
      <c r="O935" s="10"/>
    </row>
    <row r="936" spans="1:15" x14ac:dyDescent="0.25">
      <c r="A936" s="10"/>
      <c r="C936" s="10"/>
      <c r="D936" s="10"/>
      <c r="E936" s="10"/>
      <c r="F936" s="10"/>
      <c r="G936" s="10"/>
      <c r="H936" s="10"/>
      <c r="I936" s="10"/>
      <c r="K936" s="10"/>
      <c r="L936" s="10"/>
      <c r="M936" s="10"/>
      <c r="N936" s="10"/>
      <c r="O936" s="10"/>
    </row>
    <row r="937" spans="1:15" x14ac:dyDescent="0.25">
      <c r="A937" s="10"/>
      <c r="C937" s="10"/>
      <c r="D937" s="10"/>
      <c r="E937" s="10"/>
      <c r="F937" s="10"/>
      <c r="G937" s="10"/>
      <c r="H937" s="10"/>
      <c r="I937" s="10"/>
      <c r="K937" s="10"/>
      <c r="L937" s="10"/>
      <c r="M937" s="10"/>
      <c r="N937" s="10"/>
      <c r="O937" s="10"/>
    </row>
    <row r="938" spans="1:15" x14ac:dyDescent="0.25">
      <c r="A938" s="10"/>
      <c r="C938" s="10"/>
      <c r="D938" s="10"/>
      <c r="E938" s="10"/>
      <c r="F938" s="10"/>
      <c r="G938" s="10"/>
      <c r="H938" s="10"/>
      <c r="I938" s="10"/>
      <c r="K938" s="10"/>
      <c r="L938" s="10"/>
      <c r="M938" s="10"/>
      <c r="N938" s="10"/>
      <c r="O938" s="10"/>
    </row>
    <row r="939" spans="1:15" x14ac:dyDescent="0.25">
      <c r="A939" s="10"/>
      <c r="C939" s="10"/>
      <c r="D939" s="10"/>
      <c r="E939" s="10"/>
      <c r="F939" s="10"/>
      <c r="G939" s="10"/>
      <c r="H939" s="10"/>
      <c r="I939" s="10"/>
      <c r="K939" s="10"/>
      <c r="L939" s="10"/>
      <c r="M939" s="10"/>
      <c r="N939" s="10"/>
      <c r="O939" s="10"/>
    </row>
    <row r="940" spans="1:15" x14ac:dyDescent="0.25">
      <c r="A940" s="10"/>
      <c r="C940" s="10"/>
      <c r="D940" s="10"/>
      <c r="E940" s="10"/>
      <c r="F940" s="10"/>
      <c r="G940" s="10"/>
      <c r="H940" s="10"/>
      <c r="I940" s="10"/>
      <c r="K940" s="10"/>
      <c r="L940" s="10"/>
      <c r="M940" s="10"/>
      <c r="N940" s="10"/>
      <c r="O940" s="10"/>
    </row>
    <row r="941" spans="1:15" x14ac:dyDescent="0.25">
      <c r="A941" s="10"/>
      <c r="C941" s="10"/>
      <c r="D941" s="10"/>
      <c r="E941" s="10"/>
      <c r="F941" s="10"/>
      <c r="G941" s="10"/>
      <c r="H941" s="10"/>
      <c r="I941" s="10"/>
      <c r="K941" s="10"/>
      <c r="L941" s="10"/>
      <c r="M941" s="10"/>
      <c r="N941" s="10"/>
      <c r="O941" s="10"/>
    </row>
    <row r="942" spans="1:15" x14ac:dyDescent="0.25">
      <c r="A942" s="10"/>
      <c r="C942" s="10"/>
      <c r="D942" s="10"/>
      <c r="E942" s="10"/>
      <c r="F942" s="10"/>
      <c r="G942" s="10"/>
      <c r="H942" s="10"/>
      <c r="I942" s="10"/>
      <c r="K942" s="10"/>
      <c r="L942" s="10"/>
      <c r="M942" s="10"/>
      <c r="N942" s="10"/>
      <c r="O942" s="10"/>
    </row>
    <row r="943" spans="1:15" x14ac:dyDescent="0.25">
      <c r="A943" s="10"/>
      <c r="C943" s="10"/>
      <c r="D943" s="10"/>
      <c r="E943" s="10"/>
      <c r="F943" s="10"/>
      <c r="G943" s="10"/>
      <c r="H943" s="10"/>
      <c r="I943" s="10"/>
      <c r="K943" s="10"/>
      <c r="L943" s="10"/>
      <c r="M943" s="10"/>
      <c r="N943" s="10"/>
      <c r="O943" s="10"/>
    </row>
    <row r="944" spans="1:15" x14ac:dyDescent="0.25">
      <c r="A944" s="10"/>
      <c r="C944" s="10"/>
      <c r="D944" s="10"/>
      <c r="E944" s="10"/>
      <c r="F944" s="10"/>
      <c r="G944" s="10"/>
      <c r="H944" s="10"/>
      <c r="I944" s="10"/>
      <c r="K944" s="10"/>
      <c r="L944" s="10"/>
      <c r="M944" s="10"/>
      <c r="N944" s="10"/>
      <c r="O944" s="10"/>
    </row>
    <row r="945" spans="1:15" x14ac:dyDescent="0.25">
      <c r="A945" s="10"/>
      <c r="C945" s="10"/>
      <c r="D945" s="10"/>
      <c r="E945" s="10"/>
      <c r="F945" s="10"/>
      <c r="G945" s="10"/>
      <c r="H945" s="10"/>
      <c r="I945" s="10"/>
      <c r="K945" s="10"/>
      <c r="L945" s="10"/>
      <c r="M945" s="10"/>
      <c r="N945" s="10"/>
      <c r="O945" s="10"/>
    </row>
    <row r="946" spans="1:15" x14ac:dyDescent="0.25">
      <c r="A946" s="10"/>
      <c r="C946" s="10"/>
      <c r="D946" s="10"/>
      <c r="E946" s="10"/>
      <c r="F946" s="10"/>
      <c r="G946" s="10"/>
      <c r="H946" s="10"/>
      <c r="I946" s="10"/>
      <c r="K946" s="10"/>
      <c r="L946" s="10"/>
      <c r="M946" s="10"/>
      <c r="N946" s="10"/>
      <c r="O946" s="10"/>
    </row>
    <row r="947" spans="1:15" x14ac:dyDescent="0.25">
      <c r="A947" s="10"/>
      <c r="C947" s="10"/>
      <c r="D947" s="10"/>
      <c r="E947" s="10"/>
      <c r="F947" s="10"/>
      <c r="G947" s="10"/>
      <c r="H947" s="10"/>
      <c r="I947" s="10"/>
      <c r="K947" s="10"/>
      <c r="L947" s="10"/>
      <c r="M947" s="10"/>
      <c r="N947" s="10"/>
      <c r="O947" s="10"/>
    </row>
    <row r="948" spans="1:15" x14ac:dyDescent="0.25">
      <c r="A948" s="10"/>
      <c r="C948" s="10"/>
      <c r="D948" s="10"/>
      <c r="E948" s="10"/>
      <c r="F948" s="10"/>
      <c r="G948" s="10"/>
      <c r="H948" s="10"/>
      <c r="I948" s="10"/>
      <c r="K948" s="10"/>
      <c r="L948" s="10"/>
      <c r="M948" s="10"/>
      <c r="N948" s="10"/>
      <c r="O948" s="10"/>
    </row>
    <row r="949" spans="1:15" x14ac:dyDescent="0.25">
      <c r="A949" s="10"/>
      <c r="C949" s="10"/>
      <c r="D949" s="10"/>
      <c r="E949" s="10"/>
      <c r="F949" s="10"/>
      <c r="G949" s="10"/>
      <c r="H949" s="10"/>
      <c r="I949" s="10"/>
      <c r="K949" s="10"/>
      <c r="L949" s="10"/>
      <c r="M949" s="10"/>
      <c r="N949" s="10"/>
      <c r="O949" s="10"/>
    </row>
    <row r="950" spans="1:15" x14ac:dyDescent="0.25">
      <c r="A950" s="10"/>
      <c r="C950" s="10"/>
      <c r="D950" s="10"/>
      <c r="E950" s="10"/>
      <c r="F950" s="10"/>
      <c r="G950" s="10"/>
      <c r="H950" s="10"/>
      <c r="I950" s="10"/>
      <c r="K950" s="10"/>
      <c r="L950" s="10"/>
      <c r="M950" s="10"/>
      <c r="N950" s="10"/>
      <c r="O950" s="10"/>
    </row>
    <row r="951" spans="1:15" x14ac:dyDescent="0.25">
      <c r="A951" s="10"/>
      <c r="C951" s="10"/>
      <c r="D951" s="10"/>
      <c r="E951" s="10"/>
      <c r="F951" s="10"/>
      <c r="G951" s="10"/>
      <c r="H951" s="10"/>
      <c r="I951" s="10"/>
      <c r="K951" s="10"/>
      <c r="L951" s="10"/>
      <c r="M951" s="10"/>
      <c r="N951" s="10"/>
      <c r="O951" s="10"/>
    </row>
    <row r="952" spans="1:15" x14ac:dyDescent="0.25">
      <c r="A952" s="10"/>
      <c r="C952" s="10"/>
      <c r="D952" s="10"/>
      <c r="E952" s="10"/>
      <c r="F952" s="10"/>
      <c r="G952" s="10"/>
      <c r="H952" s="10"/>
      <c r="I952" s="10"/>
      <c r="K952" s="10"/>
      <c r="L952" s="10"/>
      <c r="M952" s="10"/>
      <c r="N952" s="10"/>
      <c r="O952" s="10"/>
    </row>
    <row r="953" spans="1:15" x14ac:dyDescent="0.25">
      <c r="A953" s="10"/>
      <c r="C953" s="10"/>
      <c r="D953" s="10"/>
      <c r="E953" s="10"/>
      <c r="F953" s="10"/>
      <c r="G953" s="10"/>
      <c r="H953" s="10"/>
      <c r="I953" s="10"/>
      <c r="K953" s="10"/>
      <c r="L953" s="10"/>
      <c r="M953" s="10"/>
      <c r="N953" s="10"/>
      <c r="O953" s="10"/>
    </row>
    <row r="954" spans="1:15" x14ac:dyDescent="0.25">
      <c r="A954" s="10"/>
      <c r="C954" s="10"/>
      <c r="D954" s="10"/>
      <c r="E954" s="10"/>
      <c r="F954" s="10"/>
      <c r="G954" s="10"/>
      <c r="H954" s="10"/>
      <c r="I954" s="10"/>
      <c r="K954" s="10"/>
      <c r="L954" s="10"/>
      <c r="M954" s="10"/>
      <c r="N954" s="10"/>
      <c r="O954" s="10"/>
    </row>
    <row r="955" spans="1:15" x14ac:dyDescent="0.25">
      <c r="A955" s="10"/>
      <c r="C955" s="10"/>
      <c r="D955" s="10"/>
      <c r="E955" s="10"/>
      <c r="F955" s="10"/>
      <c r="G955" s="10"/>
      <c r="H955" s="10"/>
      <c r="I955" s="10"/>
      <c r="K955" s="10"/>
      <c r="L955" s="10"/>
      <c r="M955" s="10"/>
      <c r="N955" s="10"/>
      <c r="O955" s="10"/>
    </row>
    <row r="956" spans="1:15" x14ac:dyDescent="0.25">
      <c r="A956" s="10"/>
      <c r="C956" s="10"/>
      <c r="D956" s="10"/>
      <c r="E956" s="10"/>
      <c r="F956" s="10"/>
      <c r="G956" s="10"/>
      <c r="H956" s="10"/>
      <c r="I956" s="10"/>
      <c r="K956" s="10"/>
      <c r="L956" s="10"/>
      <c r="M956" s="10"/>
      <c r="N956" s="10"/>
      <c r="O956" s="10"/>
    </row>
    <row r="957" spans="1:15" x14ac:dyDescent="0.25">
      <c r="A957" s="10"/>
      <c r="C957" s="10"/>
      <c r="D957" s="10"/>
      <c r="E957" s="10"/>
      <c r="F957" s="10"/>
      <c r="G957" s="10"/>
      <c r="H957" s="10"/>
      <c r="I957" s="10"/>
      <c r="K957" s="10"/>
      <c r="L957" s="10"/>
      <c r="M957" s="10"/>
      <c r="N957" s="10"/>
      <c r="O957" s="10"/>
    </row>
    <row r="958" spans="1:15" x14ac:dyDescent="0.25">
      <c r="A958" s="10"/>
      <c r="C958" s="10"/>
      <c r="D958" s="10"/>
      <c r="E958" s="10"/>
      <c r="F958" s="10"/>
      <c r="G958" s="10"/>
      <c r="H958" s="10"/>
      <c r="I958" s="10"/>
      <c r="K958" s="10"/>
      <c r="L958" s="10"/>
      <c r="M958" s="10"/>
      <c r="N958" s="10"/>
      <c r="O958" s="10"/>
    </row>
    <row r="959" spans="1:15" x14ac:dyDescent="0.25">
      <c r="A959" s="10"/>
      <c r="C959" s="10"/>
      <c r="D959" s="10"/>
      <c r="E959" s="10"/>
      <c r="F959" s="10"/>
      <c r="G959" s="10"/>
      <c r="H959" s="10"/>
      <c r="I959" s="10"/>
      <c r="K959" s="10"/>
      <c r="L959" s="10"/>
      <c r="M959" s="10"/>
      <c r="N959" s="10"/>
      <c r="O959" s="10"/>
    </row>
    <row r="960" spans="1:15" x14ac:dyDescent="0.25">
      <c r="A960" s="10"/>
      <c r="C960" s="10"/>
      <c r="D960" s="10"/>
      <c r="E960" s="10"/>
      <c r="F960" s="10"/>
      <c r="G960" s="10"/>
      <c r="H960" s="10"/>
      <c r="I960" s="10"/>
      <c r="K960" s="10"/>
      <c r="L960" s="10"/>
      <c r="M960" s="10"/>
      <c r="N960" s="10"/>
      <c r="O960" s="10"/>
    </row>
    <row r="961" spans="1:15" x14ac:dyDescent="0.25">
      <c r="A961" s="10"/>
      <c r="C961" s="10"/>
      <c r="D961" s="10"/>
      <c r="E961" s="10"/>
      <c r="F961" s="10"/>
      <c r="G961" s="10"/>
      <c r="H961" s="10"/>
      <c r="I961" s="10"/>
      <c r="K961" s="10"/>
      <c r="L961" s="10"/>
      <c r="M961" s="10"/>
      <c r="N961" s="10"/>
      <c r="O961" s="10"/>
    </row>
    <row r="962" spans="1:15" x14ac:dyDescent="0.25">
      <c r="A962" s="10"/>
      <c r="C962" s="10"/>
      <c r="D962" s="10"/>
      <c r="E962" s="10"/>
      <c r="F962" s="10"/>
      <c r="G962" s="10"/>
      <c r="H962" s="10"/>
      <c r="I962" s="10"/>
      <c r="K962" s="10"/>
      <c r="L962" s="10"/>
      <c r="M962" s="10"/>
      <c r="N962" s="10"/>
      <c r="O962" s="10"/>
    </row>
    <row r="963" spans="1:15" x14ac:dyDescent="0.25">
      <c r="A963" s="10"/>
      <c r="C963" s="10"/>
      <c r="D963" s="10"/>
      <c r="E963" s="10"/>
      <c r="F963" s="10"/>
      <c r="G963" s="10"/>
      <c r="H963" s="10"/>
      <c r="I963" s="10"/>
      <c r="K963" s="10"/>
      <c r="L963" s="10"/>
      <c r="M963" s="10"/>
      <c r="N963" s="10"/>
      <c r="O963" s="10"/>
    </row>
    <row r="964" spans="1:15" x14ac:dyDescent="0.25">
      <c r="A964" s="10"/>
      <c r="C964" s="10"/>
      <c r="D964" s="10"/>
      <c r="E964" s="10"/>
      <c r="F964" s="10"/>
      <c r="G964" s="10"/>
      <c r="H964" s="10"/>
      <c r="I964" s="10"/>
      <c r="K964" s="10"/>
      <c r="L964" s="10"/>
      <c r="M964" s="10"/>
      <c r="N964" s="10"/>
      <c r="O964" s="10"/>
    </row>
    <row r="965" spans="1:15" x14ac:dyDescent="0.25">
      <c r="A965" s="10"/>
      <c r="C965" s="10"/>
      <c r="D965" s="10"/>
      <c r="E965" s="10"/>
      <c r="F965" s="10"/>
      <c r="G965" s="10"/>
      <c r="H965" s="10"/>
      <c r="I965" s="10"/>
      <c r="K965" s="10"/>
      <c r="L965" s="10"/>
      <c r="M965" s="10"/>
      <c r="N965" s="10"/>
      <c r="O965" s="10"/>
    </row>
    <row r="966" spans="1:15" x14ac:dyDescent="0.25">
      <c r="A966" s="10"/>
      <c r="C966" s="10"/>
      <c r="D966" s="10"/>
      <c r="E966" s="10"/>
      <c r="F966" s="10"/>
      <c r="G966" s="10"/>
      <c r="H966" s="10"/>
      <c r="I966" s="10"/>
      <c r="K966" s="10"/>
      <c r="L966" s="10"/>
      <c r="M966" s="10"/>
      <c r="N966" s="10"/>
      <c r="O966" s="10"/>
    </row>
    <row r="967" spans="1:15" x14ac:dyDescent="0.25">
      <c r="A967" s="10"/>
      <c r="C967" s="10"/>
      <c r="D967" s="10"/>
      <c r="E967" s="10"/>
      <c r="F967" s="10"/>
      <c r="G967" s="10"/>
      <c r="H967" s="10"/>
      <c r="I967" s="10"/>
      <c r="K967" s="10"/>
      <c r="L967" s="10"/>
      <c r="M967" s="10"/>
      <c r="N967" s="10"/>
      <c r="O967" s="10"/>
    </row>
    <row r="968" spans="1:15" x14ac:dyDescent="0.25">
      <c r="A968" s="10"/>
      <c r="C968" s="10"/>
      <c r="D968" s="10"/>
      <c r="E968" s="10"/>
      <c r="F968" s="10"/>
      <c r="G968" s="10"/>
      <c r="H968" s="10"/>
      <c r="I968" s="10"/>
      <c r="K968" s="10"/>
      <c r="L968" s="10"/>
      <c r="M968" s="10"/>
      <c r="N968" s="10"/>
      <c r="O968" s="10"/>
    </row>
    <row r="969" spans="1:15" x14ac:dyDescent="0.25">
      <c r="A969" s="10"/>
      <c r="C969" s="10"/>
      <c r="D969" s="10"/>
      <c r="E969" s="10"/>
      <c r="F969" s="10"/>
      <c r="G969" s="10"/>
      <c r="H969" s="10"/>
      <c r="I969" s="10"/>
      <c r="K969" s="10"/>
      <c r="L969" s="10"/>
      <c r="M969" s="10"/>
      <c r="N969" s="10"/>
      <c r="O969" s="10"/>
    </row>
    <row r="970" spans="1:15" x14ac:dyDescent="0.25">
      <c r="A970" s="10"/>
      <c r="C970" s="10"/>
      <c r="D970" s="10"/>
      <c r="E970" s="10"/>
      <c r="F970" s="10"/>
      <c r="G970" s="10"/>
      <c r="H970" s="10"/>
      <c r="I970" s="10"/>
      <c r="K970" s="10"/>
      <c r="L970" s="10"/>
      <c r="M970" s="10"/>
      <c r="N970" s="10"/>
      <c r="O970" s="10"/>
    </row>
    <row r="971" spans="1:15" x14ac:dyDescent="0.25">
      <c r="A971" s="10"/>
      <c r="C971" s="10"/>
      <c r="D971" s="10"/>
      <c r="E971" s="10"/>
      <c r="F971" s="10"/>
      <c r="G971" s="10"/>
      <c r="H971" s="10"/>
      <c r="I971" s="10"/>
      <c r="K971" s="10"/>
      <c r="L971" s="10"/>
      <c r="M971" s="10"/>
      <c r="N971" s="10"/>
      <c r="O971" s="10"/>
    </row>
    <row r="972" spans="1:15" x14ac:dyDescent="0.25">
      <c r="A972" s="10"/>
      <c r="C972" s="10"/>
      <c r="D972" s="10"/>
      <c r="E972" s="10"/>
      <c r="F972" s="10"/>
      <c r="G972" s="10"/>
      <c r="H972" s="10"/>
      <c r="I972" s="10"/>
      <c r="K972" s="10"/>
      <c r="L972" s="10"/>
      <c r="M972" s="10"/>
      <c r="N972" s="10"/>
      <c r="O972" s="10"/>
    </row>
    <row r="973" spans="1:15" x14ac:dyDescent="0.25">
      <c r="A973" s="10"/>
      <c r="C973" s="10"/>
      <c r="D973" s="10"/>
      <c r="E973" s="10"/>
      <c r="F973" s="10"/>
      <c r="G973" s="10"/>
      <c r="H973" s="10"/>
      <c r="I973" s="10"/>
      <c r="K973" s="10"/>
      <c r="L973" s="10"/>
      <c r="M973" s="10"/>
      <c r="N973" s="10"/>
      <c r="O973" s="10"/>
    </row>
    <row r="974" spans="1:15" x14ac:dyDescent="0.25">
      <c r="A974" s="10"/>
      <c r="C974" s="10"/>
      <c r="D974" s="10"/>
      <c r="E974" s="10"/>
      <c r="F974" s="10"/>
      <c r="G974" s="10"/>
      <c r="H974" s="10"/>
      <c r="I974" s="10"/>
      <c r="K974" s="10"/>
      <c r="L974" s="10"/>
      <c r="M974" s="10"/>
      <c r="N974" s="10"/>
      <c r="O974" s="10"/>
    </row>
    <row r="975" spans="1:15" x14ac:dyDescent="0.25">
      <c r="A975" s="10"/>
      <c r="C975" s="10"/>
      <c r="D975" s="10"/>
      <c r="E975" s="10"/>
      <c r="F975" s="10"/>
      <c r="G975" s="10"/>
      <c r="H975" s="10"/>
      <c r="I975" s="10"/>
      <c r="K975" s="10"/>
      <c r="L975" s="10"/>
      <c r="M975" s="10"/>
      <c r="N975" s="10"/>
      <c r="O975" s="10"/>
    </row>
    <row r="976" spans="1:15" x14ac:dyDescent="0.25">
      <c r="A976" s="10"/>
      <c r="C976" s="10"/>
      <c r="D976" s="10"/>
      <c r="E976" s="10"/>
      <c r="F976" s="10"/>
      <c r="G976" s="10"/>
      <c r="H976" s="10"/>
      <c r="I976" s="10"/>
      <c r="K976" s="10"/>
      <c r="L976" s="10"/>
      <c r="M976" s="10"/>
      <c r="N976" s="10"/>
      <c r="O976" s="10"/>
    </row>
    <row r="977" spans="1:15" x14ac:dyDescent="0.25">
      <c r="A977" s="10"/>
      <c r="C977" s="10"/>
      <c r="D977" s="10"/>
      <c r="E977" s="10"/>
      <c r="F977" s="10"/>
      <c r="G977" s="10"/>
      <c r="H977" s="10"/>
      <c r="I977" s="10"/>
      <c r="K977" s="10"/>
      <c r="L977" s="10"/>
      <c r="M977" s="10"/>
      <c r="N977" s="10"/>
      <c r="O977" s="10"/>
    </row>
    <row r="978" spans="1:15" x14ac:dyDescent="0.25">
      <c r="A978" s="10"/>
      <c r="C978" s="10"/>
      <c r="D978" s="10"/>
      <c r="E978" s="10"/>
      <c r="F978" s="10"/>
      <c r="G978" s="10"/>
      <c r="H978" s="10"/>
      <c r="I978" s="10"/>
      <c r="K978" s="10"/>
      <c r="L978" s="10"/>
      <c r="M978" s="10"/>
      <c r="N978" s="10"/>
      <c r="O978" s="10"/>
    </row>
    <row r="979" spans="1:15" x14ac:dyDescent="0.25">
      <c r="A979" s="10"/>
      <c r="C979" s="10"/>
      <c r="D979" s="10"/>
      <c r="E979" s="10"/>
      <c r="F979" s="10"/>
      <c r="G979" s="10"/>
      <c r="H979" s="10"/>
      <c r="I979" s="10"/>
      <c r="K979" s="10"/>
      <c r="L979" s="10"/>
      <c r="M979" s="10"/>
      <c r="N979" s="10"/>
      <c r="O979" s="10"/>
    </row>
    <row r="980" spans="1:15" x14ac:dyDescent="0.25">
      <c r="A980" s="10"/>
      <c r="C980" s="10"/>
      <c r="D980" s="10"/>
      <c r="E980" s="10"/>
      <c r="F980" s="10"/>
      <c r="G980" s="10"/>
      <c r="H980" s="10"/>
      <c r="I980" s="10"/>
      <c r="K980" s="10"/>
      <c r="L980" s="10"/>
      <c r="M980" s="10"/>
      <c r="N980" s="10"/>
      <c r="O980" s="10"/>
    </row>
    <row r="981" spans="1:15" x14ac:dyDescent="0.25">
      <c r="A981" s="10"/>
      <c r="C981" s="10"/>
      <c r="D981" s="10"/>
      <c r="E981" s="10"/>
      <c r="F981" s="10"/>
      <c r="G981" s="10"/>
      <c r="H981" s="10"/>
      <c r="I981" s="10"/>
      <c r="K981" s="10"/>
      <c r="L981" s="10"/>
      <c r="M981" s="10"/>
      <c r="N981" s="10"/>
      <c r="O981" s="10"/>
    </row>
    <row r="982" spans="1:15" x14ac:dyDescent="0.25">
      <c r="A982" s="10"/>
      <c r="C982" s="10"/>
      <c r="D982" s="10"/>
      <c r="E982" s="10"/>
      <c r="F982" s="10"/>
      <c r="G982" s="10"/>
      <c r="H982" s="10"/>
      <c r="I982" s="10"/>
      <c r="K982" s="10"/>
      <c r="L982" s="10"/>
      <c r="M982" s="10"/>
      <c r="N982" s="10"/>
      <c r="O982" s="10"/>
    </row>
    <row r="983" spans="1:15" x14ac:dyDescent="0.25">
      <c r="A983" s="10"/>
      <c r="C983" s="10"/>
      <c r="D983" s="10"/>
      <c r="E983" s="10"/>
      <c r="F983" s="10"/>
      <c r="G983" s="10"/>
      <c r="H983" s="10"/>
      <c r="I983" s="10"/>
      <c r="K983" s="10"/>
      <c r="L983" s="10"/>
      <c r="M983" s="10"/>
      <c r="N983" s="10"/>
      <c r="O983" s="10"/>
    </row>
    <row r="984" spans="1:15" x14ac:dyDescent="0.25">
      <c r="A984" s="10"/>
      <c r="C984" s="10"/>
      <c r="D984" s="10"/>
      <c r="E984" s="10"/>
      <c r="F984" s="10"/>
      <c r="G984" s="10"/>
      <c r="H984" s="10"/>
      <c r="I984" s="10"/>
      <c r="K984" s="10"/>
      <c r="L984" s="10"/>
      <c r="M984" s="10"/>
      <c r="N984" s="10"/>
      <c r="O984" s="10"/>
    </row>
    <row r="985" spans="1:15" x14ac:dyDescent="0.25">
      <c r="A985" s="10"/>
      <c r="C985" s="10"/>
      <c r="D985" s="10"/>
      <c r="E985" s="10"/>
      <c r="F985" s="10"/>
      <c r="G985" s="10"/>
      <c r="H985" s="10"/>
      <c r="I985" s="10"/>
      <c r="K985" s="10"/>
      <c r="L985" s="10"/>
      <c r="M985" s="10"/>
      <c r="N985" s="10"/>
      <c r="O985" s="10"/>
    </row>
    <row r="986" spans="1:15" x14ac:dyDescent="0.25">
      <c r="A986" s="10"/>
      <c r="C986" s="10"/>
      <c r="D986" s="10"/>
      <c r="E986" s="10"/>
      <c r="F986" s="10"/>
      <c r="G986" s="10"/>
      <c r="H986" s="10"/>
      <c r="I986" s="10"/>
      <c r="K986" s="10"/>
      <c r="L986" s="10"/>
      <c r="M986" s="10"/>
      <c r="N986" s="10"/>
      <c r="O986" s="10"/>
    </row>
    <row r="987" spans="1:15" x14ac:dyDescent="0.25">
      <c r="A987" s="10"/>
      <c r="C987" s="10"/>
      <c r="D987" s="10"/>
      <c r="E987" s="10"/>
      <c r="F987" s="10"/>
      <c r="G987" s="10"/>
      <c r="H987" s="10"/>
      <c r="I987" s="10"/>
      <c r="K987" s="10"/>
      <c r="L987" s="10"/>
      <c r="M987" s="10"/>
      <c r="N987" s="10"/>
      <c r="O987" s="10"/>
    </row>
    <row r="988" spans="1:15" x14ac:dyDescent="0.25">
      <c r="A988" s="10"/>
      <c r="C988" s="10"/>
      <c r="D988" s="10"/>
      <c r="E988" s="10"/>
      <c r="F988" s="10"/>
      <c r="G988" s="10"/>
      <c r="H988" s="10"/>
      <c r="I988" s="10"/>
      <c r="K988" s="10"/>
      <c r="L988" s="10"/>
      <c r="M988" s="10"/>
      <c r="N988" s="10"/>
      <c r="O988" s="10"/>
    </row>
    <row r="989" spans="1:15" x14ac:dyDescent="0.25">
      <c r="A989" s="10"/>
      <c r="C989" s="10"/>
      <c r="D989" s="10"/>
      <c r="E989" s="10"/>
      <c r="F989" s="10"/>
      <c r="G989" s="10"/>
      <c r="H989" s="10"/>
      <c r="I989" s="10"/>
      <c r="K989" s="10"/>
      <c r="L989" s="10"/>
      <c r="M989" s="10"/>
      <c r="N989" s="10"/>
      <c r="O989" s="10"/>
    </row>
    <row r="990" spans="1:15" x14ac:dyDescent="0.25">
      <c r="A990" s="10"/>
      <c r="C990" s="10"/>
      <c r="D990" s="10"/>
      <c r="E990" s="10"/>
      <c r="F990" s="10"/>
      <c r="G990" s="10"/>
      <c r="H990" s="10"/>
      <c r="I990" s="10"/>
      <c r="K990" s="10"/>
      <c r="L990" s="10"/>
      <c r="M990" s="10"/>
      <c r="N990" s="10"/>
      <c r="O990" s="10"/>
    </row>
    <row r="991" spans="1:15" x14ac:dyDescent="0.25">
      <c r="A991" s="10"/>
      <c r="C991" s="10"/>
      <c r="D991" s="10"/>
      <c r="E991" s="10"/>
      <c r="F991" s="10"/>
      <c r="G991" s="10"/>
      <c r="H991" s="10"/>
      <c r="I991" s="10"/>
      <c r="K991" s="10"/>
      <c r="L991" s="10"/>
      <c r="M991" s="10"/>
      <c r="N991" s="10"/>
      <c r="O991" s="10"/>
    </row>
    <row r="992" spans="1:15" x14ac:dyDescent="0.25">
      <c r="A992" s="10"/>
      <c r="C992" s="10"/>
      <c r="D992" s="10"/>
      <c r="E992" s="10"/>
      <c r="F992" s="10"/>
      <c r="G992" s="10"/>
      <c r="H992" s="10"/>
      <c r="I992" s="10"/>
      <c r="K992" s="10"/>
      <c r="L992" s="10"/>
      <c r="M992" s="10"/>
      <c r="N992" s="10"/>
      <c r="O992" s="10"/>
    </row>
    <row r="993" spans="1:15" x14ac:dyDescent="0.25">
      <c r="A993" s="10"/>
      <c r="C993" s="10"/>
      <c r="D993" s="10"/>
      <c r="E993" s="10"/>
      <c r="F993" s="10"/>
      <c r="G993" s="10"/>
      <c r="H993" s="10"/>
      <c r="I993" s="10"/>
      <c r="K993" s="10"/>
      <c r="L993" s="10"/>
      <c r="M993" s="10"/>
      <c r="N993" s="10"/>
      <c r="O993" s="10"/>
    </row>
    <row r="994" spans="1:15" x14ac:dyDescent="0.25">
      <c r="A994" s="10"/>
      <c r="C994" s="10"/>
      <c r="D994" s="10"/>
      <c r="E994" s="10"/>
      <c r="F994" s="10"/>
      <c r="G994" s="10"/>
      <c r="H994" s="10"/>
      <c r="I994" s="10"/>
      <c r="K994" s="10"/>
      <c r="L994" s="10"/>
      <c r="M994" s="10"/>
      <c r="N994" s="10"/>
      <c r="O994" s="10"/>
    </row>
    <row r="995" spans="1:15" x14ac:dyDescent="0.25">
      <c r="A995" s="10"/>
      <c r="C995" s="10"/>
      <c r="D995" s="10"/>
      <c r="E995" s="10"/>
      <c r="F995" s="10"/>
      <c r="G995" s="10"/>
      <c r="H995" s="10"/>
      <c r="I995" s="10"/>
      <c r="K995" s="10"/>
      <c r="L995" s="10"/>
      <c r="M995" s="10"/>
      <c r="N995" s="10"/>
      <c r="O995" s="10"/>
    </row>
    <row r="996" spans="1:15" x14ac:dyDescent="0.25">
      <c r="A996" s="10"/>
      <c r="C996" s="10"/>
      <c r="D996" s="10"/>
      <c r="E996" s="10"/>
      <c r="F996" s="10"/>
      <c r="G996" s="10"/>
      <c r="H996" s="10"/>
      <c r="I996" s="10"/>
      <c r="K996" s="10"/>
      <c r="L996" s="10"/>
      <c r="M996" s="10"/>
      <c r="N996" s="10"/>
      <c r="O996" s="10"/>
    </row>
    <row r="997" spans="1:15" x14ac:dyDescent="0.25">
      <c r="A997" s="10"/>
      <c r="C997" s="10"/>
      <c r="D997" s="10"/>
      <c r="E997" s="10"/>
      <c r="F997" s="10"/>
      <c r="G997" s="10"/>
      <c r="H997" s="10"/>
      <c r="I997" s="10"/>
      <c r="K997" s="10"/>
      <c r="L997" s="10"/>
      <c r="M997" s="10"/>
      <c r="N997" s="10"/>
      <c r="O997" s="10"/>
    </row>
    <row r="998" spans="1:15" x14ac:dyDescent="0.25">
      <c r="A998" s="10"/>
      <c r="C998" s="10"/>
      <c r="D998" s="10"/>
      <c r="E998" s="10"/>
      <c r="F998" s="10"/>
      <c r="G998" s="10"/>
      <c r="H998" s="10"/>
      <c r="I998" s="10"/>
      <c r="K998" s="10"/>
      <c r="L998" s="10"/>
      <c r="M998" s="10"/>
      <c r="N998" s="10"/>
      <c r="O998" s="10"/>
    </row>
    <row r="999" spans="1:15" x14ac:dyDescent="0.25">
      <c r="A999" s="10"/>
      <c r="C999" s="10"/>
      <c r="D999" s="10"/>
      <c r="E999" s="10"/>
      <c r="F999" s="10"/>
      <c r="G999" s="10"/>
      <c r="H999" s="10"/>
      <c r="I999" s="10"/>
      <c r="K999" s="10"/>
      <c r="L999" s="10"/>
      <c r="M999" s="10"/>
      <c r="N999" s="10"/>
      <c r="O999" s="10"/>
    </row>
    <row r="1000" spans="1:15" x14ac:dyDescent="0.25">
      <c r="A1000" s="10"/>
      <c r="C1000" s="10"/>
      <c r="D1000" s="10"/>
      <c r="E1000" s="10"/>
      <c r="F1000" s="10"/>
      <c r="G1000" s="10"/>
      <c r="H1000" s="10"/>
      <c r="I1000" s="10"/>
      <c r="K1000" s="10"/>
      <c r="L1000" s="10"/>
      <c r="M1000" s="10"/>
      <c r="N1000" s="10"/>
      <c r="O1000" s="10"/>
    </row>
    <row r="1001" spans="1:15" x14ac:dyDescent="0.25">
      <c r="A1001" s="10"/>
      <c r="C1001" s="10"/>
      <c r="D1001" s="10"/>
      <c r="E1001" s="10"/>
      <c r="F1001" s="10"/>
      <c r="G1001" s="10"/>
      <c r="H1001" s="10"/>
      <c r="I1001" s="10"/>
      <c r="K1001" s="10"/>
      <c r="L1001" s="10"/>
      <c r="M1001" s="10"/>
      <c r="N1001" s="10"/>
      <c r="O1001" s="10"/>
    </row>
    <row r="1002" spans="1:15" x14ac:dyDescent="0.25">
      <c r="A1002" s="10"/>
      <c r="C1002" s="10"/>
      <c r="D1002" s="10"/>
      <c r="E1002" s="10"/>
      <c r="F1002" s="10"/>
      <c r="G1002" s="10"/>
      <c r="H1002" s="10"/>
      <c r="I1002" s="10"/>
      <c r="K1002" s="10"/>
      <c r="L1002" s="10"/>
      <c r="M1002" s="10"/>
      <c r="N1002" s="10"/>
      <c r="O1002" s="10"/>
    </row>
    <row r="1003" spans="1:15" x14ac:dyDescent="0.25">
      <c r="A1003" s="10"/>
      <c r="C1003" s="10"/>
      <c r="D1003" s="10"/>
      <c r="E1003" s="10"/>
      <c r="F1003" s="10"/>
      <c r="G1003" s="10"/>
      <c r="H1003" s="10"/>
      <c r="I1003" s="10"/>
      <c r="K1003" s="10"/>
      <c r="L1003" s="10"/>
      <c r="M1003" s="10"/>
      <c r="N1003" s="10"/>
      <c r="O1003" s="10"/>
    </row>
    <row r="1004" spans="1:15" x14ac:dyDescent="0.25">
      <c r="A1004" s="10"/>
      <c r="C1004" s="10"/>
      <c r="D1004" s="10"/>
      <c r="E1004" s="10"/>
      <c r="F1004" s="10"/>
      <c r="G1004" s="10"/>
      <c r="H1004" s="10"/>
      <c r="I1004" s="10"/>
      <c r="K1004" s="10"/>
      <c r="L1004" s="10"/>
      <c r="M1004" s="10"/>
      <c r="N1004" s="10"/>
      <c r="O1004" s="10"/>
    </row>
    <row r="1005" spans="1:15" x14ac:dyDescent="0.25">
      <c r="A1005" s="10"/>
      <c r="C1005" s="10"/>
      <c r="D1005" s="10"/>
      <c r="E1005" s="10"/>
      <c r="F1005" s="10"/>
      <c r="G1005" s="10"/>
      <c r="H1005" s="10"/>
      <c r="I1005" s="10"/>
      <c r="K1005" s="10"/>
      <c r="L1005" s="10"/>
      <c r="M1005" s="10"/>
      <c r="N1005" s="10"/>
      <c r="O1005" s="10"/>
    </row>
    <row r="1006" spans="1:15" x14ac:dyDescent="0.25">
      <c r="A1006" s="10"/>
      <c r="C1006" s="10"/>
      <c r="D1006" s="10"/>
      <c r="E1006" s="10"/>
      <c r="F1006" s="10"/>
      <c r="G1006" s="10"/>
      <c r="H1006" s="10"/>
      <c r="I1006" s="10"/>
      <c r="K1006" s="10"/>
      <c r="L1006" s="10"/>
      <c r="M1006" s="10"/>
      <c r="N1006" s="10"/>
      <c r="O1006" s="10"/>
    </row>
    <row r="1007" spans="1:15" x14ac:dyDescent="0.25">
      <c r="A1007" s="10"/>
      <c r="C1007" s="10"/>
      <c r="D1007" s="10"/>
      <c r="E1007" s="10"/>
      <c r="F1007" s="10"/>
      <c r="G1007" s="10"/>
      <c r="H1007" s="10"/>
      <c r="I1007" s="10"/>
      <c r="K1007" s="10"/>
      <c r="L1007" s="10"/>
      <c r="M1007" s="10"/>
      <c r="N1007" s="10"/>
      <c r="O1007" s="10"/>
    </row>
    <row r="1008" spans="1:15" x14ac:dyDescent="0.25">
      <c r="A1008" s="10"/>
      <c r="C1008" s="10"/>
      <c r="D1008" s="10"/>
      <c r="E1008" s="10"/>
      <c r="F1008" s="10"/>
      <c r="G1008" s="10"/>
      <c r="H1008" s="10"/>
      <c r="I1008" s="10"/>
      <c r="K1008" s="10"/>
      <c r="L1008" s="10"/>
      <c r="M1008" s="10"/>
      <c r="N1008" s="10"/>
      <c r="O1008" s="10"/>
    </row>
    <row r="1009" spans="1:15" x14ac:dyDescent="0.25">
      <c r="A1009" s="10"/>
      <c r="C1009" s="10"/>
      <c r="D1009" s="10"/>
      <c r="E1009" s="10"/>
      <c r="F1009" s="10"/>
      <c r="G1009" s="10"/>
      <c r="H1009" s="10"/>
      <c r="I1009" s="10"/>
      <c r="K1009" s="10"/>
      <c r="L1009" s="10"/>
      <c r="M1009" s="10"/>
      <c r="N1009" s="10"/>
      <c r="O1009" s="10"/>
    </row>
    <row r="1010" spans="1:15" x14ac:dyDescent="0.25">
      <c r="A1010" s="10"/>
      <c r="C1010" s="10"/>
      <c r="D1010" s="10"/>
      <c r="E1010" s="10"/>
      <c r="F1010" s="10"/>
      <c r="G1010" s="10"/>
      <c r="H1010" s="10"/>
      <c r="I1010" s="10"/>
      <c r="K1010" s="10"/>
      <c r="L1010" s="10"/>
      <c r="M1010" s="10"/>
      <c r="N1010" s="10"/>
      <c r="O1010" s="10"/>
    </row>
    <row r="1011" spans="1:15" x14ac:dyDescent="0.25">
      <c r="A1011" s="10"/>
      <c r="C1011" s="10"/>
      <c r="D1011" s="10"/>
      <c r="E1011" s="10"/>
      <c r="F1011" s="10"/>
      <c r="G1011" s="10"/>
      <c r="H1011" s="10"/>
      <c r="I1011" s="10"/>
      <c r="K1011" s="10"/>
      <c r="L1011" s="10"/>
      <c r="M1011" s="10"/>
      <c r="N1011" s="10"/>
      <c r="O1011" s="10"/>
    </row>
    <row r="1012" spans="1:15" x14ac:dyDescent="0.25">
      <c r="A1012" s="10"/>
      <c r="C1012" s="10"/>
      <c r="D1012" s="10"/>
      <c r="E1012" s="10"/>
      <c r="F1012" s="10"/>
      <c r="G1012" s="10"/>
      <c r="H1012" s="10"/>
      <c r="I1012" s="10"/>
      <c r="K1012" s="10"/>
      <c r="L1012" s="10"/>
      <c r="M1012" s="10"/>
      <c r="N1012" s="10"/>
      <c r="O1012" s="10"/>
    </row>
    <row r="1013" spans="1:15" x14ac:dyDescent="0.25">
      <c r="A1013" s="10"/>
      <c r="C1013" s="10"/>
      <c r="D1013" s="10"/>
      <c r="E1013" s="10"/>
      <c r="F1013" s="10"/>
      <c r="G1013" s="10"/>
      <c r="H1013" s="10"/>
      <c r="I1013" s="10"/>
      <c r="K1013" s="10"/>
      <c r="L1013" s="10"/>
      <c r="M1013" s="10"/>
      <c r="N1013" s="10"/>
      <c r="O1013" s="10"/>
    </row>
    <row r="1014" spans="1:15" x14ac:dyDescent="0.25">
      <c r="A1014" s="10"/>
      <c r="C1014" s="10"/>
      <c r="D1014" s="10"/>
      <c r="E1014" s="10"/>
      <c r="F1014" s="10"/>
      <c r="G1014" s="10"/>
      <c r="H1014" s="10"/>
      <c r="I1014" s="10"/>
      <c r="K1014" s="10"/>
      <c r="L1014" s="10"/>
      <c r="M1014" s="10"/>
      <c r="N1014" s="10"/>
      <c r="O1014" s="10"/>
    </row>
    <row r="1015" spans="1:15" x14ac:dyDescent="0.25">
      <c r="A1015" s="10"/>
      <c r="C1015" s="10"/>
      <c r="D1015" s="10"/>
      <c r="E1015" s="10"/>
      <c r="F1015" s="10"/>
      <c r="G1015" s="10"/>
      <c r="H1015" s="10"/>
      <c r="I1015" s="10"/>
      <c r="K1015" s="10"/>
      <c r="L1015" s="10"/>
      <c r="M1015" s="10"/>
      <c r="N1015" s="10"/>
      <c r="O1015" s="10"/>
    </row>
    <row r="1016" spans="1:15" x14ac:dyDescent="0.25">
      <c r="A1016" s="10"/>
      <c r="C1016" s="10"/>
      <c r="D1016" s="10"/>
      <c r="E1016" s="10"/>
      <c r="F1016" s="10"/>
      <c r="G1016" s="10"/>
      <c r="H1016" s="10"/>
      <c r="I1016" s="10"/>
      <c r="K1016" s="10"/>
      <c r="L1016" s="10"/>
      <c r="M1016" s="10"/>
      <c r="N1016" s="10"/>
      <c r="O1016" s="10"/>
    </row>
    <row r="1017" spans="1:15" x14ac:dyDescent="0.25">
      <c r="A1017" s="10"/>
      <c r="C1017" s="10"/>
      <c r="D1017" s="10"/>
      <c r="E1017" s="10"/>
      <c r="F1017" s="10"/>
      <c r="G1017" s="10"/>
      <c r="H1017" s="10"/>
      <c r="I1017" s="10"/>
      <c r="K1017" s="10"/>
      <c r="L1017" s="10"/>
      <c r="M1017" s="10"/>
      <c r="N1017" s="10"/>
      <c r="O1017" s="10"/>
    </row>
    <row r="1018" spans="1:15" x14ac:dyDescent="0.25">
      <c r="A1018" s="10"/>
      <c r="C1018" s="10"/>
      <c r="D1018" s="10"/>
      <c r="E1018" s="10"/>
      <c r="F1018" s="10"/>
      <c r="G1018" s="10"/>
      <c r="H1018" s="10"/>
      <c r="I1018" s="10"/>
      <c r="K1018" s="10"/>
      <c r="L1018" s="10"/>
      <c r="M1018" s="10"/>
      <c r="N1018" s="10"/>
      <c r="O1018" s="10"/>
    </row>
    <row r="1019" spans="1:15" x14ac:dyDescent="0.25">
      <c r="A1019" s="10"/>
      <c r="C1019" s="10"/>
      <c r="D1019" s="10"/>
      <c r="E1019" s="10"/>
      <c r="F1019" s="10"/>
      <c r="G1019" s="10"/>
      <c r="H1019" s="10"/>
      <c r="I1019" s="10"/>
      <c r="K1019" s="10"/>
      <c r="L1019" s="10"/>
      <c r="M1019" s="10"/>
      <c r="N1019" s="10"/>
      <c r="O1019" s="10"/>
    </row>
    <row r="1020" spans="1:15" x14ac:dyDescent="0.25">
      <c r="A1020" s="10"/>
      <c r="C1020" s="10"/>
      <c r="D1020" s="10"/>
      <c r="E1020" s="10"/>
      <c r="F1020" s="10"/>
      <c r="G1020" s="10"/>
      <c r="H1020" s="10"/>
      <c r="I1020" s="10"/>
      <c r="K1020" s="10"/>
      <c r="L1020" s="10"/>
      <c r="M1020" s="10"/>
      <c r="N1020" s="10"/>
      <c r="O1020" s="10"/>
    </row>
    <row r="1021" spans="1:15" x14ac:dyDescent="0.25">
      <c r="A1021" s="10"/>
      <c r="C1021" s="10"/>
      <c r="D1021" s="10"/>
      <c r="E1021" s="10"/>
      <c r="F1021" s="10"/>
      <c r="G1021" s="10"/>
      <c r="H1021" s="10"/>
      <c r="I1021" s="10"/>
      <c r="K1021" s="10"/>
      <c r="L1021" s="10"/>
      <c r="M1021" s="10"/>
      <c r="N1021" s="10"/>
      <c r="O1021" s="10"/>
    </row>
    <row r="1022" spans="1:15" x14ac:dyDescent="0.25">
      <c r="A1022" s="10"/>
      <c r="C1022" s="10"/>
      <c r="D1022" s="10"/>
      <c r="E1022" s="10"/>
      <c r="F1022" s="10"/>
      <c r="G1022" s="10"/>
      <c r="H1022" s="10"/>
      <c r="I1022" s="10"/>
      <c r="K1022" s="10"/>
      <c r="L1022" s="10"/>
      <c r="M1022" s="10"/>
      <c r="N1022" s="10"/>
      <c r="O1022" s="10"/>
    </row>
    <row r="1023" spans="1:15" x14ac:dyDescent="0.25">
      <c r="A1023" s="10"/>
      <c r="C1023" s="10"/>
      <c r="D1023" s="10"/>
      <c r="E1023" s="10"/>
      <c r="F1023" s="10"/>
      <c r="G1023" s="10"/>
      <c r="H1023" s="10"/>
      <c r="I1023" s="10"/>
      <c r="K1023" s="10"/>
      <c r="L1023" s="10"/>
      <c r="M1023" s="10"/>
      <c r="N1023" s="10"/>
      <c r="O1023" s="10"/>
    </row>
    <row r="1024" spans="1:15" x14ac:dyDescent="0.25">
      <c r="A1024" s="10"/>
      <c r="C1024" s="10"/>
      <c r="D1024" s="10"/>
      <c r="E1024" s="10"/>
      <c r="F1024" s="10"/>
      <c r="G1024" s="10"/>
      <c r="H1024" s="10"/>
      <c r="I1024" s="10"/>
      <c r="K1024" s="10"/>
      <c r="L1024" s="10"/>
      <c r="M1024" s="10"/>
      <c r="N1024" s="10"/>
      <c r="O1024" s="10"/>
    </row>
    <row r="1025" spans="1:15" x14ac:dyDescent="0.25">
      <c r="A1025" s="10"/>
      <c r="C1025" s="10"/>
      <c r="D1025" s="10"/>
      <c r="E1025" s="10"/>
      <c r="F1025" s="10"/>
      <c r="G1025" s="10"/>
      <c r="H1025" s="10"/>
      <c r="I1025" s="10"/>
      <c r="K1025" s="10"/>
      <c r="L1025" s="10"/>
      <c r="M1025" s="10"/>
      <c r="N1025" s="10"/>
      <c r="O1025" s="10"/>
    </row>
    <row r="1026" spans="1:15" x14ac:dyDescent="0.25">
      <c r="A1026" s="10"/>
      <c r="C1026" s="10"/>
      <c r="D1026" s="10"/>
      <c r="E1026" s="10"/>
      <c r="F1026" s="10"/>
      <c r="G1026" s="10"/>
      <c r="H1026" s="10"/>
      <c r="I1026" s="10"/>
      <c r="K1026" s="10"/>
      <c r="L1026" s="10"/>
      <c r="M1026" s="10"/>
      <c r="N1026" s="10"/>
      <c r="O1026" s="10"/>
    </row>
    <row r="1027" spans="1:15" x14ac:dyDescent="0.25">
      <c r="A1027" s="10"/>
      <c r="C1027" s="10"/>
      <c r="D1027" s="10"/>
      <c r="E1027" s="10"/>
      <c r="F1027" s="10"/>
      <c r="G1027" s="10"/>
      <c r="H1027" s="10"/>
      <c r="I1027" s="10"/>
      <c r="K1027" s="10"/>
      <c r="L1027" s="10"/>
      <c r="M1027" s="10"/>
      <c r="N1027" s="10"/>
      <c r="O1027" s="10"/>
    </row>
    <row r="1028" spans="1:15" x14ac:dyDescent="0.25">
      <c r="A1028" s="10"/>
      <c r="C1028" s="10"/>
      <c r="D1028" s="10"/>
      <c r="E1028" s="10"/>
      <c r="F1028" s="10"/>
      <c r="G1028" s="10"/>
      <c r="H1028" s="10"/>
      <c r="I1028" s="10"/>
      <c r="K1028" s="10"/>
      <c r="L1028" s="10"/>
      <c r="M1028" s="10"/>
      <c r="N1028" s="10"/>
      <c r="O1028" s="10"/>
    </row>
    <row r="1029" spans="1:15" x14ac:dyDescent="0.25">
      <c r="A1029" s="10"/>
      <c r="C1029" s="10"/>
      <c r="D1029" s="10"/>
      <c r="E1029" s="10"/>
      <c r="F1029" s="10"/>
      <c r="G1029" s="10"/>
      <c r="H1029" s="10"/>
      <c r="I1029" s="10"/>
      <c r="K1029" s="10"/>
      <c r="L1029" s="10"/>
      <c r="M1029" s="10"/>
      <c r="N1029" s="10"/>
      <c r="O1029" s="10"/>
    </row>
    <row r="1030" spans="1:15" x14ac:dyDescent="0.25">
      <c r="A1030" s="10"/>
      <c r="C1030" s="10"/>
      <c r="D1030" s="10"/>
      <c r="E1030" s="10"/>
      <c r="F1030" s="10"/>
      <c r="G1030" s="10"/>
      <c r="H1030" s="10"/>
      <c r="I1030" s="10"/>
      <c r="K1030" s="10"/>
      <c r="L1030" s="10"/>
      <c r="M1030" s="10"/>
      <c r="N1030" s="10"/>
      <c r="O1030" s="10"/>
    </row>
    <row r="1031" spans="1:15" x14ac:dyDescent="0.25">
      <c r="A1031" s="10"/>
      <c r="C1031" s="10"/>
      <c r="D1031" s="10"/>
      <c r="E1031" s="10"/>
      <c r="F1031" s="10"/>
      <c r="G1031" s="10"/>
      <c r="H1031" s="10"/>
      <c r="I1031" s="10"/>
      <c r="K1031" s="10"/>
      <c r="L1031" s="10"/>
      <c r="M1031" s="10"/>
      <c r="N1031" s="10"/>
      <c r="O1031" s="10"/>
    </row>
    <row r="1032" spans="1:15" x14ac:dyDescent="0.25">
      <c r="A1032" s="10"/>
      <c r="C1032" s="10"/>
      <c r="D1032" s="10"/>
      <c r="E1032" s="10"/>
      <c r="F1032" s="10"/>
      <c r="G1032" s="10"/>
      <c r="H1032" s="10"/>
      <c r="I1032" s="10"/>
      <c r="K1032" s="10"/>
      <c r="L1032" s="10"/>
      <c r="M1032" s="10"/>
      <c r="N1032" s="10"/>
      <c r="O1032" s="10"/>
    </row>
    <row r="1033" spans="1:15" x14ac:dyDescent="0.25">
      <c r="A1033" s="10"/>
      <c r="C1033" s="10"/>
      <c r="D1033" s="10"/>
      <c r="E1033" s="10"/>
      <c r="F1033" s="10"/>
      <c r="G1033" s="10"/>
      <c r="H1033" s="10"/>
      <c r="I1033" s="10"/>
      <c r="K1033" s="10"/>
      <c r="L1033" s="10"/>
      <c r="M1033" s="10"/>
      <c r="N1033" s="10"/>
      <c r="O1033" s="10"/>
    </row>
    <row r="1034" spans="1:15" x14ac:dyDescent="0.25">
      <c r="A1034" s="10"/>
      <c r="C1034" s="10"/>
      <c r="D1034" s="10"/>
      <c r="E1034" s="10"/>
      <c r="F1034" s="10"/>
      <c r="G1034" s="10"/>
      <c r="H1034" s="10"/>
      <c r="I1034" s="10"/>
      <c r="K1034" s="10"/>
      <c r="L1034" s="10"/>
      <c r="M1034" s="10"/>
      <c r="N1034" s="10"/>
      <c r="O1034" s="10"/>
    </row>
    <row r="1035" spans="1:15" x14ac:dyDescent="0.25">
      <c r="A1035" s="10"/>
      <c r="C1035" s="10"/>
      <c r="D1035" s="10"/>
      <c r="E1035" s="10"/>
      <c r="F1035" s="10"/>
      <c r="G1035" s="10"/>
      <c r="H1035" s="10"/>
      <c r="I1035" s="10"/>
      <c r="K1035" s="10"/>
      <c r="L1035" s="10"/>
      <c r="M1035" s="10"/>
      <c r="N1035" s="10"/>
      <c r="O1035" s="10"/>
    </row>
    <row r="1036" spans="1:15" x14ac:dyDescent="0.25">
      <c r="A1036" s="10"/>
      <c r="C1036" s="10"/>
      <c r="D1036" s="10"/>
      <c r="E1036" s="10"/>
      <c r="F1036" s="10"/>
      <c r="G1036" s="10"/>
      <c r="H1036" s="10"/>
      <c r="I1036" s="10"/>
      <c r="K1036" s="10"/>
      <c r="L1036" s="10"/>
      <c r="M1036" s="10"/>
      <c r="N1036" s="10"/>
      <c r="O1036" s="10"/>
    </row>
    <row r="1037" spans="1:15" x14ac:dyDescent="0.25">
      <c r="A1037" s="10"/>
      <c r="C1037" s="10"/>
      <c r="D1037" s="10"/>
      <c r="E1037" s="10"/>
      <c r="F1037" s="10"/>
      <c r="G1037" s="10"/>
      <c r="H1037" s="10"/>
      <c r="I1037" s="10"/>
      <c r="K1037" s="10"/>
      <c r="L1037" s="10"/>
      <c r="M1037" s="10"/>
      <c r="N1037" s="10"/>
      <c r="O1037" s="10"/>
    </row>
    <row r="1038" spans="1:15" x14ac:dyDescent="0.25">
      <c r="A1038" s="10"/>
      <c r="C1038" s="10"/>
      <c r="D1038" s="10"/>
      <c r="E1038" s="10"/>
      <c r="F1038" s="10"/>
      <c r="G1038" s="10"/>
      <c r="H1038" s="10"/>
      <c r="I1038" s="10"/>
      <c r="K1038" s="10"/>
      <c r="L1038" s="10"/>
      <c r="M1038" s="10"/>
      <c r="N1038" s="10"/>
      <c r="O1038" s="10"/>
    </row>
    <row r="1039" spans="1:15" x14ac:dyDescent="0.25">
      <c r="A1039" s="10"/>
      <c r="C1039" s="10"/>
      <c r="D1039" s="10"/>
      <c r="E1039" s="10"/>
      <c r="F1039" s="10"/>
      <c r="G1039" s="10"/>
      <c r="H1039" s="10"/>
      <c r="I1039" s="10"/>
      <c r="K1039" s="10"/>
      <c r="L1039" s="10"/>
      <c r="M1039" s="10"/>
      <c r="N1039" s="10"/>
      <c r="O1039" s="10"/>
    </row>
    <row r="1040" spans="1:15" x14ac:dyDescent="0.25">
      <c r="A1040" s="10"/>
      <c r="C1040" s="10"/>
      <c r="D1040" s="10"/>
      <c r="E1040" s="10"/>
      <c r="F1040" s="10"/>
      <c r="G1040" s="10"/>
      <c r="H1040" s="10"/>
      <c r="I1040" s="10"/>
      <c r="K1040" s="10"/>
      <c r="L1040" s="10"/>
      <c r="M1040" s="10"/>
      <c r="N1040" s="10"/>
      <c r="O1040" s="10"/>
    </row>
    <row r="1041" spans="1:15" x14ac:dyDescent="0.25">
      <c r="A1041" s="10"/>
      <c r="C1041" s="10"/>
      <c r="D1041" s="10"/>
      <c r="E1041" s="10"/>
      <c r="F1041" s="10"/>
      <c r="G1041" s="10"/>
      <c r="H1041" s="10"/>
      <c r="I1041" s="10"/>
      <c r="K1041" s="10"/>
      <c r="L1041" s="10"/>
      <c r="M1041" s="10"/>
      <c r="N1041" s="10"/>
      <c r="O1041" s="10"/>
    </row>
    <row r="1042" spans="1:15" x14ac:dyDescent="0.25">
      <c r="A1042" s="10"/>
      <c r="C1042" s="10"/>
      <c r="D1042" s="10"/>
      <c r="E1042" s="10"/>
      <c r="F1042" s="10"/>
      <c r="G1042" s="10"/>
      <c r="H1042" s="10"/>
      <c r="I1042" s="10"/>
      <c r="K1042" s="10"/>
      <c r="L1042" s="10"/>
      <c r="M1042" s="10"/>
      <c r="N1042" s="10"/>
      <c r="O1042" s="10"/>
    </row>
    <row r="1043" spans="1:15" x14ac:dyDescent="0.25">
      <c r="A1043" s="10"/>
      <c r="C1043" s="10"/>
      <c r="D1043" s="10"/>
      <c r="E1043" s="10"/>
      <c r="F1043" s="10"/>
      <c r="G1043" s="10"/>
      <c r="H1043" s="10"/>
      <c r="I1043" s="10"/>
      <c r="K1043" s="10"/>
      <c r="L1043" s="10"/>
      <c r="M1043" s="10"/>
      <c r="N1043" s="10"/>
      <c r="O1043" s="10"/>
    </row>
    <row r="1044" spans="1:15" x14ac:dyDescent="0.25">
      <c r="A1044" s="10"/>
      <c r="C1044" s="10"/>
      <c r="D1044" s="10"/>
      <c r="E1044" s="10"/>
      <c r="F1044" s="10"/>
      <c r="G1044" s="10"/>
      <c r="H1044" s="10"/>
      <c r="I1044" s="10"/>
      <c r="K1044" s="10"/>
      <c r="L1044" s="10"/>
      <c r="M1044" s="10"/>
      <c r="N1044" s="10"/>
      <c r="O1044" s="10"/>
    </row>
    <row r="1045" spans="1:15" x14ac:dyDescent="0.25">
      <c r="A1045" s="10"/>
      <c r="C1045" s="10"/>
      <c r="D1045" s="10"/>
      <c r="E1045" s="10"/>
      <c r="F1045" s="10"/>
      <c r="G1045" s="10"/>
      <c r="H1045" s="10"/>
      <c r="I1045" s="10"/>
      <c r="K1045" s="10"/>
      <c r="L1045" s="10"/>
      <c r="M1045" s="10"/>
      <c r="N1045" s="10"/>
      <c r="O1045" s="10"/>
    </row>
    <row r="1046" spans="1:15" x14ac:dyDescent="0.25">
      <c r="A1046" s="10"/>
      <c r="C1046" s="10"/>
      <c r="D1046" s="10"/>
      <c r="E1046" s="10"/>
      <c r="F1046" s="10"/>
      <c r="G1046" s="10"/>
      <c r="H1046" s="10"/>
      <c r="I1046" s="10"/>
      <c r="K1046" s="10"/>
      <c r="L1046" s="10"/>
      <c r="M1046" s="10"/>
      <c r="N1046" s="10"/>
      <c r="O1046" s="10"/>
    </row>
    <row r="1047" spans="1:15" x14ac:dyDescent="0.25">
      <c r="A1047" s="10"/>
      <c r="C1047" s="10"/>
      <c r="D1047" s="10"/>
      <c r="E1047" s="10"/>
      <c r="F1047" s="10"/>
      <c r="G1047" s="10"/>
      <c r="H1047" s="10"/>
      <c r="I1047" s="10"/>
      <c r="K1047" s="10"/>
      <c r="L1047" s="10"/>
      <c r="M1047" s="10"/>
      <c r="N1047" s="10"/>
      <c r="O1047" s="10"/>
    </row>
    <row r="1048" spans="1:15" x14ac:dyDescent="0.25">
      <c r="A1048" s="10"/>
      <c r="C1048" s="10"/>
      <c r="D1048" s="10"/>
      <c r="E1048" s="10"/>
      <c r="F1048" s="10"/>
      <c r="G1048" s="10"/>
      <c r="H1048" s="10"/>
      <c r="I1048" s="10"/>
      <c r="K1048" s="10"/>
      <c r="L1048" s="10"/>
      <c r="M1048" s="10"/>
      <c r="N1048" s="10"/>
      <c r="O1048" s="10"/>
    </row>
    <row r="1049" spans="1:15" x14ac:dyDescent="0.25">
      <c r="A1049" s="10"/>
      <c r="C1049" s="10"/>
      <c r="D1049" s="10"/>
      <c r="E1049" s="10"/>
      <c r="F1049" s="10"/>
      <c r="G1049" s="10"/>
      <c r="H1049" s="10"/>
      <c r="I1049" s="10"/>
      <c r="K1049" s="10"/>
      <c r="L1049" s="10"/>
      <c r="M1049" s="10"/>
      <c r="N1049" s="10"/>
      <c r="O1049" s="10"/>
    </row>
    <row r="1050" spans="1:15" x14ac:dyDescent="0.25">
      <c r="A1050" s="10"/>
      <c r="C1050" s="10"/>
      <c r="D1050" s="10"/>
      <c r="E1050" s="10"/>
      <c r="F1050" s="10"/>
      <c r="G1050" s="10"/>
      <c r="H1050" s="10"/>
      <c r="I1050" s="10"/>
      <c r="K1050" s="10"/>
      <c r="L1050" s="10"/>
      <c r="M1050" s="10"/>
      <c r="N1050" s="10"/>
      <c r="O1050" s="10"/>
    </row>
    <row r="1051" spans="1:15" x14ac:dyDescent="0.25">
      <c r="A1051" s="10"/>
      <c r="C1051" s="10"/>
      <c r="D1051" s="10"/>
      <c r="E1051" s="10"/>
      <c r="F1051" s="10"/>
      <c r="G1051" s="10"/>
      <c r="H1051" s="10"/>
      <c r="I1051" s="10"/>
      <c r="K1051" s="10"/>
      <c r="L1051" s="10"/>
      <c r="M1051" s="10"/>
      <c r="N1051" s="10"/>
      <c r="O1051" s="10"/>
    </row>
    <row r="1052" spans="1:15" x14ac:dyDescent="0.25">
      <c r="A1052" s="10"/>
      <c r="C1052" s="10"/>
      <c r="D1052" s="10"/>
      <c r="E1052" s="10"/>
      <c r="F1052" s="10"/>
      <c r="G1052" s="10"/>
      <c r="H1052" s="10"/>
      <c r="I1052" s="10"/>
      <c r="K1052" s="10"/>
      <c r="L1052" s="10"/>
      <c r="M1052" s="10"/>
      <c r="N1052" s="10"/>
      <c r="O1052" s="10"/>
    </row>
    <row r="1053" spans="1:15" x14ac:dyDescent="0.25">
      <c r="A1053" s="10"/>
      <c r="C1053" s="10"/>
      <c r="D1053" s="10"/>
      <c r="E1053" s="10"/>
      <c r="F1053" s="10"/>
      <c r="G1053" s="10"/>
      <c r="H1053" s="10"/>
      <c r="I1053" s="10"/>
      <c r="K1053" s="10"/>
      <c r="L1053" s="10"/>
      <c r="M1053" s="10"/>
      <c r="N1053" s="10"/>
      <c r="O1053" s="10"/>
    </row>
    <row r="1054" spans="1:15" x14ac:dyDescent="0.25">
      <c r="A1054" s="10"/>
      <c r="C1054" s="10"/>
      <c r="D1054" s="10"/>
      <c r="E1054" s="10"/>
      <c r="F1054" s="10"/>
      <c r="G1054" s="10"/>
      <c r="H1054" s="10"/>
      <c r="I1054" s="10"/>
      <c r="K1054" s="10"/>
      <c r="L1054" s="10"/>
      <c r="M1054" s="10"/>
      <c r="N1054" s="10"/>
      <c r="O1054" s="10"/>
    </row>
    <row r="1055" spans="1:15" x14ac:dyDescent="0.25">
      <c r="A1055" s="10"/>
      <c r="C1055" s="10"/>
      <c r="D1055" s="10"/>
      <c r="E1055" s="10"/>
      <c r="F1055" s="10"/>
      <c r="G1055" s="10"/>
      <c r="H1055" s="10"/>
      <c r="I1055" s="10"/>
      <c r="K1055" s="10"/>
      <c r="L1055" s="10"/>
      <c r="M1055" s="10"/>
      <c r="N1055" s="10"/>
      <c r="O1055" s="10"/>
    </row>
    <row r="1056" spans="1:15" x14ac:dyDescent="0.25">
      <c r="A1056" s="10"/>
      <c r="C1056" s="10"/>
      <c r="D1056" s="10"/>
      <c r="E1056" s="10"/>
      <c r="F1056" s="10"/>
      <c r="G1056" s="10"/>
      <c r="H1056" s="10"/>
      <c r="I1056" s="10"/>
      <c r="K1056" s="10"/>
      <c r="L1056" s="10"/>
      <c r="M1056" s="10"/>
      <c r="N1056" s="10"/>
      <c r="O1056" s="10"/>
    </row>
    <row r="1057" spans="1:15" x14ac:dyDescent="0.25">
      <c r="A1057" s="10"/>
      <c r="C1057" s="10"/>
      <c r="D1057" s="10"/>
      <c r="E1057" s="10"/>
      <c r="F1057" s="10"/>
      <c r="G1057" s="10"/>
      <c r="H1057" s="10"/>
      <c r="I1057" s="10"/>
      <c r="K1057" s="10"/>
      <c r="L1057" s="10"/>
      <c r="M1057" s="10"/>
      <c r="N1057" s="10"/>
      <c r="O1057" s="10"/>
    </row>
    <row r="1058" spans="1:15" x14ac:dyDescent="0.25">
      <c r="A1058" s="10"/>
      <c r="C1058" s="10"/>
      <c r="D1058" s="10"/>
      <c r="E1058" s="10"/>
      <c r="F1058" s="10"/>
      <c r="G1058" s="10"/>
      <c r="H1058" s="10"/>
      <c r="I1058" s="10"/>
      <c r="K1058" s="10"/>
      <c r="L1058" s="10"/>
      <c r="M1058" s="10"/>
      <c r="N1058" s="10"/>
      <c r="O1058" s="10"/>
    </row>
    <row r="1059" spans="1:15" x14ac:dyDescent="0.25">
      <c r="A1059" s="10"/>
      <c r="C1059" s="10"/>
      <c r="D1059" s="10"/>
      <c r="E1059" s="10"/>
      <c r="F1059" s="10"/>
      <c r="G1059" s="10"/>
      <c r="H1059" s="10"/>
      <c r="I1059" s="10"/>
      <c r="K1059" s="10"/>
      <c r="L1059" s="10"/>
      <c r="M1059" s="10"/>
      <c r="N1059" s="10"/>
      <c r="O1059" s="10"/>
    </row>
    <row r="1060" spans="1:15" x14ac:dyDescent="0.25">
      <c r="A1060" s="10"/>
      <c r="C1060" s="10"/>
      <c r="D1060" s="10"/>
      <c r="E1060" s="10"/>
      <c r="F1060" s="10"/>
      <c r="G1060" s="10"/>
      <c r="H1060" s="10"/>
      <c r="I1060" s="10"/>
      <c r="K1060" s="10"/>
      <c r="L1060" s="10"/>
      <c r="M1060" s="10"/>
      <c r="N1060" s="10"/>
      <c r="O1060" s="10"/>
    </row>
    <row r="1061" spans="1:15" x14ac:dyDescent="0.25">
      <c r="A1061" s="10"/>
      <c r="C1061" s="10"/>
      <c r="D1061" s="10"/>
      <c r="E1061" s="10"/>
      <c r="F1061" s="10"/>
      <c r="G1061" s="10"/>
      <c r="H1061" s="10"/>
      <c r="I1061" s="10"/>
      <c r="K1061" s="10"/>
      <c r="L1061" s="10"/>
      <c r="M1061" s="10"/>
      <c r="N1061" s="10"/>
      <c r="O1061" s="10"/>
    </row>
    <row r="1062" spans="1:15" x14ac:dyDescent="0.25">
      <c r="A1062" s="10"/>
      <c r="C1062" s="10"/>
      <c r="D1062" s="10"/>
      <c r="E1062" s="10"/>
      <c r="F1062" s="10"/>
      <c r="G1062" s="10"/>
      <c r="H1062" s="10"/>
      <c r="I1062" s="10"/>
      <c r="K1062" s="10"/>
      <c r="L1062" s="10"/>
      <c r="M1062" s="10"/>
      <c r="N1062" s="10"/>
      <c r="O1062" s="10"/>
    </row>
    <row r="1063" spans="1:15" x14ac:dyDescent="0.25">
      <c r="A1063" s="10"/>
      <c r="C1063" s="10"/>
      <c r="D1063" s="10"/>
      <c r="E1063" s="10"/>
      <c r="F1063" s="10"/>
      <c r="G1063" s="10"/>
      <c r="H1063" s="10"/>
      <c r="I1063" s="10"/>
      <c r="K1063" s="10"/>
      <c r="L1063" s="10"/>
      <c r="M1063" s="10"/>
      <c r="N1063" s="10"/>
      <c r="O1063" s="10"/>
    </row>
    <row r="1064" spans="1:15" x14ac:dyDescent="0.25">
      <c r="A1064" s="10"/>
      <c r="C1064" s="10"/>
      <c r="D1064" s="10"/>
      <c r="E1064" s="10"/>
      <c r="F1064" s="10"/>
      <c r="G1064" s="10"/>
      <c r="H1064" s="10"/>
      <c r="I1064" s="10"/>
      <c r="K1064" s="10"/>
      <c r="L1064" s="10"/>
      <c r="M1064" s="10"/>
      <c r="N1064" s="10"/>
      <c r="O1064" s="10"/>
    </row>
    <row r="1065" spans="1:15" x14ac:dyDescent="0.25">
      <c r="A1065" s="10"/>
      <c r="C1065" s="10"/>
      <c r="D1065" s="10"/>
      <c r="E1065" s="10"/>
      <c r="F1065" s="10"/>
      <c r="G1065" s="10"/>
      <c r="H1065" s="10"/>
      <c r="I1065" s="10"/>
      <c r="K1065" s="10"/>
      <c r="L1065" s="10"/>
      <c r="M1065" s="10"/>
      <c r="N1065" s="10"/>
      <c r="O1065" s="10"/>
    </row>
    <row r="1066" spans="1:15" x14ac:dyDescent="0.25">
      <c r="A1066" s="10"/>
      <c r="C1066" s="10"/>
      <c r="D1066" s="10"/>
      <c r="E1066" s="10"/>
      <c r="F1066" s="10"/>
      <c r="G1066" s="10"/>
      <c r="H1066" s="10"/>
      <c r="I1066" s="10"/>
      <c r="K1066" s="10"/>
      <c r="L1066" s="10"/>
      <c r="M1066" s="10"/>
      <c r="N1066" s="10"/>
      <c r="O1066" s="10"/>
    </row>
    <row r="1067" spans="1:15" x14ac:dyDescent="0.25">
      <c r="A1067" s="10"/>
      <c r="C1067" s="10"/>
      <c r="D1067" s="10"/>
      <c r="E1067" s="10"/>
      <c r="F1067" s="10"/>
      <c r="G1067" s="10"/>
      <c r="H1067" s="10"/>
      <c r="I1067" s="10"/>
      <c r="K1067" s="10"/>
      <c r="L1067" s="10"/>
      <c r="M1067" s="10"/>
      <c r="N1067" s="10"/>
      <c r="O1067" s="10"/>
    </row>
    <row r="1068" spans="1:15" x14ac:dyDescent="0.25">
      <c r="A1068" s="10"/>
      <c r="C1068" s="10"/>
      <c r="D1068" s="10"/>
      <c r="E1068" s="10"/>
      <c r="F1068" s="10"/>
      <c r="G1068" s="10"/>
      <c r="H1068" s="10"/>
      <c r="I1068" s="10"/>
      <c r="K1068" s="10"/>
      <c r="L1068" s="10"/>
      <c r="M1068" s="10"/>
      <c r="N1068" s="10"/>
      <c r="O1068" s="10"/>
    </row>
    <row r="1069" spans="1:15" x14ac:dyDescent="0.25">
      <c r="A1069" s="10"/>
      <c r="C1069" s="10"/>
      <c r="D1069" s="10"/>
      <c r="E1069" s="10"/>
      <c r="F1069" s="10"/>
      <c r="G1069" s="10"/>
      <c r="H1069" s="10"/>
      <c r="I1069" s="10"/>
      <c r="K1069" s="10"/>
      <c r="L1069" s="10"/>
      <c r="M1069" s="10"/>
      <c r="N1069" s="10"/>
      <c r="O1069" s="10"/>
    </row>
    <row r="1070" spans="1:15" x14ac:dyDescent="0.25">
      <c r="A1070" s="10"/>
      <c r="C1070" s="10"/>
      <c r="D1070" s="10"/>
      <c r="E1070" s="10"/>
      <c r="F1070" s="10"/>
      <c r="G1070" s="10"/>
      <c r="H1070" s="10"/>
      <c r="I1070" s="10"/>
      <c r="K1070" s="10"/>
      <c r="L1070" s="10"/>
      <c r="M1070" s="10"/>
      <c r="N1070" s="10"/>
      <c r="O1070" s="10"/>
    </row>
    <row r="1071" spans="1:15" x14ac:dyDescent="0.25">
      <c r="A1071" s="10"/>
      <c r="C1071" s="10"/>
      <c r="D1071" s="10"/>
      <c r="E1071" s="10"/>
      <c r="F1071" s="10"/>
      <c r="G1071" s="10"/>
      <c r="H1071" s="10"/>
      <c r="I1071" s="10"/>
      <c r="K1071" s="10"/>
      <c r="L1071" s="10"/>
      <c r="M1071" s="10"/>
      <c r="N1071" s="10"/>
      <c r="O1071" s="10"/>
    </row>
    <row r="1072" spans="1:15" x14ac:dyDescent="0.25">
      <c r="A1072" s="10"/>
      <c r="C1072" s="10"/>
      <c r="D1072" s="10"/>
      <c r="E1072" s="10"/>
      <c r="F1072" s="10"/>
      <c r="G1072" s="10"/>
      <c r="H1072" s="10"/>
      <c r="I1072" s="10"/>
      <c r="K1072" s="10"/>
      <c r="L1072" s="10"/>
      <c r="M1072" s="10"/>
      <c r="N1072" s="10"/>
      <c r="O1072" s="10"/>
    </row>
    <row r="1073" spans="1:15" x14ac:dyDescent="0.25">
      <c r="A1073" s="10"/>
      <c r="C1073" s="10"/>
      <c r="D1073" s="10"/>
      <c r="E1073" s="10"/>
      <c r="F1073" s="10"/>
      <c r="G1073" s="10"/>
      <c r="H1073" s="10"/>
      <c r="I1073" s="10"/>
      <c r="K1073" s="10"/>
      <c r="L1073" s="10"/>
      <c r="M1073" s="10"/>
      <c r="N1073" s="10"/>
      <c r="O1073" s="10"/>
    </row>
    <row r="1074" spans="1:15" x14ac:dyDescent="0.25">
      <c r="A1074" s="10"/>
      <c r="C1074" s="10"/>
      <c r="D1074" s="10"/>
      <c r="E1074" s="10"/>
      <c r="F1074" s="10"/>
      <c r="G1074" s="10"/>
      <c r="H1074" s="10"/>
      <c r="I1074" s="10"/>
      <c r="K1074" s="10"/>
      <c r="L1074" s="10"/>
      <c r="M1074" s="10"/>
      <c r="N1074" s="10"/>
      <c r="O1074" s="10"/>
    </row>
    <row r="1075" spans="1:15" x14ac:dyDescent="0.25">
      <c r="A1075" s="10"/>
      <c r="C1075" s="10"/>
      <c r="D1075" s="10"/>
      <c r="E1075" s="10"/>
      <c r="F1075" s="10"/>
      <c r="G1075" s="10"/>
      <c r="H1075" s="10"/>
      <c r="I1075" s="10"/>
      <c r="K1075" s="10"/>
      <c r="L1075" s="10"/>
      <c r="M1075" s="10"/>
      <c r="N1075" s="10"/>
      <c r="O1075" s="10"/>
    </row>
    <row r="1076" spans="1:15" x14ac:dyDescent="0.25">
      <c r="A1076" s="10"/>
      <c r="C1076" s="10"/>
      <c r="D1076" s="10"/>
      <c r="E1076" s="10"/>
      <c r="F1076" s="10"/>
      <c r="G1076" s="10"/>
      <c r="H1076" s="10"/>
      <c r="I1076" s="10"/>
      <c r="K1076" s="10"/>
      <c r="L1076" s="10"/>
      <c r="M1076" s="10"/>
      <c r="N1076" s="10"/>
      <c r="O1076" s="10"/>
    </row>
    <row r="1077" spans="1:15" x14ac:dyDescent="0.25">
      <c r="A1077" s="10"/>
      <c r="C1077" s="10"/>
      <c r="D1077" s="10"/>
      <c r="E1077" s="10"/>
      <c r="F1077" s="10"/>
      <c r="G1077" s="10"/>
      <c r="H1077" s="10"/>
      <c r="I1077" s="10"/>
      <c r="K1077" s="10"/>
      <c r="L1077" s="10"/>
      <c r="M1077" s="10"/>
      <c r="N1077" s="10"/>
      <c r="O1077" s="10"/>
    </row>
    <row r="1078" spans="1:15" x14ac:dyDescent="0.25">
      <c r="A1078" s="10"/>
      <c r="C1078" s="10"/>
      <c r="D1078" s="10"/>
      <c r="E1078" s="10"/>
      <c r="F1078" s="10"/>
      <c r="G1078" s="10"/>
      <c r="H1078" s="10"/>
      <c r="I1078" s="10"/>
      <c r="K1078" s="10"/>
      <c r="L1078" s="10"/>
      <c r="M1078" s="10"/>
      <c r="N1078" s="10"/>
      <c r="O1078" s="10"/>
    </row>
    <row r="1079" spans="1:15" x14ac:dyDescent="0.25">
      <c r="A1079" s="10"/>
      <c r="C1079" s="10"/>
      <c r="D1079" s="10"/>
      <c r="E1079" s="10"/>
      <c r="F1079" s="10"/>
      <c r="G1079" s="10"/>
      <c r="H1079" s="10"/>
      <c r="I1079" s="10"/>
      <c r="K1079" s="10"/>
      <c r="L1079" s="10"/>
      <c r="M1079" s="10"/>
      <c r="N1079" s="10"/>
      <c r="O1079" s="10"/>
    </row>
    <row r="1080" spans="1:15" x14ac:dyDescent="0.25">
      <c r="A1080" s="10"/>
      <c r="C1080" s="10"/>
      <c r="D1080" s="10"/>
      <c r="E1080" s="10"/>
      <c r="F1080" s="10"/>
      <c r="G1080" s="10"/>
      <c r="H1080" s="10"/>
      <c r="I1080" s="10"/>
      <c r="K1080" s="10"/>
      <c r="L1080" s="10"/>
      <c r="M1080" s="10"/>
      <c r="N1080" s="10"/>
      <c r="O1080" s="10"/>
    </row>
    <row r="1081" spans="1:15" x14ac:dyDescent="0.25">
      <c r="A1081" s="10"/>
      <c r="C1081" s="10"/>
      <c r="D1081" s="10"/>
      <c r="E1081" s="10"/>
      <c r="F1081" s="10"/>
      <c r="G1081" s="10"/>
      <c r="H1081" s="10"/>
      <c r="I1081" s="10"/>
      <c r="K1081" s="10"/>
      <c r="L1081" s="10"/>
      <c r="M1081" s="10"/>
      <c r="N1081" s="10"/>
      <c r="O1081" s="10"/>
    </row>
    <row r="1082" spans="1:15" x14ac:dyDescent="0.25">
      <c r="A1082" s="10"/>
      <c r="C1082" s="10"/>
      <c r="D1082" s="10"/>
      <c r="E1082" s="10"/>
      <c r="F1082" s="10"/>
      <c r="G1082" s="10"/>
      <c r="H1082" s="10"/>
      <c r="I1082" s="10"/>
      <c r="K1082" s="10"/>
      <c r="L1082" s="10"/>
      <c r="M1082" s="10"/>
      <c r="N1082" s="10"/>
      <c r="O1082" s="10"/>
    </row>
    <row r="1083" spans="1:15" x14ac:dyDescent="0.25">
      <c r="A1083" s="10"/>
      <c r="C1083" s="10"/>
      <c r="D1083" s="10"/>
      <c r="E1083" s="10"/>
      <c r="F1083" s="10"/>
      <c r="G1083" s="10"/>
      <c r="H1083" s="10"/>
      <c r="I1083" s="10"/>
      <c r="K1083" s="10"/>
      <c r="L1083" s="10"/>
      <c r="M1083" s="10"/>
      <c r="N1083" s="10"/>
      <c r="O1083" s="10"/>
    </row>
    <row r="1084" spans="1:15" x14ac:dyDescent="0.25">
      <c r="A1084" s="10"/>
      <c r="C1084" s="10"/>
      <c r="D1084" s="10"/>
      <c r="E1084" s="10"/>
      <c r="F1084" s="10"/>
      <c r="G1084" s="10"/>
      <c r="H1084" s="10"/>
      <c r="I1084" s="10"/>
      <c r="K1084" s="10"/>
      <c r="L1084" s="10"/>
      <c r="M1084" s="10"/>
      <c r="N1084" s="10"/>
      <c r="O1084" s="10"/>
    </row>
    <row r="1085" spans="1:15" x14ac:dyDescent="0.25">
      <c r="A1085" s="10"/>
      <c r="C1085" s="10"/>
      <c r="D1085" s="10"/>
      <c r="E1085" s="10"/>
      <c r="F1085" s="10"/>
      <c r="G1085" s="10"/>
      <c r="H1085" s="10"/>
      <c r="I1085" s="10"/>
      <c r="K1085" s="10"/>
      <c r="L1085" s="10"/>
      <c r="M1085" s="10"/>
      <c r="N1085" s="10"/>
      <c r="O1085" s="10"/>
    </row>
    <row r="1086" spans="1:15" x14ac:dyDescent="0.25">
      <c r="A1086" s="10"/>
      <c r="C1086" s="10"/>
      <c r="D1086" s="10"/>
      <c r="E1086" s="10"/>
      <c r="F1086" s="10"/>
      <c r="G1086" s="10"/>
      <c r="H1086" s="10"/>
      <c r="I1086" s="10"/>
      <c r="K1086" s="10"/>
      <c r="L1086" s="10"/>
      <c r="M1086" s="10"/>
      <c r="N1086" s="10"/>
      <c r="O1086" s="10"/>
    </row>
    <row r="1087" spans="1:15" x14ac:dyDescent="0.25">
      <c r="A1087" s="10"/>
      <c r="C1087" s="10"/>
      <c r="D1087" s="10"/>
      <c r="E1087" s="10"/>
      <c r="F1087" s="10"/>
      <c r="G1087" s="10"/>
      <c r="H1087" s="10"/>
      <c r="I1087" s="10"/>
      <c r="K1087" s="10"/>
      <c r="L1087" s="10"/>
      <c r="M1087" s="10"/>
      <c r="N1087" s="10"/>
      <c r="O1087" s="10"/>
    </row>
    <row r="1088" spans="1:15" x14ac:dyDescent="0.25">
      <c r="A1088" s="10"/>
      <c r="C1088" s="10"/>
      <c r="D1088" s="10"/>
      <c r="E1088" s="10"/>
      <c r="F1088" s="10"/>
      <c r="G1088" s="10"/>
      <c r="H1088" s="10"/>
      <c r="I1088" s="10"/>
      <c r="K1088" s="10"/>
      <c r="L1088" s="10"/>
      <c r="M1088" s="10"/>
      <c r="N1088" s="10"/>
      <c r="O1088" s="10"/>
    </row>
    <row r="1089" spans="1:15" x14ac:dyDescent="0.25">
      <c r="A1089" s="10"/>
      <c r="C1089" s="10"/>
      <c r="D1089" s="10"/>
      <c r="E1089" s="10"/>
      <c r="F1089" s="10"/>
      <c r="G1089" s="10"/>
      <c r="H1089" s="10"/>
      <c r="I1089" s="10"/>
      <c r="K1089" s="10"/>
      <c r="L1089" s="10"/>
      <c r="M1089" s="10"/>
      <c r="N1089" s="10"/>
      <c r="O1089" s="10"/>
    </row>
    <row r="1090" spans="1:15" x14ac:dyDescent="0.25">
      <c r="A1090" s="10"/>
      <c r="C1090" s="10"/>
      <c r="D1090" s="10"/>
      <c r="E1090" s="10"/>
      <c r="F1090" s="10"/>
      <c r="G1090" s="10"/>
      <c r="H1090" s="10"/>
      <c r="I1090" s="10"/>
      <c r="K1090" s="10"/>
      <c r="L1090" s="10"/>
      <c r="M1090" s="10"/>
      <c r="N1090" s="10"/>
      <c r="O1090" s="10"/>
    </row>
    <row r="1091" spans="1:15" x14ac:dyDescent="0.25">
      <c r="A1091" s="10"/>
      <c r="C1091" s="10"/>
      <c r="D1091" s="10"/>
      <c r="E1091" s="10"/>
      <c r="F1091" s="10"/>
      <c r="G1091" s="10"/>
      <c r="H1091" s="10"/>
      <c r="I1091" s="10"/>
      <c r="K1091" s="10"/>
      <c r="L1091" s="10"/>
      <c r="M1091" s="10"/>
      <c r="N1091" s="10"/>
      <c r="O1091" s="10"/>
    </row>
    <row r="1092" spans="1:15" x14ac:dyDescent="0.25">
      <c r="A1092" s="10"/>
      <c r="C1092" s="10"/>
      <c r="D1092" s="10"/>
      <c r="E1092" s="10"/>
      <c r="F1092" s="10"/>
      <c r="G1092" s="10"/>
      <c r="H1092" s="10"/>
      <c r="I1092" s="10"/>
      <c r="K1092" s="10"/>
      <c r="L1092" s="10"/>
      <c r="M1092" s="10"/>
      <c r="N1092" s="10"/>
      <c r="O1092" s="10"/>
    </row>
    <row r="1093" spans="1:15" x14ac:dyDescent="0.25">
      <c r="A1093" s="10"/>
      <c r="C1093" s="10"/>
      <c r="D1093" s="10"/>
      <c r="E1093" s="10"/>
      <c r="F1093" s="10"/>
      <c r="G1093" s="10"/>
      <c r="H1093" s="10"/>
      <c r="I1093" s="10"/>
      <c r="K1093" s="10"/>
      <c r="L1093" s="10"/>
      <c r="M1093" s="10"/>
      <c r="N1093" s="10"/>
      <c r="O1093" s="10"/>
    </row>
    <row r="1094" spans="1:15" x14ac:dyDescent="0.25">
      <c r="A1094" s="10"/>
      <c r="C1094" s="10"/>
      <c r="D1094" s="10"/>
      <c r="E1094" s="10"/>
      <c r="F1094" s="10"/>
      <c r="G1094" s="10"/>
      <c r="H1094" s="10"/>
      <c r="I1094" s="10"/>
      <c r="K1094" s="10"/>
      <c r="L1094" s="10"/>
      <c r="M1094" s="10"/>
      <c r="N1094" s="10"/>
      <c r="O1094" s="10"/>
    </row>
    <row r="1095" spans="1:15" x14ac:dyDescent="0.25">
      <c r="A1095" s="10"/>
      <c r="C1095" s="10"/>
      <c r="D1095" s="10"/>
      <c r="E1095" s="10"/>
      <c r="F1095" s="10"/>
      <c r="G1095" s="10"/>
      <c r="H1095" s="10"/>
      <c r="I1095" s="10"/>
      <c r="K1095" s="10"/>
      <c r="L1095" s="10"/>
      <c r="M1095" s="10"/>
      <c r="N1095" s="10"/>
      <c r="O1095" s="10"/>
    </row>
    <row r="1096" spans="1:15" x14ac:dyDescent="0.25">
      <c r="A1096" s="10"/>
      <c r="C1096" s="10"/>
      <c r="D1096" s="10"/>
      <c r="E1096" s="10"/>
      <c r="F1096" s="10"/>
      <c r="G1096" s="10"/>
      <c r="H1096" s="10"/>
      <c r="I1096" s="10"/>
      <c r="K1096" s="10"/>
      <c r="L1096" s="10"/>
      <c r="M1096" s="10"/>
      <c r="N1096" s="10"/>
      <c r="O1096" s="10"/>
    </row>
    <row r="1097" spans="1:15" x14ac:dyDescent="0.25">
      <c r="A1097" s="10"/>
      <c r="C1097" s="10"/>
      <c r="D1097" s="10"/>
      <c r="E1097" s="10"/>
      <c r="F1097" s="10"/>
      <c r="G1097" s="10"/>
      <c r="H1097" s="10"/>
      <c r="I1097" s="10"/>
      <c r="K1097" s="10"/>
      <c r="L1097" s="10"/>
      <c r="M1097" s="10"/>
      <c r="N1097" s="10"/>
      <c r="O1097" s="10"/>
    </row>
    <row r="1098" spans="1:15" x14ac:dyDescent="0.25">
      <c r="A1098" s="10"/>
      <c r="C1098" s="10"/>
      <c r="D1098" s="10"/>
      <c r="E1098" s="10"/>
      <c r="F1098" s="10"/>
      <c r="G1098" s="10"/>
      <c r="H1098" s="10"/>
      <c r="I1098" s="10"/>
      <c r="K1098" s="10"/>
      <c r="L1098" s="10"/>
      <c r="M1098" s="10"/>
      <c r="N1098" s="10"/>
      <c r="O1098" s="10"/>
    </row>
    <row r="1099" spans="1:15" x14ac:dyDescent="0.25">
      <c r="A1099" s="10"/>
      <c r="C1099" s="10"/>
      <c r="D1099" s="10"/>
      <c r="E1099" s="10"/>
      <c r="F1099" s="10"/>
      <c r="G1099" s="10"/>
      <c r="H1099" s="10"/>
      <c r="I1099" s="10"/>
      <c r="K1099" s="10"/>
      <c r="L1099" s="10"/>
      <c r="M1099" s="10"/>
      <c r="N1099" s="10"/>
      <c r="O1099" s="10"/>
    </row>
    <row r="1100" spans="1:15" x14ac:dyDescent="0.25">
      <c r="A1100" s="10"/>
      <c r="C1100" s="10"/>
      <c r="D1100" s="10"/>
      <c r="E1100" s="10"/>
      <c r="F1100" s="10"/>
      <c r="G1100" s="10"/>
      <c r="H1100" s="10"/>
      <c r="I1100" s="10"/>
      <c r="K1100" s="10"/>
      <c r="L1100" s="10"/>
      <c r="M1100" s="10"/>
      <c r="N1100" s="10"/>
      <c r="O1100" s="10"/>
    </row>
    <row r="1101" spans="1:15" x14ac:dyDescent="0.25">
      <c r="A1101" s="10"/>
      <c r="C1101" s="10"/>
      <c r="D1101" s="10"/>
      <c r="E1101" s="10"/>
      <c r="F1101" s="10"/>
      <c r="G1101" s="10"/>
      <c r="H1101" s="10"/>
      <c r="I1101" s="10"/>
      <c r="K1101" s="10"/>
      <c r="L1101" s="10"/>
      <c r="M1101" s="10"/>
      <c r="N1101" s="10"/>
      <c r="O1101" s="10"/>
    </row>
    <row r="1102" spans="1:15" x14ac:dyDescent="0.25">
      <c r="A1102" s="10"/>
      <c r="C1102" s="10"/>
      <c r="D1102" s="10"/>
      <c r="E1102" s="10"/>
      <c r="F1102" s="10"/>
      <c r="G1102" s="10"/>
      <c r="H1102" s="10"/>
      <c r="I1102" s="10"/>
      <c r="K1102" s="10"/>
      <c r="L1102" s="10"/>
      <c r="M1102" s="10"/>
      <c r="N1102" s="10"/>
      <c r="O1102" s="10"/>
    </row>
    <row r="1103" spans="1:15" x14ac:dyDescent="0.25">
      <c r="A1103" s="10"/>
      <c r="C1103" s="10"/>
      <c r="D1103" s="10"/>
      <c r="E1103" s="10"/>
      <c r="F1103" s="10"/>
      <c r="G1103" s="10"/>
      <c r="H1103" s="10"/>
      <c r="I1103" s="10"/>
      <c r="K1103" s="10"/>
      <c r="L1103" s="10"/>
      <c r="M1103" s="10"/>
      <c r="N1103" s="10"/>
      <c r="O1103" s="10"/>
    </row>
    <row r="1104" spans="1:15" x14ac:dyDescent="0.25">
      <c r="A1104" s="10"/>
      <c r="C1104" s="10"/>
      <c r="D1104" s="10"/>
      <c r="E1104" s="10"/>
      <c r="F1104" s="10"/>
      <c r="G1104" s="10"/>
      <c r="H1104" s="10"/>
      <c r="I1104" s="10"/>
      <c r="K1104" s="10"/>
      <c r="L1104" s="10"/>
      <c r="M1104" s="10"/>
      <c r="N1104" s="10"/>
      <c r="O1104" s="10"/>
    </row>
    <row r="1105" spans="1:15" x14ac:dyDescent="0.25">
      <c r="A1105" s="10"/>
      <c r="C1105" s="10"/>
      <c r="D1105" s="10"/>
      <c r="E1105" s="10"/>
      <c r="F1105" s="10"/>
      <c r="G1105" s="10"/>
      <c r="H1105" s="10"/>
      <c r="I1105" s="10"/>
      <c r="K1105" s="10"/>
      <c r="L1105" s="10"/>
      <c r="M1105" s="10"/>
      <c r="N1105" s="10"/>
      <c r="O1105" s="10"/>
    </row>
    <row r="1106" spans="1:15" x14ac:dyDescent="0.25">
      <c r="A1106" s="10"/>
      <c r="C1106" s="10"/>
      <c r="D1106" s="10"/>
      <c r="E1106" s="10"/>
      <c r="F1106" s="10"/>
      <c r="G1106" s="10"/>
      <c r="H1106" s="10"/>
      <c r="I1106" s="10"/>
      <c r="K1106" s="10"/>
      <c r="L1106" s="10"/>
      <c r="M1106" s="10"/>
      <c r="N1106" s="10"/>
      <c r="O1106" s="10"/>
    </row>
    <row r="1107" spans="1:15" x14ac:dyDescent="0.25">
      <c r="A1107" s="10"/>
      <c r="C1107" s="10"/>
      <c r="D1107" s="10"/>
      <c r="E1107" s="10"/>
      <c r="F1107" s="10"/>
      <c r="G1107" s="10"/>
      <c r="H1107" s="10"/>
      <c r="I1107" s="10"/>
      <c r="K1107" s="10"/>
      <c r="L1107" s="10"/>
      <c r="M1107" s="10"/>
      <c r="N1107" s="10"/>
      <c r="O1107" s="10"/>
    </row>
    <row r="1108" spans="1:15" x14ac:dyDescent="0.25">
      <c r="A1108" s="10"/>
      <c r="C1108" s="10"/>
      <c r="D1108" s="10"/>
      <c r="E1108" s="10"/>
      <c r="F1108" s="10"/>
      <c r="G1108" s="10"/>
      <c r="H1108" s="10"/>
      <c r="I1108" s="10"/>
      <c r="K1108" s="10"/>
      <c r="L1108" s="10"/>
      <c r="M1108" s="10"/>
      <c r="N1108" s="10"/>
      <c r="O1108" s="10"/>
    </row>
    <row r="1109" spans="1:15" x14ac:dyDescent="0.25">
      <c r="A1109" s="10"/>
      <c r="C1109" s="10"/>
      <c r="D1109" s="10"/>
      <c r="E1109" s="10"/>
      <c r="F1109" s="10"/>
      <c r="G1109" s="10"/>
      <c r="H1109" s="10"/>
      <c r="I1109" s="10"/>
      <c r="K1109" s="10"/>
      <c r="L1109" s="10"/>
      <c r="M1109" s="10"/>
      <c r="N1109" s="10"/>
      <c r="O1109" s="10"/>
    </row>
    <row r="1110" spans="1:15" x14ac:dyDescent="0.25">
      <c r="A1110" s="10"/>
      <c r="C1110" s="10"/>
      <c r="D1110" s="10"/>
      <c r="E1110" s="10"/>
      <c r="F1110" s="10"/>
      <c r="G1110" s="10"/>
      <c r="H1110" s="10"/>
      <c r="I1110" s="10"/>
      <c r="K1110" s="10"/>
      <c r="L1110" s="10"/>
      <c r="M1110" s="10"/>
      <c r="N1110" s="10"/>
      <c r="O1110" s="10"/>
    </row>
    <row r="1111" spans="1:15" x14ac:dyDescent="0.25">
      <c r="A1111" s="10"/>
      <c r="C1111" s="10"/>
      <c r="D1111" s="10"/>
      <c r="E1111" s="10"/>
      <c r="F1111" s="10"/>
      <c r="G1111" s="10"/>
      <c r="H1111" s="10"/>
      <c r="I1111" s="10"/>
      <c r="K1111" s="10"/>
      <c r="L1111" s="10"/>
      <c r="M1111" s="10"/>
      <c r="N1111" s="10"/>
      <c r="O1111" s="10"/>
    </row>
    <row r="1112" spans="1:15" x14ac:dyDescent="0.25">
      <c r="A1112" s="10"/>
      <c r="C1112" s="10"/>
      <c r="D1112" s="10"/>
      <c r="E1112" s="10"/>
      <c r="F1112" s="10"/>
      <c r="G1112" s="10"/>
      <c r="H1112" s="10"/>
      <c r="I1112" s="10"/>
      <c r="K1112" s="10"/>
      <c r="L1112" s="10"/>
      <c r="M1112" s="10"/>
      <c r="N1112" s="10"/>
      <c r="O1112" s="10"/>
    </row>
    <row r="1113" spans="1:15" x14ac:dyDescent="0.25">
      <c r="A1113" s="10"/>
      <c r="C1113" s="10"/>
      <c r="D1113" s="10"/>
      <c r="E1113" s="10"/>
      <c r="F1113" s="10"/>
      <c r="G1113" s="10"/>
      <c r="H1113" s="10"/>
      <c r="I1113" s="10"/>
      <c r="K1113" s="10"/>
      <c r="L1113" s="10"/>
      <c r="M1113" s="10"/>
      <c r="N1113" s="10"/>
      <c r="O1113" s="10"/>
    </row>
    <row r="1114" spans="1:15" x14ac:dyDescent="0.25">
      <c r="A1114" s="10"/>
      <c r="C1114" s="10"/>
      <c r="D1114" s="10"/>
      <c r="E1114" s="10"/>
      <c r="F1114" s="10"/>
      <c r="G1114" s="10"/>
      <c r="H1114" s="10"/>
      <c r="I1114" s="10"/>
      <c r="K1114" s="10"/>
      <c r="L1114" s="10"/>
      <c r="M1114" s="10"/>
      <c r="N1114" s="10"/>
      <c r="O1114" s="10"/>
    </row>
    <row r="1115" spans="1:15" x14ac:dyDescent="0.25">
      <c r="A1115" s="10"/>
      <c r="C1115" s="10"/>
      <c r="D1115" s="10"/>
      <c r="E1115" s="10"/>
      <c r="F1115" s="10"/>
      <c r="G1115" s="10"/>
      <c r="H1115" s="10"/>
      <c r="I1115" s="10"/>
      <c r="K1115" s="10"/>
      <c r="L1115" s="10"/>
      <c r="M1115" s="10"/>
      <c r="N1115" s="10"/>
      <c r="O1115" s="10"/>
    </row>
    <row r="1116" spans="1:15" x14ac:dyDescent="0.25">
      <c r="A1116" s="10"/>
      <c r="C1116" s="10"/>
      <c r="D1116" s="10"/>
      <c r="E1116" s="10"/>
      <c r="F1116" s="10"/>
      <c r="G1116" s="10"/>
      <c r="H1116" s="10"/>
      <c r="I1116" s="10"/>
      <c r="K1116" s="10"/>
      <c r="L1116" s="10"/>
      <c r="M1116" s="10"/>
      <c r="N1116" s="10"/>
      <c r="O1116" s="10"/>
    </row>
    <row r="1117" spans="1:15" x14ac:dyDescent="0.25">
      <c r="A1117" s="10"/>
      <c r="C1117" s="10"/>
      <c r="D1117" s="10"/>
      <c r="E1117" s="10"/>
      <c r="F1117" s="10"/>
      <c r="G1117" s="10"/>
      <c r="H1117" s="10"/>
      <c r="I1117" s="10"/>
      <c r="K1117" s="10"/>
      <c r="L1117" s="10"/>
      <c r="M1117" s="10"/>
      <c r="N1117" s="10"/>
      <c r="O1117" s="10"/>
    </row>
    <row r="1118" spans="1:15" x14ac:dyDescent="0.25">
      <c r="A1118" s="10"/>
      <c r="C1118" s="10"/>
      <c r="D1118" s="10"/>
      <c r="E1118" s="10"/>
      <c r="F1118" s="10"/>
      <c r="G1118" s="10"/>
      <c r="H1118" s="10"/>
      <c r="I1118" s="10"/>
      <c r="K1118" s="10"/>
      <c r="L1118" s="10"/>
      <c r="M1118" s="10"/>
      <c r="N1118" s="10"/>
      <c r="O1118" s="10"/>
    </row>
    <row r="1119" spans="1:15" x14ac:dyDescent="0.25">
      <c r="A1119" s="10"/>
      <c r="C1119" s="10"/>
      <c r="D1119" s="10"/>
      <c r="E1119" s="10"/>
      <c r="F1119" s="10"/>
      <c r="G1119" s="10"/>
      <c r="H1119" s="10"/>
      <c r="I1119" s="10"/>
      <c r="K1119" s="10"/>
      <c r="L1119" s="10"/>
      <c r="M1119" s="10"/>
      <c r="N1119" s="10"/>
      <c r="O1119" s="10"/>
    </row>
    <row r="1120" spans="1:15" x14ac:dyDescent="0.25">
      <c r="A1120" s="10"/>
      <c r="C1120" s="10"/>
      <c r="D1120" s="10"/>
      <c r="E1120" s="10"/>
      <c r="F1120" s="10"/>
      <c r="G1120" s="10"/>
      <c r="H1120" s="10"/>
      <c r="I1120" s="10"/>
      <c r="K1120" s="10"/>
      <c r="L1120" s="10"/>
      <c r="M1120" s="10"/>
      <c r="N1120" s="10"/>
      <c r="O1120" s="10"/>
    </row>
    <row r="1121" spans="1:15" x14ac:dyDescent="0.25">
      <c r="A1121" s="10"/>
      <c r="C1121" s="10"/>
      <c r="D1121" s="10"/>
      <c r="E1121" s="10"/>
      <c r="F1121" s="10"/>
      <c r="G1121" s="10"/>
      <c r="H1121" s="10"/>
      <c r="I1121" s="10"/>
      <c r="K1121" s="10"/>
      <c r="L1121" s="10"/>
      <c r="M1121" s="10"/>
      <c r="N1121" s="10"/>
      <c r="O1121" s="10"/>
    </row>
    <row r="1122" spans="1:15" x14ac:dyDescent="0.25">
      <c r="A1122" s="10"/>
      <c r="C1122" s="10"/>
      <c r="D1122" s="10"/>
      <c r="E1122" s="10"/>
      <c r="F1122" s="10"/>
      <c r="G1122" s="10"/>
      <c r="H1122" s="10"/>
      <c r="I1122" s="10"/>
      <c r="K1122" s="10"/>
      <c r="L1122" s="10"/>
      <c r="M1122" s="10"/>
      <c r="N1122" s="10"/>
      <c r="O1122" s="10"/>
    </row>
    <row r="1123" spans="1:15" x14ac:dyDescent="0.25">
      <c r="A1123" s="10"/>
      <c r="C1123" s="10"/>
      <c r="D1123" s="10"/>
      <c r="E1123" s="10"/>
      <c r="F1123" s="10"/>
      <c r="G1123" s="10"/>
      <c r="H1123" s="10"/>
      <c r="I1123" s="10"/>
      <c r="K1123" s="10"/>
      <c r="L1123" s="10"/>
      <c r="M1123" s="10"/>
      <c r="N1123" s="10"/>
      <c r="O1123" s="10"/>
    </row>
    <row r="1124" spans="1:15" x14ac:dyDescent="0.25">
      <c r="A1124" s="10"/>
      <c r="C1124" s="10"/>
      <c r="D1124" s="10"/>
      <c r="E1124" s="10"/>
      <c r="F1124" s="10"/>
      <c r="G1124" s="10"/>
      <c r="H1124" s="10"/>
      <c r="I1124" s="10"/>
      <c r="K1124" s="10"/>
      <c r="L1124" s="10"/>
      <c r="M1124" s="10"/>
      <c r="N1124" s="10"/>
      <c r="O1124" s="10"/>
    </row>
    <row r="1125" spans="1:15" x14ac:dyDescent="0.25">
      <c r="A1125" s="10"/>
      <c r="C1125" s="10"/>
      <c r="D1125" s="10"/>
      <c r="E1125" s="10"/>
      <c r="F1125" s="10"/>
      <c r="G1125" s="10"/>
      <c r="H1125" s="10"/>
      <c r="I1125" s="10"/>
      <c r="K1125" s="10"/>
      <c r="L1125" s="10"/>
      <c r="M1125" s="10"/>
      <c r="N1125" s="10"/>
      <c r="O1125" s="10"/>
    </row>
    <row r="1126" spans="1:15" x14ac:dyDescent="0.25">
      <c r="A1126" s="10"/>
      <c r="C1126" s="10"/>
      <c r="D1126" s="10"/>
      <c r="E1126" s="10"/>
      <c r="F1126" s="10"/>
      <c r="G1126" s="10"/>
      <c r="H1126" s="10"/>
      <c r="I1126" s="10"/>
      <c r="K1126" s="10"/>
      <c r="L1126" s="10"/>
      <c r="M1126" s="10"/>
      <c r="N1126" s="10"/>
      <c r="O1126" s="10"/>
    </row>
    <row r="1127" spans="1:15" x14ac:dyDescent="0.25">
      <c r="A1127" s="10"/>
      <c r="C1127" s="10"/>
      <c r="D1127" s="10"/>
      <c r="E1127" s="10"/>
      <c r="F1127" s="10"/>
      <c r="G1127" s="10"/>
      <c r="H1127" s="10"/>
      <c r="I1127" s="10"/>
      <c r="K1127" s="10"/>
      <c r="L1127" s="10"/>
      <c r="M1127" s="10"/>
      <c r="N1127" s="10"/>
      <c r="O1127" s="10"/>
    </row>
    <row r="1128" spans="1:15" x14ac:dyDescent="0.25">
      <c r="A1128" s="10"/>
      <c r="C1128" s="10"/>
      <c r="D1128" s="10"/>
      <c r="E1128" s="10"/>
      <c r="F1128" s="10"/>
      <c r="G1128" s="10"/>
      <c r="H1128" s="10"/>
      <c r="I1128" s="10"/>
      <c r="K1128" s="10"/>
      <c r="L1128" s="10"/>
      <c r="M1128" s="10"/>
      <c r="N1128" s="10"/>
      <c r="O1128" s="10"/>
    </row>
    <row r="1129" spans="1:15" x14ac:dyDescent="0.25">
      <c r="A1129" s="10"/>
      <c r="C1129" s="10"/>
      <c r="D1129" s="10"/>
      <c r="E1129" s="10"/>
      <c r="F1129" s="10"/>
      <c r="G1129" s="10"/>
      <c r="H1129" s="10"/>
      <c r="I1129" s="10"/>
      <c r="K1129" s="10"/>
      <c r="L1129" s="10"/>
      <c r="M1129" s="10"/>
      <c r="N1129" s="10"/>
      <c r="O1129" s="10"/>
    </row>
    <row r="1130" spans="1:15" x14ac:dyDescent="0.25">
      <c r="A1130" s="10"/>
      <c r="C1130" s="10"/>
      <c r="D1130" s="10"/>
      <c r="E1130" s="10"/>
      <c r="F1130" s="10"/>
      <c r="G1130" s="10"/>
      <c r="H1130" s="10"/>
      <c r="I1130" s="10"/>
      <c r="K1130" s="10"/>
      <c r="L1130" s="10"/>
      <c r="M1130" s="10"/>
      <c r="N1130" s="10"/>
      <c r="O1130" s="10"/>
    </row>
    <row r="1131" spans="1:15" x14ac:dyDescent="0.25">
      <c r="A1131" s="10"/>
      <c r="C1131" s="10"/>
      <c r="D1131" s="10"/>
      <c r="E1131" s="10"/>
      <c r="F1131" s="10"/>
      <c r="G1131" s="10"/>
      <c r="H1131" s="10"/>
      <c r="I1131" s="10"/>
      <c r="K1131" s="10"/>
      <c r="L1131" s="10"/>
      <c r="M1131" s="10"/>
      <c r="N1131" s="10"/>
      <c r="O1131" s="10"/>
    </row>
    <row r="1132" spans="1:15" x14ac:dyDescent="0.25">
      <c r="A1132" s="10"/>
      <c r="C1132" s="10"/>
      <c r="D1132" s="10"/>
      <c r="E1132" s="10"/>
      <c r="F1132" s="10"/>
      <c r="G1132" s="10"/>
      <c r="H1132" s="10"/>
      <c r="I1132" s="10"/>
      <c r="K1132" s="10"/>
      <c r="L1132" s="10"/>
      <c r="M1132" s="10"/>
      <c r="N1132" s="10"/>
      <c r="O1132" s="10"/>
    </row>
    <row r="1133" spans="1:15" x14ac:dyDescent="0.25">
      <c r="A1133" s="10"/>
      <c r="C1133" s="10"/>
      <c r="D1133" s="10"/>
      <c r="E1133" s="10"/>
      <c r="F1133" s="10"/>
      <c r="G1133" s="10"/>
      <c r="H1133" s="10"/>
      <c r="I1133" s="10"/>
      <c r="K1133" s="10"/>
      <c r="L1133" s="10"/>
      <c r="M1133" s="10"/>
      <c r="N1133" s="10"/>
      <c r="O1133" s="10"/>
    </row>
    <row r="1134" spans="1:15" x14ac:dyDescent="0.25">
      <c r="A1134" s="10"/>
      <c r="C1134" s="10"/>
      <c r="D1134" s="10"/>
      <c r="E1134" s="10"/>
      <c r="F1134" s="10"/>
      <c r="G1134" s="10"/>
      <c r="H1134" s="10"/>
      <c r="I1134" s="10"/>
      <c r="K1134" s="10"/>
      <c r="L1134" s="10"/>
      <c r="M1134" s="10"/>
      <c r="N1134" s="10"/>
      <c r="O1134" s="10"/>
    </row>
    <row r="1135" spans="1:15" x14ac:dyDescent="0.25">
      <c r="A1135" s="10"/>
      <c r="C1135" s="10"/>
      <c r="D1135" s="10"/>
      <c r="E1135" s="10"/>
      <c r="F1135" s="10"/>
      <c r="G1135" s="10"/>
      <c r="H1135" s="10"/>
      <c r="I1135" s="10"/>
      <c r="K1135" s="10"/>
      <c r="L1135" s="10"/>
      <c r="M1135" s="10"/>
      <c r="N1135" s="10"/>
      <c r="O1135" s="10"/>
    </row>
    <row r="1136" spans="1:15" x14ac:dyDescent="0.25">
      <c r="A1136" s="10"/>
      <c r="C1136" s="10"/>
      <c r="D1136" s="10"/>
      <c r="E1136" s="10"/>
      <c r="F1136" s="10"/>
      <c r="G1136" s="10"/>
      <c r="H1136" s="10"/>
      <c r="I1136" s="10"/>
      <c r="K1136" s="10"/>
      <c r="L1136" s="10"/>
      <c r="M1136" s="10"/>
      <c r="N1136" s="10"/>
      <c r="O1136" s="10"/>
    </row>
    <row r="1137" spans="1:15" x14ac:dyDescent="0.25">
      <c r="A1137" s="10"/>
      <c r="C1137" s="10"/>
      <c r="D1137" s="10"/>
      <c r="E1137" s="10"/>
      <c r="F1137" s="10"/>
      <c r="G1137" s="10"/>
      <c r="H1137" s="10"/>
      <c r="I1137" s="10"/>
      <c r="K1137" s="10"/>
      <c r="L1137" s="10"/>
      <c r="M1137" s="10"/>
      <c r="N1137" s="10"/>
      <c r="O1137" s="10"/>
    </row>
    <row r="1138" spans="1:15" x14ac:dyDescent="0.25">
      <c r="A1138" s="10"/>
      <c r="C1138" s="10"/>
      <c r="D1138" s="10"/>
      <c r="E1138" s="10"/>
      <c r="F1138" s="10"/>
      <c r="G1138" s="10"/>
      <c r="H1138" s="10"/>
      <c r="I1138" s="10"/>
      <c r="K1138" s="10"/>
      <c r="L1138" s="10"/>
      <c r="M1138" s="10"/>
      <c r="N1138" s="10"/>
      <c r="O1138" s="10"/>
    </row>
    <row r="1139" spans="1:15" x14ac:dyDescent="0.25">
      <c r="A1139" s="10"/>
      <c r="C1139" s="10"/>
      <c r="D1139" s="10"/>
      <c r="E1139" s="10"/>
      <c r="F1139" s="10"/>
      <c r="G1139" s="10"/>
      <c r="H1139" s="10"/>
      <c r="I1139" s="10"/>
      <c r="K1139" s="10"/>
      <c r="L1139" s="10"/>
      <c r="M1139" s="10"/>
      <c r="N1139" s="10"/>
      <c r="O1139" s="10"/>
    </row>
    <row r="1140" spans="1:15" x14ac:dyDescent="0.25">
      <c r="A1140" s="10"/>
      <c r="C1140" s="10"/>
      <c r="D1140" s="10"/>
      <c r="E1140" s="10"/>
      <c r="F1140" s="10"/>
      <c r="G1140" s="10"/>
      <c r="H1140" s="10"/>
      <c r="I1140" s="10"/>
      <c r="K1140" s="10"/>
      <c r="L1140" s="10"/>
      <c r="M1140" s="10"/>
      <c r="N1140" s="10"/>
      <c r="O1140" s="10"/>
    </row>
    <row r="1141" spans="1:15" x14ac:dyDescent="0.25">
      <c r="A1141" s="10"/>
      <c r="C1141" s="10"/>
      <c r="D1141" s="10"/>
      <c r="E1141" s="10"/>
      <c r="F1141" s="10"/>
      <c r="G1141" s="10"/>
      <c r="H1141" s="10"/>
      <c r="I1141" s="10"/>
      <c r="K1141" s="10"/>
      <c r="L1141" s="10"/>
      <c r="M1141" s="10"/>
      <c r="N1141" s="10"/>
      <c r="O1141" s="10"/>
    </row>
    <row r="1142" spans="1:15" x14ac:dyDescent="0.25">
      <c r="A1142" s="10"/>
      <c r="C1142" s="10"/>
      <c r="D1142" s="10"/>
      <c r="E1142" s="10"/>
      <c r="F1142" s="10"/>
      <c r="G1142" s="10"/>
      <c r="H1142" s="10"/>
      <c r="I1142" s="10"/>
      <c r="K1142" s="10"/>
      <c r="L1142" s="10"/>
      <c r="M1142" s="10"/>
      <c r="N1142" s="10"/>
      <c r="O1142" s="10"/>
    </row>
    <row r="1143" spans="1:15" x14ac:dyDescent="0.25">
      <c r="A1143" s="10"/>
      <c r="C1143" s="10"/>
      <c r="D1143" s="10"/>
      <c r="E1143" s="10"/>
      <c r="F1143" s="10"/>
      <c r="G1143" s="10"/>
      <c r="H1143" s="10"/>
      <c r="I1143" s="10"/>
      <c r="K1143" s="10"/>
      <c r="L1143" s="10"/>
      <c r="M1143" s="10"/>
      <c r="N1143" s="10"/>
      <c r="O1143" s="10"/>
    </row>
    <row r="1144" spans="1:15" x14ac:dyDescent="0.25">
      <c r="A1144" s="10"/>
      <c r="C1144" s="10"/>
      <c r="D1144" s="10"/>
      <c r="E1144" s="10"/>
      <c r="F1144" s="10"/>
      <c r="G1144" s="10"/>
      <c r="H1144" s="10"/>
      <c r="I1144" s="10"/>
      <c r="K1144" s="10"/>
      <c r="L1144" s="10"/>
      <c r="M1144" s="10"/>
      <c r="N1144" s="10"/>
      <c r="O1144" s="10"/>
    </row>
    <row r="1145" spans="1:15" x14ac:dyDescent="0.25">
      <c r="A1145" s="10"/>
      <c r="C1145" s="10"/>
      <c r="D1145" s="10"/>
      <c r="E1145" s="10"/>
      <c r="F1145" s="10"/>
      <c r="G1145" s="10"/>
      <c r="H1145" s="10"/>
      <c r="I1145" s="10"/>
      <c r="K1145" s="10"/>
      <c r="L1145" s="10"/>
      <c r="M1145" s="10"/>
      <c r="N1145" s="10"/>
      <c r="O1145" s="10"/>
    </row>
    <row r="1146" spans="1:15" x14ac:dyDescent="0.25">
      <c r="A1146" s="10"/>
      <c r="C1146" s="10"/>
      <c r="D1146" s="10"/>
      <c r="E1146" s="10"/>
      <c r="F1146" s="10"/>
      <c r="G1146" s="10"/>
      <c r="H1146" s="10"/>
      <c r="I1146" s="10"/>
      <c r="K1146" s="10"/>
      <c r="L1146" s="10"/>
      <c r="M1146" s="10"/>
      <c r="N1146" s="10"/>
      <c r="O1146" s="10"/>
    </row>
    <row r="1147" spans="1:15" x14ac:dyDescent="0.25">
      <c r="A1147" s="10"/>
      <c r="C1147" s="10"/>
      <c r="D1147" s="10"/>
      <c r="E1147" s="10"/>
      <c r="F1147" s="10"/>
      <c r="G1147" s="10"/>
      <c r="H1147" s="10"/>
      <c r="I1147" s="10"/>
      <c r="K1147" s="10"/>
      <c r="L1147" s="10"/>
      <c r="M1147" s="10"/>
      <c r="N1147" s="10"/>
      <c r="O1147" s="10"/>
    </row>
    <row r="1148" spans="1:15" x14ac:dyDescent="0.25">
      <c r="A1148" s="10"/>
      <c r="C1148" s="10"/>
      <c r="D1148" s="10"/>
      <c r="E1148" s="10"/>
      <c r="F1148" s="10"/>
      <c r="G1148" s="10"/>
      <c r="H1148" s="10"/>
      <c r="I1148" s="10"/>
      <c r="K1148" s="10"/>
      <c r="L1148" s="10"/>
      <c r="M1148" s="10"/>
      <c r="N1148" s="10"/>
      <c r="O1148" s="10"/>
    </row>
    <row r="1149" spans="1:15" x14ac:dyDescent="0.25">
      <c r="A1149" s="10"/>
      <c r="C1149" s="10"/>
      <c r="D1149" s="10"/>
      <c r="E1149" s="10"/>
      <c r="F1149" s="10"/>
      <c r="G1149" s="10"/>
      <c r="H1149" s="10"/>
      <c r="I1149" s="10"/>
      <c r="K1149" s="10"/>
      <c r="L1149" s="10"/>
      <c r="M1149" s="10"/>
      <c r="N1149" s="10"/>
      <c r="O1149" s="10"/>
    </row>
    <row r="1150" spans="1:15" x14ac:dyDescent="0.25">
      <c r="A1150" s="10"/>
      <c r="C1150" s="10"/>
      <c r="D1150" s="10"/>
      <c r="E1150" s="10"/>
      <c r="F1150" s="10"/>
      <c r="G1150" s="10"/>
      <c r="H1150" s="10"/>
      <c r="I1150" s="10"/>
      <c r="K1150" s="10"/>
      <c r="L1150" s="10"/>
      <c r="M1150" s="10"/>
      <c r="N1150" s="10"/>
      <c r="O1150" s="10"/>
    </row>
    <row r="1151" spans="1:15" x14ac:dyDescent="0.25">
      <c r="A1151" s="10"/>
      <c r="C1151" s="10"/>
      <c r="D1151" s="10"/>
      <c r="E1151" s="10"/>
      <c r="F1151" s="10"/>
      <c r="G1151" s="10"/>
      <c r="H1151" s="10"/>
      <c r="I1151" s="10"/>
      <c r="K1151" s="10"/>
      <c r="L1151" s="10"/>
      <c r="M1151" s="10"/>
      <c r="N1151" s="10"/>
      <c r="O1151" s="10"/>
    </row>
    <row r="1152" spans="1:15" x14ac:dyDescent="0.25">
      <c r="A1152" s="10"/>
      <c r="C1152" s="10"/>
      <c r="D1152" s="10"/>
      <c r="E1152" s="10"/>
      <c r="F1152" s="10"/>
      <c r="G1152" s="10"/>
      <c r="H1152" s="10"/>
      <c r="I1152" s="10"/>
      <c r="K1152" s="10"/>
      <c r="L1152" s="10"/>
      <c r="M1152" s="10"/>
      <c r="N1152" s="10"/>
      <c r="O1152" s="10"/>
    </row>
    <row r="1153" spans="1:15" x14ac:dyDescent="0.25">
      <c r="A1153" s="10"/>
      <c r="C1153" s="10"/>
      <c r="D1153" s="10"/>
      <c r="E1153" s="10"/>
      <c r="F1153" s="10"/>
      <c r="G1153" s="10"/>
      <c r="H1153" s="10"/>
      <c r="I1153" s="10"/>
      <c r="K1153" s="10"/>
      <c r="L1153" s="10"/>
      <c r="M1153" s="10"/>
      <c r="N1153" s="10"/>
      <c r="O1153" s="10"/>
    </row>
    <row r="1154" spans="1:15" x14ac:dyDescent="0.25">
      <c r="A1154" s="10"/>
      <c r="C1154" s="10"/>
      <c r="D1154" s="10"/>
      <c r="E1154" s="10"/>
      <c r="F1154" s="10"/>
      <c r="G1154" s="10"/>
      <c r="H1154" s="10"/>
      <c r="I1154" s="10"/>
      <c r="K1154" s="10"/>
      <c r="L1154" s="10"/>
      <c r="M1154" s="10"/>
      <c r="N1154" s="10"/>
      <c r="O1154" s="10"/>
    </row>
    <row r="1155" spans="1:15" x14ac:dyDescent="0.25">
      <c r="A1155" s="10"/>
      <c r="C1155" s="10"/>
      <c r="D1155" s="10"/>
      <c r="E1155" s="10"/>
      <c r="F1155" s="10"/>
      <c r="G1155" s="10"/>
      <c r="H1155" s="10"/>
      <c r="I1155" s="10"/>
      <c r="K1155" s="10"/>
      <c r="L1155" s="10"/>
      <c r="M1155" s="10"/>
      <c r="N1155" s="10"/>
      <c r="O1155" s="10"/>
    </row>
    <row r="1156" spans="1:15" x14ac:dyDescent="0.25">
      <c r="A1156" s="10"/>
      <c r="C1156" s="10"/>
      <c r="D1156" s="10"/>
      <c r="E1156" s="10"/>
      <c r="F1156" s="10"/>
      <c r="G1156" s="10"/>
      <c r="H1156" s="10"/>
      <c r="I1156" s="10"/>
      <c r="K1156" s="10"/>
      <c r="L1156" s="10"/>
      <c r="M1156" s="10"/>
      <c r="N1156" s="10"/>
      <c r="O1156" s="10"/>
    </row>
    <row r="1157" spans="1:15" x14ac:dyDescent="0.25">
      <c r="A1157" s="10"/>
      <c r="C1157" s="10"/>
      <c r="D1157" s="10"/>
      <c r="E1157" s="10"/>
      <c r="F1157" s="10"/>
      <c r="G1157" s="10"/>
      <c r="H1157" s="10"/>
      <c r="I1157" s="10"/>
      <c r="K1157" s="10"/>
      <c r="L1157" s="10"/>
      <c r="M1157" s="10"/>
      <c r="N1157" s="10"/>
      <c r="O1157" s="10"/>
    </row>
    <row r="1158" spans="1:15" x14ac:dyDescent="0.25">
      <c r="A1158" s="10"/>
      <c r="C1158" s="10"/>
      <c r="D1158" s="10"/>
      <c r="E1158" s="10"/>
      <c r="F1158" s="10"/>
      <c r="G1158" s="10"/>
      <c r="H1158" s="10"/>
      <c r="I1158" s="10"/>
      <c r="K1158" s="10"/>
      <c r="L1158" s="10"/>
      <c r="M1158" s="10"/>
      <c r="N1158" s="10"/>
      <c r="O1158" s="10"/>
    </row>
    <row r="1159" spans="1:15" x14ac:dyDescent="0.25">
      <c r="A1159" s="10"/>
      <c r="C1159" s="10"/>
      <c r="D1159" s="10"/>
      <c r="E1159" s="10"/>
      <c r="F1159" s="10"/>
      <c r="G1159" s="10"/>
      <c r="H1159" s="10"/>
      <c r="I1159" s="10"/>
      <c r="K1159" s="10"/>
      <c r="L1159" s="10"/>
      <c r="M1159" s="10"/>
      <c r="N1159" s="10"/>
      <c r="O1159" s="10"/>
    </row>
    <row r="1160" spans="1:15" x14ac:dyDescent="0.25">
      <c r="A1160" s="10"/>
      <c r="C1160" s="10"/>
      <c r="D1160" s="10"/>
      <c r="E1160" s="10"/>
      <c r="F1160" s="10"/>
      <c r="G1160" s="10"/>
      <c r="H1160" s="10"/>
      <c r="I1160" s="10"/>
      <c r="K1160" s="10"/>
      <c r="L1160" s="10"/>
      <c r="M1160" s="10"/>
      <c r="N1160" s="10"/>
      <c r="O1160" s="10"/>
    </row>
    <row r="1161" spans="1:15" x14ac:dyDescent="0.25">
      <c r="A1161" s="10"/>
      <c r="C1161" s="10"/>
      <c r="D1161" s="10"/>
      <c r="E1161" s="10"/>
      <c r="F1161" s="10"/>
      <c r="G1161" s="10"/>
      <c r="H1161" s="10"/>
      <c r="I1161" s="10"/>
      <c r="K1161" s="10"/>
      <c r="L1161" s="10"/>
      <c r="M1161" s="10"/>
      <c r="N1161" s="10"/>
      <c r="O1161" s="10"/>
    </row>
    <row r="1162" spans="1:15" x14ac:dyDescent="0.25">
      <c r="A1162" s="10"/>
      <c r="C1162" s="10"/>
      <c r="D1162" s="10"/>
      <c r="E1162" s="10"/>
      <c r="F1162" s="10"/>
      <c r="G1162" s="10"/>
      <c r="H1162" s="10"/>
      <c r="I1162" s="10"/>
      <c r="K1162" s="10"/>
      <c r="L1162" s="10"/>
      <c r="M1162" s="10"/>
      <c r="N1162" s="10"/>
      <c r="O1162" s="10"/>
    </row>
    <row r="1163" spans="1:15" x14ac:dyDescent="0.25">
      <c r="A1163" s="10"/>
      <c r="C1163" s="10"/>
      <c r="D1163" s="10"/>
      <c r="E1163" s="10"/>
      <c r="F1163" s="10"/>
      <c r="G1163" s="10"/>
      <c r="H1163" s="10"/>
      <c r="I1163" s="10"/>
      <c r="K1163" s="10"/>
      <c r="L1163" s="10"/>
      <c r="M1163" s="10"/>
      <c r="N1163" s="10"/>
      <c r="O1163" s="10"/>
    </row>
    <row r="1164" spans="1:15" x14ac:dyDescent="0.25">
      <c r="A1164" s="10"/>
      <c r="C1164" s="10"/>
      <c r="D1164" s="10"/>
      <c r="E1164" s="10"/>
      <c r="F1164" s="10"/>
      <c r="G1164" s="10"/>
      <c r="H1164" s="10"/>
      <c r="I1164" s="10"/>
      <c r="K1164" s="10"/>
      <c r="L1164" s="10"/>
      <c r="M1164" s="10"/>
      <c r="N1164" s="10"/>
      <c r="O1164" s="10"/>
    </row>
    <row r="1165" spans="1:15" x14ac:dyDescent="0.25">
      <c r="A1165" s="10"/>
      <c r="C1165" s="10"/>
      <c r="D1165" s="10"/>
      <c r="E1165" s="10"/>
      <c r="F1165" s="10"/>
      <c r="G1165" s="10"/>
      <c r="H1165" s="10"/>
      <c r="I1165" s="10"/>
      <c r="K1165" s="10"/>
      <c r="L1165" s="10"/>
      <c r="M1165" s="10"/>
      <c r="N1165" s="10"/>
      <c r="O1165" s="10"/>
    </row>
    <row r="1166" spans="1:15" x14ac:dyDescent="0.25">
      <c r="A1166" s="10"/>
      <c r="C1166" s="10"/>
      <c r="D1166" s="10"/>
      <c r="E1166" s="10"/>
      <c r="F1166" s="10"/>
      <c r="G1166" s="10"/>
      <c r="H1166" s="10"/>
      <c r="I1166" s="10"/>
      <c r="K1166" s="10"/>
      <c r="L1166" s="10"/>
      <c r="M1166" s="10"/>
      <c r="N1166" s="10"/>
      <c r="O1166" s="10"/>
    </row>
    <row r="1167" spans="1:15" x14ac:dyDescent="0.25">
      <c r="A1167" s="10"/>
      <c r="C1167" s="10"/>
      <c r="D1167" s="10"/>
      <c r="E1167" s="10"/>
      <c r="F1167" s="10"/>
      <c r="G1167" s="10"/>
      <c r="H1167" s="10"/>
      <c r="I1167" s="10"/>
      <c r="K1167" s="10"/>
      <c r="L1167" s="10"/>
      <c r="M1167" s="10"/>
      <c r="N1167" s="10"/>
      <c r="O1167" s="10"/>
    </row>
    <row r="1168" spans="1:15" x14ac:dyDescent="0.25">
      <c r="A1168" s="10"/>
      <c r="C1168" s="10"/>
      <c r="D1168" s="10"/>
      <c r="E1168" s="10"/>
      <c r="F1168" s="10"/>
      <c r="G1168" s="10"/>
      <c r="H1168" s="10"/>
      <c r="I1168" s="10"/>
      <c r="K1168" s="10"/>
      <c r="L1168" s="10"/>
      <c r="M1168" s="10"/>
      <c r="N1168" s="10"/>
      <c r="O1168" s="10"/>
    </row>
    <row r="1169" spans="1:15" x14ac:dyDescent="0.25">
      <c r="A1169" s="10"/>
      <c r="C1169" s="10"/>
      <c r="D1169" s="10"/>
      <c r="E1169" s="10"/>
      <c r="F1169" s="10"/>
      <c r="G1169" s="10"/>
      <c r="H1169" s="10"/>
      <c r="I1169" s="10"/>
      <c r="K1169" s="10"/>
      <c r="L1169" s="10"/>
      <c r="M1169" s="10"/>
      <c r="N1169" s="10"/>
      <c r="O1169" s="10"/>
    </row>
    <row r="1170" spans="1:15" x14ac:dyDescent="0.25">
      <c r="A1170" s="10"/>
      <c r="C1170" s="10"/>
      <c r="D1170" s="10"/>
      <c r="E1170" s="10"/>
      <c r="F1170" s="10"/>
      <c r="G1170" s="10"/>
      <c r="H1170" s="10"/>
      <c r="I1170" s="10"/>
      <c r="K1170" s="10"/>
      <c r="L1170" s="10"/>
      <c r="M1170" s="10"/>
      <c r="N1170" s="10"/>
      <c r="O1170" s="10"/>
    </row>
    <row r="1171" spans="1:15" x14ac:dyDescent="0.25">
      <c r="A1171" s="10"/>
      <c r="C1171" s="10"/>
      <c r="D1171" s="10"/>
      <c r="E1171" s="10"/>
      <c r="F1171" s="10"/>
      <c r="G1171" s="10"/>
      <c r="H1171" s="10"/>
      <c r="I1171" s="10"/>
      <c r="K1171" s="10"/>
      <c r="L1171" s="10"/>
      <c r="M1171" s="10"/>
      <c r="N1171" s="10"/>
      <c r="O1171" s="10"/>
    </row>
    <row r="1172" spans="1:15" x14ac:dyDescent="0.25">
      <c r="A1172" s="10"/>
      <c r="C1172" s="10"/>
      <c r="D1172" s="10"/>
      <c r="E1172" s="10"/>
      <c r="F1172" s="10"/>
      <c r="G1172" s="10"/>
      <c r="H1172" s="10"/>
      <c r="I1172" s="10"/>
      <c r="K1172" s="10"/>
      <c r="L1172" s="10"/>
      <c r="M1172" s="10"/>
      <c r="N1172" s="10"/>
      <c r="O1172" s="10"/>
    </row>
    <row r="1173" spans="1:15" x14ac:dyDescent="0.25">
      <c r="A1173" s="10"/>
      <c r="C1173" s="10"/>
      <c r="D1173" s="10"/>
      <c r="E1173" s="10"/>
      <c r="F1173" s="10"/>
      <c r="G1173" s="10"/>
      <c r="H1173" s="10"/>
      <c r="I1173" s="10"/>
      <c r="K1173" s="10"/>
      <c r="L1173" s="10"/>
      <c r="M1173" s="10"/>
      <c r="N1173" s="10"/>
      <c r="O1173" s="10"/>
    </row>
    <row r="1174" spans="1:15" x14ac:dyDescent="0.25">
      <c r="A1174" s="10"/>
      <c r="C1174" s="10"/>
      <c r="D1174" s="10"/>
      <c r="E1174" s="10"/>
      <c r="F1174" s="10"/>
      <c r="G1174" s="10"/>
      <c r="H1174" s="10"/>
      <c r="I1174" s="10"/>
      <c r="K1174" s="10"/>
      <c r="L1174" s="10"/>
      <c r="M1174" s="10"/>
      <c r="N1174" s="10"/>
      <c r="O1174" s="10"/>
    </row>
    <row r="1175" spans="1:15" x14ac:dyDescent="0.25">
      <c r="A1175" s="10"/>
      <c r="C1175" s="10"/>
      <c r="D1175" s="10"/>
      <c r="E1175" s="10"/>
      <c r="F1175" s="10"/>
      <c r="G1175" s="10"/>
      <c r="H1175" s="10"/>
      <c r="I1175" s="10"/>
      <c r="K1175" s="10"/>
      <c r="L1175" s="10"/>
      <c r="M1175" s="10"/>
      <c r="N1175" s="10"/>
      <c r="O1175" s="10"/>
    </row>
    <row r="1176" spans="1:15" x14ac:dyDescent="0.25">
      <c r="A1176" s="10"/>
      <c r="C1176" s="10"/>
      <c r="D1176" s="10"/>
      <c r="E1176" s="10"/>
      <c r="F1176" s="10"/>
      <c r="G1176" s="10"/>
      <c r="H1176" s="10"/>
      <c r="I1176" s="10"/>
      <c r="K1176" s="10"/>
      <c r="L1176" s="10"/>
      <c r="M1176" s="10"/>
      <c r="N1176" s="10"/>
      <c r="O1176" s="10"/>
    </row>
    <row r="1177" spans="1:15" x14ac:dyDescent="0.25">
      <c r="A1177" s="10"/>
      <c r="C1177" s="10"/>
      <c r="D1177" s="10"/>
      <c r="E1177" s="10"/>
      <c r="F1177" s="10"/>
      <c r="G1177" s="10"/>
      <c r="H1177" s="10"/>
      <c r="I1177" s="10"/>
      <c r="K1177" s="10"/>
      <c r="L1177" s="10"/>
      <c r="M1177" s="10"/>
      <c r="N1177" s="10"/>
      <c r="O1177" s="10"/>
    </row>
    <row r="1178" spans="1:15" x14ac:dyDescent="0.25">
      <c r="A1178" s="10"/>
      <c r="C1178" s="10"/>
      <c r="D1178" s="10"/>
      <c r="E1178" s="10"/>
      <c r="F1178" s="10"/>
      <c r="G1178" s="10"/>
      <c r="H1178" s="10"/>
      <c r="I1178" s="10"/>
      <c r="K1178" s="10"/>
      <c r="L1178" s="10"/>
      <c r="M1178" s="10"/>
      <c r="N1178" s="10"/>
      <c r="O1178" s="10"/>
    </row>
    <row r="1179" spans="1:15" x14ac:dyDescent="0.25">
      <c r="A1179" s="10"/>
      <c r="C1179" s="10"/>
      <c r="D1179" s="10"/>
      <c r="E1179" s="10"/>
      <c r="F1179" s="10"/>
      <c r="G1179" s="10"/>
      <c r="H1179" s="10"/>
      <c r="I1179" s="10"/>
      <c r="K1179" s="10"/>
      <c r="L1179" s="10"/>
      <c r="M1179" s="10"/>
      <c r="N1179" s="10"/>
      <c r="O1179" s="10"/>
    </row>
    <row r="1180" spans="1:15" x14ac:dyDescent="0.25">
      <c r="A1180" s="10"/>
      <c r="C1180" s="10"/>
      <c r="D1180" s="10"/>
      <c r="E1180" s="10"/>
      <c r="F1180" s="10"/>
      <c r="G1180" s="10"/>
      <c r="H1180" s="10"/>
      <c r="I1180" s="10"/>
      <c r="K1180" s="10"/>
      <c r="L1180" s="10"/>
      <c r="M1180" s="10"/>
      <c r="N1180" s="10"/>
      <c r="O1180" s="10"/>
    </row>
    <row r="1181" spans="1:15" x14ac:dyDescent="0.25">
      <c r="A1181" s="10"/>
      <c r="C1181" s="10"/>
      <c r="D1181" s="10"/>
      <c r="E1181" s="10"/>
      <c r="F1181" s="10"/>
      <c r="G1181" s="10"/>
      <c r="H1181" s="10"/>
      <c r="I1181" s="10"/>
      <c r="K1181" s="10"/>
      <c r="L1181" s="10"/>
      <c r="M1181" s="10"/>
      <c r="N1181" s="10"/>
      <c r="O1181" s="10"/>
    </row>
    <row r="1182" spans="1:15" x14ac:dyDescent="0.25">
      <c r="A1182" s="10"/>
      <c r="C1182" s="10"/>
      <c r="D1182" s="10"/>
      <c r="E1182" s="10"/>
      <c r="F1182" s="10"/>
      <c r="G1182" s="10"/>
      <c r="H1182" s="10"/>
      <c r="I1182" s="10"/>
      <c r="K1182" s="10"/>
      <c r="L1182" s="10"/>
      <c r="M1182" s="10"/>
      <c r="N1182" s="10"/>
      <c r="O1182" s="10"/>
    </row>
    <row r="1183" spans="1:15" x14ac:dyDescent="0.25">
      <c r="A1183" s="10"/>
      <c r="C1183" s="10"/>
      <c r="D1183" s="10"/>
      <c r="E1183" s="10"/>
      <c r="F1183" s="10"/>
      <c r="G1183" s="10"/>
      <c r="H1183" s="10"/>
      <c r="I1183" s="10"/>
      <c r="K1183" s="10"/>
      <c r="L1183" s="10"/>
      <c r="M1183" s="10"/>
      <c r="N1183" s="10"/>
      <c r="O1183" s="10"/>
    </row>
    <row r="1184" spans="1:15" x14ac:dyDescent="0.25">
      <c r="A1184" s="10"/>
      <c r="C1184" s="10"/>
      <c r="D1184" s="10"/>
      <c r="E1184" s="10"/>
      <c r="F1184" s="10"/>
      <c r="G1184" s="10"/>
      <c r="H1184" s="10"/>
      <c r="I1184" s="10"/>
      <c r="K1184" s="10"/>
      <c r="L1184" s="10"/>
      <c r="M1184" s="10"/>
      <c r="N1184" s="10"/>
      <c r="O1184" s="10"/>
    </row>
    <row r="1185" spans="1:15" x14ac:dyDescent="0.25">
      <c r="A1185" s="10"/>
      <c r="C1185" s="10"/>
      <c r="D1185" s="10"/>
      <c r="E1185" s="10"/>
      <c r="F1185" s="10"/>
      <c r="G1185" s="10"/>
      <c r="H1185" s="10"/>
      <c r="I1185" s="10"/>
      <c r="K1185" s="10"/>
      <c r="L1185" s="10"/>
      <c r="M1185" s="10"/>
      <c r="N1185" s="10"/>
      <c r="O1185" s="10"/>
    </row>
    <row r="1186" spans="1:15" x14ac:dyDescent="0.25">
      <c r="A1186" s="10"/>
      <c r="C1186" s="10"/>
      <c r="D1186" s="10"/>
      <c r="E1186" s="10"/>
      <c r="F1186" s="10"/>
      <c r="G1186" s="10"/>
      <c r="H1186" s="10"/>
      <c r="I1186" s="10"/>
      <c r="K1186" s="10"/>
      <c r="L1186" s="10"/>
      <c r="M1186" s="10"/>
      <c r="N1186" s="10"/>
      <c r="O1186" s="10"/>
    </row>
    <row r="1187" spans="1:15" x14ac:dyDescent="0.25">
      <c r="A1187" s="10"/>
      <c r="C1187" s="10"/>
      <c r="D1187" s="10"/>
      <c r="E1187" s="10"/>
      <c r="F1187" s="10"/>
      <c r="G1187" s="10"/>
      <c r="H1187" s="10"/>
      <c r="I1187" s="10"/>
      <c r="K1187" s="10"/>
      <c r="L1187" s="10"/>
      <c r="M1187" s="10"/>
      <c r="N1187" s="10"/>
      <c r="O1187" s="10"/>
    </row>
    <row r="1188" spans="1:15" x14ac:dyDescent="0.25">
      <c r="A1188" s="10"/>
      <c r="C1188" s="10"/>
      <c r="D1188" s="10"/>
      <c r="E1188" s="10"/>
      <c r="F1188" s="10"/>
      <c r="G1188" s="10"/>
      <c r="H1188" s="10"/>
      <c r="I1188" s="10"/>
      <c r="K1188" s="10"/>
      <c r="L1188" s="10"/>
      <c r="M1188" s="10"/>
      <c r="N1188" s="10"/>
      <c r="O1188" s="10"/>
    </row>
    <row r="1189" spans="1:15" x14ac:dyDescent="0.25">
      <c r="A1189" s="10"/>
      <c r="C1189" s="10"/>
      <c r="D1189" s="10"/>
      <c r="E1189" s="10"/>
      <c r="F1189" s="10"/>
      <c r="G1189" s="10"/>
      <c r="H1189" s="10"/>
      <c r="I1189" s="10"/>
      <c r="K1189" s="10"/>
      <c r="L1189" s="10"/>
      <c r="M1189" s="10"/>
      <c r="N1189" s="10"/>
      <c r="O1189" s="10"/>
    </row>
    <row r="1190" spans="1:15" x14ac:dyDescent="0.25">
      <c r="A1190" s="10"/>
      <c r="C1190" s="10"/>
      <c r="D1190" s="10"/>
      <c r="E1190" s="10"/>
      <c r="F1190" s="10"/>
      <c r="G1190" s="10"/>
      <c r="H1190" s="10"/>
      <c r="I1190" s="10"/>
      <c r="K1190" s="10"/>
      <c r="L1190" s="10"/>
      <c r="M1190" s="10"/>
      <c r="N1190" s="10"/>
      <c r="O1190" s="10"/>
    </row>
    <row r="1191" spans="1:15" x14ac:dyDescent="0.25">
      <c r="A1191" s="10"/>
      <c r="C1191" s="10"/>
      <c r="D1191" s="10"/>
      <c r="E1191" s="10"/>
      <c r="F1191" s="10"/>
      <c r="G1191" s="10"/>
      <c r="H1191" s="10"/>
      <c r="I1191" s="10"/>
      <c r="K1191" s="10"/>
      <c r="L1191" s="10"/>
      <c r="M1191" s="10"/>
      <c r="N1191" s="10"/>
      <c r="O1191" s="10"/>
    </row>
    <row r="1192" spans="1:15" x14ac:dyDescent="0.25">
      <c r="A1192" s="10"/>
      <c r="C1192" s="10"/>
      <c r="D1192" s="10"/>
      <c r="E1192" s="10"/>
      <c r="F1192" s="10"/>
      <c r="G1192" s="10"/>
      <c r="H1192" s="10"/>
      <c r="I1192" s="10"/>
      <c r="K1192" s="10"/>
      <c r="L1192" s="10"/>
      <c r="M1192" s="10"/>
      <c r="N1192" s="10"/>
      <c r="O1192" s="10"/>
    </row>
    <row r="1193" spans="1:15" x14ac:dyDescent="0.25">
      <c r="A1193" s="10"/>
      <c r="C1193" s="10"/>
      <c r="D1193" s="10"/>
      <c r="E1193" s="10"/>
      <c r="F1193" s="10"/>
      <c r="G1193" s="10"/>
      <c r="H1193" s="10"/>
      <c r="I1193" s="10"/>
      <c r="K1193" s="10"/>
      <c r="L1193" s="10"/>
      <c r="M1193" s="10"/>
      <c r="N1193" s="10"/>
      <c r="O1193" s="10"/>
    </row>
    <row r="1194" spans="1:15" x14ac:dyDescent="0.25">
      <c r="A1194" s="10"/>
      <c r="C1194" s="10"/>
      <c r="D1194" s="10"/>
      <c r="E1194" s="10"/>
      <c r="F1194" s="10"/>
      <c r="G1194" s="10"/>
      <c r="H1194" s="10"/>
      <c r="I1194" s="10"/>
      <c r="K1194" s="10"/>
      <c r="L1194" s="10"/>
      <c r="M1194" s="10"/>
      <c r="N1194" s="10"/>
      <c r="O1194" s="10"/>
    </row>
    <row r="1195" spans="1:15" x14ac:dyDescent="0.25">
      <c r="A1195" s="10"/>
      <c r="C1195" s="10"/>
      <c r="D1195" s="10"/>
      <c r="E1195" s="10"/>
      <c r="F1195" s="10"/>
      <c r="G1195" s="10"/>
      <c r="H1195" s="10"/>
      <c r="I1195" s="10"/>
      <c r="K1195" s="10"/>
      <c r="L1195" s="10"/>
      <c r="M1195" s="10"/>
      <c r="N1195" s="10"/>
      <c r="O1195" s="10"/>
    </row>
    <row r="1196" spans="1:15" x14ac:dyDescent="0.25">
      <c r="A1196" s="10"/>
      <c r="C1196" s="10"/>
      <c r="D1196" s="10"/>
      <c r="E1196" s="10"/>
      <c r="F1196" s="10"/>
      <c r="G1196" s="10"/>
      <c r="H1196" s="10"/>
      <c r="I1196" s="10"/>
      <c r="K1196" s="10"/>
      <c r="L1196" s="10"/>
      <c r="M1196" s="10"/>
      <c r="N1196" s="10"/>
      <c r="O1196" s="10"/>
    </row>
    <row r="1197" spans="1:15" x14ac:dyDescent="0.25">
      <c r="A1197" s="10"/>
      <c r="C1197" s="10"/>
      <c r="D1197" s="10"/>
      <c r="E1197" s="10"/>
      <c r="F1197" s="10"/>
      <c r="G1197" s="10"/>
      <c r="H1197" s="10"/>
      <c r="I1197" s="10"/>
      <c r="K1197" s="10"/>
      <c r="L1197" s="10"/>
      <c r="M1197" s="10"/>
      <c r="N1197" s="10"/>
      <c r="O1197" s="10"/>
    </row>
    <row r="1198" spans="1:15" x14ac:dyDescent="0.25">
      <c r="A1198" s="10"/>
      <c r="C1198" s="10"/>
      <c r="D1198" s="10"/>
      <c r="E1198" s="10"/>
      <c r="F1198" s="10"/>
      <c r="G1198" s="10"/>
      <c r="H1198" s="10"/>
      <c r="I1198" s="10"/>
      <c r="K1198" s="10"/>
      <c r="L1198" s="10"/>
      <c r="M1198" s="10"/>
      <c r="N1198" s="10"/>
      <c r="O1198" s="10"/>
    </row>
    <row r="1199" spans="1:15" x14ac:dyDescent="0.25">
      <c r="A1199" s="10"/>
      <c r="C1199" s="10"/>
      <c r="D1199" s="10"/>
      <c r="E1199" s="10"/>
      <c r="F1199" s="10"/>
      <c r="G1199" s="10"/>
      <c r="H1199" s="10"/>
      <c r="I1199" s="10"/>
      <c r="K1199" s="10"/>
      <c r="L1199" s="10"/>
      <c r="M1199" s="10"/>
      <c r="N1199" s="10"/>
      <c r="O1199" s="10"/>
    </row>
    <row r="1200" spans="1:15" x14ac:dyDescent="0.25">
      <c r="A1200" s="10"/>
      <c r="C1200" s="10"/>
      <c r="D1200" s="10"/>
      <c r="E1200" s="10"/>
      <c r="F1200" s="10"/>
      <c r="G1200" s="10"/>
      <c r="H1200" s="10"/>
      <c r="I1200" s="10"/>
      <c r="K1200" s="10"/>
      <c r="L1200" s="10"/>
      <c r="M1200" s="10"/>
      <c r="N1200" s="10"/>
      <c r="O1200" s="10"/>
    </row>
    <row r="1201" spans="1:15" x14ac:dyDescent="0.25">
      <c r="A1201" s="10"/>
      <c r="C1201" s="10"/>
      <c r="D1201" s="10"/>
      <c r="E1201" s="10"/>
      <c r="F1201" s="10"/>
      <c r="G1201" s="10"/>
      <c r="H1201" s="10"/>
      <c r="I1201" s="10"/>
      <c r="K1201" s="10"/>
      <c r="L1201" s="10"/>
      <c r="M1201" s="10"/>
      <c r="N1201" s="10"/>
      <c r="O1201" s="10"/>
    </row>
    <row r="1202" spans="1:15" x14ac:dyDescent="0.25">
      <c r="A1202" s="10"/>
      <c r="C1202" s="10"/>
      <c r="D1202" s="10"/>
      <c r="E1202" s="10"/>
      <c r="F1202" s="10"/>
      <c r="G1202" s="10"/>
      <c r="H1202" s="10"/>
      <c r="I1202" s="10"/>
      <c r="K1202" s="10"/>
      <c r="L1202" s="10"/>
      <c r="M1202" s="10"/>
      <c r="N1202" s="10"/>
      <c r="O1202" s="10"/>
    </row>
    <row r="1203" spans="1:15" x14ac:dyDescent="0.25">
      <c r="A1203" s="10"/>
      <c r="C1203" s="10"/>
      <c r="D1203" s="10"/>
      <c r="E1203" s="10"/>
      <c r="F1203" s="10"/>
      <c r="G1203" s="10"/>
      <c r="H1203" s="10"/>
      <c r="I1203" s="10"/>
      <c r="K1203" s="10"/>
      <c r="L1203" s="10"/>
      <c r="M1203" s="10"/>
      <c r="N1203" s="10"/>
      <c r="O1203" s="10"/>
    </row>
    <row r="1204" spans="1:15" x14ac:dyDescent="0.25">
      <c r="A1204" s="10"/>
      <c r="C1204" s="10"/>
      <c r="D1204" s="10"/>
      <c r="E1204" s="10"/>
      <c r="F1204" s="10"/>
      <c r="G1204" s="10"/>
      <c r="H1204" s="10"/>
      <c r="I1204" s="10"/>
      <c r="K1204" s="10"/>
      <c r="L1204" s="10"/>
      <c r="M1204" s="10"/>
      <c r="N1204" s="10"/>
      <c r="O1204" s="10"/>
    </row>
    <row r="1205" spans="1:15" x14ac:dyDescent="0.25">
      <c r="A1205" s="10"/>
      <c r="C1205" s="10"/>
      <c r="D1205" s="10"/>
      <c r="E1205" s="10"/>
      <c r="F1205" s="10"/>
      <c r="G1205" s="10"/>
      <c r="H1205" s="10"/>
      <c r="I1205" s="10"/>
      <c r="K1205" s="10"/>
      <c r="L1205" s="10"/>
      <c r="M1205" s="10"/>
      <c r="N1205" s="10"/>
      <c r="O1205" s="10"/>
    </row>
    <row r="1206" spans="1:15" x14ac:dyDescent="0.25">
      <c r="A1206" s="10"/>
      <c r="C1206" s="10"/>
      <c r="D1206" s="10"/>
      <c r="E1206" s="10"/>
      <c r="F1206" s="10"/>
      <c r="G1206" s="10"/>
      <c r="H1206" s="10"/>
      <c r="I1206" s="10"/>
      <c r="K1206" s="10"/>
      <c r="L1206" s="10"/>
      <c r="M1206" s="10"/>
      <c r="N1206" s="10"/>
      <c r="O1206" s="10"/>
    </row>
    <row r="1207" spans="1:15" x14ac:dyDescent="0.25">
      <c r="A1207" s="10"/>
      <c r="C1207" s="10"/>
      <c r="D1207" s="10"/>
      <c r="E1207" s="10"/>
      <c r="F1207" s="10"/>
      <c r="G1207" s="10"/>
      <c r="H1207" s="10"/>
      <c r="I1207" s="10"/>
      <c r="K1207" s="10"/>
      <c r="L1207" s="10"/>
      <c r="M1207" s="10"/>
      <c r="N1207" s="10"/>
      <c r="O1207" s="10"/>
    </row>
    <row r="1208" spans="1:15" x14ac:dyDescent="0.25">
      <c r="A1208" s="10"/>
      <c r="C1208" s="10"/>
      <c r="D1208" s="10"/>
      <c r="E1208" s="10"/>
      <c r="F1208" s="10"/>
      <c r="G1208" s="10"/>
      <c r="H1208" s="10"/>
      <c r="I1208" s="10"/>
      <c r="K1208" s="10"/>
      <c r="L1208" s="10"/>
      <c r="M1208" s="10"/>
      <c r="N1208" s="10"/>
      <c r="O1208" s="10"/>
    </row>
    <row r="1209" spans="1:15" x14ac:dyDescent="0.25">
      <c r="A1209" s="10"/>
      <c r="C1209" s="10"/>
      <c r="D1209" s="10"/>
      <c r="E1209" s="10"/>
      <c r="F1209" s="10"/>
      <c r="G1209" s="10"/>
      <c r="H1209" s="10"/>
      <c r="I1209" s="10"/>
      <c r="K1209" s="10"/>
      <c r="L1209" s="10"/>
      <c r="M1209" s="10"/>
      <c r="N1209" s="10"/>
      <c r="O1209" s="10"/>
    </row>
    <row r="1210" spans="1:15" x14ac:dyDescent="0.25">
      <c r="A1210" s="10"/>
      <c r="C1210" s="10"/>
      <c r="D1210" s="10"/>
      <c r="E1210" s="10"/>
      <c r="F1210" s="10"/>
      <c r="G1210" s="10"/>
      <c r="H1210" s="10"/>
      <c r="I1210" s="10"/>
      <c r="K1210" s="10"/>
      <c r="L1210" s="10"/>
      <c r="M1210" s="10"/>
      <c r="N1210" s="10"/>
      <c r="O1210" s="10"/>
    </row>
    <row r="1211" spans="1:15" x14ac:dyDescent="0.25">
      <c r="A1211" s="10"/>
      <c r="C1211" s="10"/>
      <c r="D1211" s="10"/>
      <c r="E1211" s="10"/>
      <c r="F1211" s="10"/>
      <c r="G1211" s="10"/>
      <c r="H1211" s="10"/>
      <c r="I1211" s="10"/>
      <c r="K1211" s="10"/>
      <c r="L1211" s="10"/>
      <c r="M1211" s="10"/>
      <c r="N1211" s="10"/>
      <c r="O1211" s="10"/>
    </row>
    <row r="1212" spans="1:15" x14ac:dyDescent="0.25">
      <c r="A1212" s="10"/>
      <c r="C1212" s="10"/>
      <c r="D1212" s="10"/>
      <c r="E1212" s="10"/>
      <c r="F1212" s="10"/>
      <c r="G1212" s="10"/>
      <c r="H1212" s="10"/>
      <c r="I1212" s="10"/>
      <c r="K1212" s="10"/>
      <c r="L1212" s="10"/>
      <c r="M1212" s="10"/>
      <c r="N1212" s="10"/>
      <c r="O1212" s="10"/>
    </row>
    <row r="1213" spans="1:15" x14ac:dyDescent="0.25">
      <c r="A1213" s="10"/>
      <c r="C1213" s="10"/>
      <c r="D1213" s="10"/>
      <c r="E1213" s="10"/>
      <c r="F1213" s="10"/>
      <c r="G1213" s="10"/>
      <c r="H1213" s="10"/>
      <c r="I1213" s="10"/>
      <c r="K1213" s="10"/>
      <c r="L1213" s="10"/>
      <c r="M1213" s="10"/>
      <c r="N1213" s="10"/>
      <c r="O1213" s="10"/>
    </row>
    <row r="1214" spans="1:15" x14ac:dyDescent="0.25">
      <c r="A1214" s="10"/>
      <c r="C1214" s="10"/>
      <c r="D1214" s="10"/>
      <c r="E1214" s="10"/>
      <c r="F1214" s="10"/>
      <c r="G1214" s="10"/>
      <c r="H1214" s="10"/>
      <c r="I1214" s="10"/>
      <c r="K1214" s="10"/>
      <c r="L1214" s="10"/>
      <c r="M1214" s="10"/>
      <c r="N1214" s="10"/>
      <c r="O1214" s="10"/>
    </row>
    <row r="1215" spans="1:15" x14ac:dyDescent="0.25">
      <c r="A1215" s="10"/>
      <c r="C1215" s="10"/>
      <c r="D1215" s="10"/>
      <c r="E1215" s="10"/>
      <c r="F1215" s="10"/>
      <c r="G1215" s="10"/>
      <c r="H1215" s="10"/>
      <c r="I1215" s="10"/>
      <c r="K1215" s="10"/>
      <c r="L1215" s="10"/>
      <c r="M1215" s="10"/>
      <c r="N1215" s="10"/>
      <c r="O1215" s="10"/>
    </row>
    <row r="1216" spans="1:15" x14ac:dyDescent="0.25">
      <c r="A1216" s="10"/>
      <c r="C1216" s="10"/>
      <c r="D1216" s="10"/>
      <c r="E1216" s="10"/>
      <c r="F1216" s="10"/>
      <c r="G1216" s="10"/>
      <c r="H1216" s="10"/>
      <c r="I1216" s="10"/>
      <c r="K1216" s="10"/>
      <c r="L1216" s="10"/>
      <c r="M1216" s="10"/>
      <c r="N1216" s="10"/>
      <c r="O1216" s="10"/>
    </row>
    <row r="1217" spans="1:15" x14ac:dyDescent="0.25">
      <c r="A1217" s="10"/>
      <c r="C1217" s="10"/>
      <c r="D1217" s="10"/>
      <c r="E1217" s="10"/>
      <c r="F1217" s="10"/>
      <c r="G1217" s="10"/>
      <c r="H1217" s="10"/>
      <c r="I1217" s="10"/>
      <c r="K1217" s="10"/>
      <c r="L1217" s="10"/>
      <c r="M1217" s="10"/>
      <c r="N1217" s="10"/>
      <c r="O1217" s="10"/>
    </row>
    <row r="1218" spans="1:15" x14ac:dyDescent="0.25">
      <c r="A1218" s="10"/>
      <c r="C1218" s="10"/>
      <c r="D1218" s="10"/>
      <c r="E1218" s="10"/>
      <c r="F1218" s="10"/>
      <c r="G1218" s="10"/>
      <c r="H1218" s="10"/>
      <c r="I1218" s="10"/>
      <c r="K1218" s="10"/>
      <c r="L1218" s="10"/>
      <c r="M1218" s="10"/>
      <c r="N1218" s="10"/>
      <c r="O1218" s="10"/>
    </row>
    <row r="1219" spans="1:15" x14ac:dyDescent="0.25">
      <c r="A1219" s="10"/>
      <c r="C1219" s="10"/>
      <c r="D1219" s="10"/>
      <c r="E1219" s="10"/>
      <c r="F1219" s="10"/>
      <c r="G1219" s="10"/>
      <c r="H1219" s="10"/>
      <c r="I1219" s="10"/>
      <c r="K1219" s="10"/>
      <c r="L1219" s="10"/>
      <c r="M1219" s="10"/>
      <c r="N1219" s="10"/>
      <c r="O1219" s="10"/>
    </row>
    <row r="1220" spans="1:15" x14ac:dyDescent="0.25">
      <c r="A1220" s="10"/>
      <c r="C1220" s="10"/>
      <c r="D1220" s="10"/>
      <c r="E1220" s="10"/>
      <c r="F1220" s="10"/>
      <c r="G1220" s="10"/>
      <c r="H1220" s="10"/>
      <c r="I1220" s="10"/>
      <c r="K1220" s="10"/>
      <c r="L1220" s="10"/>
      <c r="M1220" s="10"/>
      <c r="N1220" s="10"/>
      <c r="O1220" s="10"/>
    </row>
    <row r="1221" spans="1:15" x14ac:dyDescent="0.25">
      <c r="A1221" s="10"/>
      <c r="C1221" s="10"/>
      <c r="D1221" s="10"/>
      <c r="E1221" s="10"/>
      <c r="F1221" s="10"/>
      <c r="G1221" s="10"/>
      <c r="H1221" s="10"/>
      <c r="I1221" s="10"/>
      <c r="K1221" s="10"/>
      <c r="L1221" s="10"/>
      <c r="M1221" s="10"/>
      <c r="N1221" s="10"/>
      <c r="O1221" s="10"/>
    </row>
    <row r="1222" spans="1:15" x14ac:dyDescent="0.25">
      <c r="A1222" s="10"/>
      <c r="C1222" s="10"/>
      <c r="D1222" s="10"/>
      <c r="E1222" s="10"/>
      <c r="F1222" s="10"/>
      <c r="G1222" s="10"/>
      <c r="H1222" s="10"/>
      <c r="I1222" s="10"/>
      <c r="K1222" s="10"/>
      <c r="L1222" s="10"/>
      <c r="M1222" s="10"/>
      <c r="N1222" s="10"/>
      <c r="O1222" s="10"/>
    </row>
    <row r="1223" spans="1:15" x14ac:dyDescent="0.25">
      <c r="A1223" s="10"/>
      <c r="C1223" s="10"/>
      <c r="D1223" s="10"/>
      <c r="E1223" s="10"/>
      <c r="F1223" s="10"/>
      <c r="G1223" s="10"/>
      <c r="H1223" s="10"/>
      <c r="I1223" s="10"/>
      <c r="K1223" s="10"/>
      <c r="L1223" s="10"/>
      <c r="M1223" s="10"/>
      <c r="N1223" s="10"/>
      <c r="O1223" s="10"/>
    </row>
    <row r="1224" spans="1:15" x14ac:dyDescent="0.25">
      <c r="A1224" s="10"/>
      <c r="C1224" s="10"/>
      <c r="D1224" s="10"/>
      <c r="E1224" s="10"/>
      <c r="F1224" s="10"/>
      <c r="G1224" s="10"/>
      <c r="H1224" s="10"/>
      <c r="I1224" s="10"/>
      <c r="K1224" s="10"/>
      <c r="L1224" s="10"/>
      <c r="M1224" s="10"/>
      <c r="N1224" s="10"/>
      <c r="O1224" s="10"/>
    </row>
    <row r="1225" spans="1:15" x14ac:dyDescent="0.25">
      <c r="A1225" s="10"/>
      <c r="C1225" s="10"/>
      <c r="D1225" s="10"/>
      <c r="E1225" s="10"/>
      <c r="F1225" s="10"/>
      <c r="G1225" s="10"/>
      <c r="H1225" s="10"/>
      <c r="I1225" s="10"/>
      <c r="K1225" s="10"/>
      <c r="L1225" s="10"/>
      <c r="M1225" s="10"/>
      <c r="N1225" s="10"/>
      <c r="O1225" s="10"/>
    </row>
    <row r="1226" spans="1:15" x14ac:dyDescent="0.25">
      <c r="A1226" s="10"/>
      <c r="C1226" s="10"/>
      <c r="D1226" s="10"/>
      <c r="E1226" s="10"/>
      <c r="F1226" s="10"/>
      <c r="G1226" s="10"/>
      <c r="H1226" s="10"/>
      <c r="I1226" s="10"/>
      <c r="K1226" s="10"/>
      <c r="L1226" s="10"/>
      <c r="M1226" s="10"/>
      <c r="N1226" s="10"/>
      <c r="O1226" s="10"/>
    </row>
    <row r="1227" spans="1:15" x14ac:dyDescent="0.25">
      <c r="A1227" s="10"/>
      <c r="C1227" s="10"/>
      <c r="D1227" s="10"/>
      <c r="E1227" s="10"/>
      <c r="F1227" s="10"/>
      <c r="G1227" s="10"/>
      <c r="H1227" s="10"/>
      <c r="I1227" s="10"/>
      <c r="K1227" s="10"/>
      <c r="L1227" s="10"/>
      <c r="M1227" s="10"/>
      <c r="N1227" s="10"/>
      <c r="O1227" s="10"/>
    </row>
    <row r="1228" spans="1:15" x14ac:dyDescent="0.25">
      <c r="A1228" s="10"/>
      <c r="C1228" s="10"/>
      <c r="D1228" s="10"/>
      <c r="E1228" s="10"/>
      <c r="F1228" s="10"/>
      <c r="G1228" s="10"/>
      <c r="H1228" s="10"/>
      <c r="I1228" s="10"/>
      <c r="K1228" s="10"/>
      <c r="L1228" s="10"/>
      <c r="M1228" s="10"/>
      <c r="N1228" s="10"/>
      <c r="O1228" s="10"/>
    </row>
    <row r="1229" spans="1:15" x14ac:dyDescent="0.25">
      <c r="A1229" s="10"/>
      <c r="C1229" s="10"/>
      <c r="D1229" s="10"/>
      <c r="E1229" s="10"/>
      <c r="F1229" s="10"/>
      <c r="G1229" s="10"/>
      <c r="H1229" s="10"/>
      <c r="I1229" s="10"/>
      <c r="K1229" s="10"/>
      <c r="L1229" s="10"/>
      <c r="M1229" s="10"/>
      <c r="N1229" s="10"/>
      <c r="O1229" s="10"/>
    </row>
    <row r="1230" spans="1:15" x14ac:dyDescent="0.25">
      <c r="A1230" s="10"/>
      <c r="C1230" s="10"/>
      <c r="D1230" s="10"/>
      <c r="E1230" s="10"/>
      <c r="F1230" s="10"/>
      <c r="G1230" s="10"/>
      <c r="H1230" s="10"/>
      <c r="I1230" s="10"/>
      <c r="K1230" s="10"/>
      <c r="L1230" s="10"/>
      <c r="M1230" s="10"/>
      <c r="N1230" s="10"/>
      <c r="O1230" s="10"/>
    </row>
    <row r="1231" spans="1:15" x14ac:dyDescent="0.25">
      <c r="A1231" s="10"/>
      <c r="C1231" s="10"/>
      <c r="D1231" s="10"/>
      <c r="E1231" s="10"/>
      <c r="F1231" s="10"/>
      <c r="G1231" s="10"/>
      <c r="H1231" s="10"/>
      <c r="I1231" s="10"/>
      <c r="K1231" s="10"/>
      <c r="L1231" s="10"/>
      <c r="M1231" s="10"/>
      <c r="N1231" s="10"/>
      <c r="O1231" s="10"/>
    </row>
    <row r="1232" spans="1:15" x14ac:dyDescent="0.25">
      <c r="A1232" s="10"/>
      <c r="C1232" s="10"/>
      <c r="D1232" s="10"/>
      <c r="E1232" s="10"/>
      <c r="F1232" s="10"/>
      <c r="G1232" s="10"/>
      <c r="H1232" s="10"/>
      <c r="I1232" s="10"/>
      <c r="K1232" s="10"/>
      <c r="L1232" s="10"/>
      <c r="M1232" s="10"/>
      <c r="N1232" s="10"/>
      <c r="O1232" s="10"/>
    </row>
    <row r="1233" spans="1:15" x14ac:dyDescent="0.25">
      <c r="A1233" s="10"/>
      <c r="C1233" s="10"/>
      <c r="D1233" s="10"/>
      <c r="E1233" s="10"/>
      <c r="F1233" s="10"/>
      <c r="G1233" s="10"/>
      <c r="H1233" s="10"/>
      <c r="I1233" s="10"/>
      <c r="K1233" s="10"/>
      <c r="L1233" s="10"/>
      <c r="M1233" s="10"/>
      <c r="N1233" s="10"/>
      <c r="O1233" s="10"/>
    </row>
    <row r="1234" spans="1:15" x14ac:dyDescent="0.25">
      <c r="A1234" s="10"/>
      <c r="C1234" s="10"/>
      <c r="D1234" s="10"/>
      <c r="E1234" s="10"/>
      <c r="F1234" s="10"/>
      <c r="G1234" s="10"/>
      <c r="H1234" s="10"/>
      <c r="I1234" s="10"/>
      <c r="K1234" s="10"/>
      <c r="L1234" s="10"/>
      <c r="M1234" s="10"/>
      <c r="N1234" s="10"/>
      <c r="O1234" s="10"/>
    </row>
    <row r="1235" spans="1:15" x14ac:dyDescent="0.25">
      <c r="A1235" s="10"/>
      <c r="C1235" s="10"/>
      <c r="D1235" s="10"/>
      <c r="E1235" s="10"/>
      <c r="F1235" s="10"/>
      <c r="G1235" s="10"/>
      <c r="H1235" s="10"/>
      <c r="I1235" s="10"/>
      <c r="K1235" s="10"/>
      <c r="L1235" s="10"/>
      <c r="M1235" s="10"/>
      <c r="N1235" s="10"/>
      <c r="O1235" s="10"/>
    </row>
    <row r="1236" spans="1:15" x14ac:dyDescent="0.25">
      <c r="A1236" s="10"/>
      <c r="C1236" s="10"/>
      <c r="D1236" s="10"/>
      <c r="E1236" s="10"/>
      <c r="F1236" s="10"/>
      <c r="G1236" s="10"/>
      <c r="H1236" s="10"/>
      <c r="I1236" s="10"/>
      <c r="K1236" s="10"/>
      <c r="L1236" s="10"/>
      <c r="M1236" s="10"/>
      <c r="N1236" s="10"/>
      <c r="O1236" s="10"/>
    </row>
    <row r="1237" spans="1:15" x14ac:dyDescent="0.25">
      <c r="A1237" s="10"/>
      <c r="C1237" s="10"/>
      <c r="D1237" s="10"/>
      <c r="E1237" s="10"/>
      <c r="F1237" s="10"/>
      <c r="G1237" s="10"/>
      <c r="H1237" s="10"/>
      <c r="I1237" s="10"/>
      <c r="K1237" s="10"/>
      <c r="L1237" s="10"/>
      <c r="M1237" s="10"/>
      <c r="N1237" s="10"/>
      <c r="O1237" s="10"/>
    </row>
    <row r="1238" spans="1:15" x14ac:dyDescent="0.25">
      <c r="A1238" s="10"/>
      <c r="C1238" s="10"/>
      <c r="D1238" s="10"/>
      <c r="E1238" s="10"/>
      <c r="F1238" s="10"/>
      <c r="G1238" s="10"/>
      <c r="H1238" s="10"/>
      <c r="I1238" s="10"/>
      <c r="K1238" s="10"/>
      <c r="L1238" s="10"/>
      <c r="M1238" s="10"/>
      <c r="N1238" s="10"/>
      <c r="O1238" s="10"/>
    </row>
    <row r="1239" spans="1:15" x14ac:dyDescent="0.25">
      <c r="A1239" s="10"/>
      <c r="C1239" s="10"/>
      <c r="D1239" s="10"/>
      <c r="E1239" s="10"/>
      <c r="F1239" s="10"/>
      <c r="G1239" s="10"/>
      <c r="H1239" s="10"/>
      <c r="I1239" s="10"/>
      <c r="K1239" s="10"/>
      <c r="L1239" s="10"/>
      <c r="M1239" s="10"/>
      <c r="N1239" s="10"/>
      <c r="O1239" s="10"/>
    </row>
    <row r="1240" spans="1:15" x14ac:dyDescent="0.25">
      <c r="A1240" s="10"/>
      <c r="C1240" s="10"/>
      <c r="D1240" s="10"/>
      <c r="E1240" s="10"/>
      <c r="F1240" s="10"/>
      <c r="G1240" s="10"/>
      <c r="H1240" s="10"/>
      <c r="I1240" s="10"/>
      <c r="K1240" s="10"/>
      <c r="L1240" s="10"/>
      <c r="M1240" s="10"/>
      <c r="N1240" s="10"/>
      <c r="O1240" s="10"/>
    </row>
    <row r="1241" spans="1:15" x14ac:dyDescent="0.25">
      <c r="A1241" s="10"/>
      <c r="C1241" s="10"/>
      <c r="D1241" s="10"/>
      <c r="E1241" s="10"/>
      <c r="F1241" s="10"/>
      <c r="G1241" s="10"/>
      <c r="H1241" s="10"/>
      <c r="I1241" s="10"/>
      <c r="K1241" s="10"/>
      <c r="L1241" s="10"/>
      <c r="M1241" s="10"/>
      <c r="N1241" s="10"/>
      <c r="O1241" s="10"/>
    </row>
    <row r="1242" spans="1:15" x14ac:dyDescent="0.25">
      <c r="A1242" s="10"/>
      <c r="C1242" s="10"/>
      <c r="D1242" s="10"/>
      <c r="E1242" s="10"/>
      <c r="F1242" s="10"/>
      <c r="G1242" s="10"/>
      <c r="H1242" s="10"/>
      <c r="I1242" s="10"/>
      <c r="K1242" s="10"/>
      <c r="L1242" s="10"/>
      <c r="M1242" s="10"/>
      <c r="N1242" s="10"/>
      <c r="O1242" s="10"/>
    </row>
    <row r="1243" spans="1:15" x14ac:dyDescent="0.25">
      <c r="A1243" s="10"/>
      <c r="C1243" s="10"/>
      <c r="D1243" s="10"/>
      <c r="E1243" s="10"/>
      <c r="F1243" s="10"/>
      <c r="G1243" s="10"/>
      <c r="H1243" s="10"/>
      <c r="I1243" s="10"/>
      <c r="K1243" s="10"/>
      <c r="L1243" s="10"/>
      <c r="M1243" s="10"/>
      <c r="N1243" s="10"/>
      <c r="O1243" s="10"/>
    </row>
    <row r="1244" spans="1:15" x14ac:dyDescent="0.25">
      <c r="A1244" s="10"/>
      <c r="C1244" s="10"/>
      <c r="D1244" s="10"/>
      <c r="E1244" s="10"/>
      <c r="F1244" s="10"/>
      <c r="G1244" s="10"/>
      <c r="H1244" s="10"/>
      <c r="I1244" s="10"/>
      <c r="K1244" s="10"/>
      <c r="L1244" s="10"/>
      <c r="M1244" s="10"/>
      <c r="N1244" s="10"/>
      <c r="O1244" s="10"/>
    </row>
    <row r="1245" spans="1:15" x14ac:dyDescent="0.25">
      <c r="A1245" s="10"/>
      <c r="C1245" s="10"/>
      <c r="D1245" s="10"/>
      <c r="E1245" s="10"/>
      <c r="F1245" s="10"/>
      <c r="G1245" s="10"/>
      <c r="H1245" s="10"/>
      <c r="I1245" s="10"/>
      <c r="K1245" s="10"/>
      <c r="L1245" s="10"/>
      <c r="M1245" s="10"/>
      <c r="N1245" s="10"/>
      <c r="O1245" s="10"/>
    </row>
    <row r="1246" spans="1:15" x14ac:dyDescent="0.25">
      <c r="A1246" s="10"/>
      <c r="C1246" s="10"/>
      <c r="D1246" s="10"/>
      <c r="E1246" s="10"/>
      <c r="F1246" s="10"/>
      <c r="G1246" s="10"/>
      <c r="H1246" s="10"/>
      <c r="I1246" s="10"/>
      <c r="K1246" s="10"/>
      <c r="L1246" s="10"/>
      <c r="M1246" s="10"/>
      <c r="N1246" s="10"/>
      <c r="O1246" s="10"/>
    </row>
    <row r="1247" spans="1:15" x14ac:dyDescent="0.25">
      <c r="A1247" s="10"/>
      <c r="C1247" s="10"/>
      <c r="D1247" s="10"/>
      <c r="E1247" s="10"/>
      <c r="F1247" s="10"/>
      <c r="G1247" s="10"/>
      <c r="H1247" s="10"/>
      <c r="I1247" s="10"/>
      <c r="K1247" s="10"/>
      <c r="L1247" s="10"/>
      <c r="M1247" s="10"/>
      <c r="N1247" s="10"/>
      <c r="O1247" s="10"/>
    </row>
    <row r="1248" spans="1:15" x14ac:dyDescent="0.25">
      <c r="A1248" s="10"/>
      <c r="C1248" s="10"/>
      <c r="D1248" s="10"/>
      <c r="E1248" s="10"/>
      <c r="F1248" s="10"/>
      <c r="G1248" s="10"/>
      <c r="H1248" s="10"/>
      <c r="I1248" s="10"/>
      <c r="K1248" s="10"/>
      <c r="L1248" s="10"/>
      <c r="M1248" s="10"/>
      <c r="N1248" s="10"/>
      <c r="O1248" s="10"/>
    </row>
    <row r="1249" spans="1:15" x14ac:dyDescent="0.25">
      <c r="A1249" s="10"/>
      <c r="C1249" s="10"/>
      <c r="D1249" s="10"/>
      <c r="E1249" s="10"/>
      <c r="F1249" s="10"/>
      <c r="G1249" s="10"/>
      <c r="H1249" s="10"/>
      <c r="I1249" s="10"/>
      <c r="K1249" s="10"/>
      <c r="L1249" s="10"/>
      <c r="M1249" s="10"/>
      <c r="N1249" s="10"/>
      <c r="O1249" s="10"/>
    </row>
    <row r="1250" spans="1:15" x14ac:dyDescent="0.25">
      <c r="A1250" s="10"/>
      <c r="C1250" s="10"/>
      <c r="D1250" s="10"/>
      <c r="E1250" s="10"/>
      <c r="F1250" s="10"/>
      <c r="G1250" s="10"/>
      <c r="H1250" s="10"/>
      <c r="I1250" s="10"/>
      <c r="K1250" s="10"/>
      <c r="L1250" s="10"/>
      <c r="M1250" s="10"/>
      <c r="N1250" s="10"/>
      <c r="O1250" s="10"/>
    </row>
    <row r="1251" spans="1:15" x14ac:dyDescent="0.25">
      <c r="A1251" s="10"/>
      <c r="C1251" s="10"/>
      <c r="D1251" s="10"/>
      <c r="E1251" s="10"/>
      <c r="F1251" s="10"/>
      <c r="G1251" s="10"/>
      <c r="H1251" s="10"/>
      <c r="I1251" s="10"/>
      <c r="K1251" s="10"/>
      <c r="L1251" s="10"/>
      <c r="M1251" s="10"/>
      <c r="N1251" s="10"/>
      <c r="O1251" s="10"/>
    </row>
    <row r="1252" spans="1:15" x14ac:dyDescent="0.25">
      <c r="A1252" s="10"/>
      <c r="C1252" s="10"/>
      <c r="D1252" s="10"/>
      <c r="E1252" s="10"/>
      <c r="F1252" s="10"/>
      <c r="G1252" s="10"/>
      <c r="H1252" s="10"/>
      <c r="I1252" s="10"/>
      <c r="K1252" s="10"/>
      <c r="L1252" s="10"/>
      <c r="M1252" s="10"/>
      <c r="N1252" s="10"/>
      <c r="O1252" s="10"/>
    </row>
    <row r="1253" spans="1:15" x14ac:dyDescent="0.25">
      <c r="A1253" s="10"/>
      <c r="C1253" s="10"/>
      <c r="D1253" s="10"/>
      <c r="E1253" s="10"/>
      <c r="F1253" s="10"/>
      <c r="G1253" s="10"/>
      <c r="H1253" s="10"/>
      <c r="I1253" s="10"/>
      <c r="K1253" s="10"/>
      <c r="L1253" s="10"/>
      <c r="M1253" s="10"/>
      <c r="N1253" s="10"/>
      <c r="O1253" s="10"/>
    </row>
    <row r="1254" spans="1:15" x14ac:dyDescent="0.25">
      <c r="A1254" s="10"/>
      <c r="C1254" s="10"/>
      <c r="D1254" s="10"/>
      <c r="E1254" s="10"/>
      <c r="F1254" s="10"/>
      <c r="G1254" s="10"/>
      <c r="H1254" s="10"/>
      <c r="I1254" s="10"/>
      <c r="K1254" s="10"/>
      <c r="L1254" s="10"/>
      <c r="M1254" s="10"/>
      <c r="N1254" s="10"/>
      <c r="O1254" s="10"/>
    </row>
    <row r="1255" spans="1:15" x14ac:dyDescent="0.25">
      <c r="A1255" s="10"/>
      <c r="C1255" s="10"/>
      <c r="D1255" s="10"/>
      <c r="E1255" s="10"/>
      <c r="F1255" s="10"/>
      <c r="G1255" s="10"/>
      <c r="H1255" s="10"/>
      <c r="I1255" s="10"/>
      <c r="K1255" s="10"/>
      <c r="L1255" s="10"/>
      <c r="M1255" s="10"/>
      <c r="N1255" s="10"/>
      <c r="O1255" s="10"/>
    </row>
    <row r="1256" spans="1:15" x14ac:dyDescent="0.25">
      <c r="A1256" s="10"/>
      <c r="C1256" s="10"/>
      <c r="D1256" s="10"/>
      <c r="E1256" s="10"/>
      <c r="F1256" s="10"/>
      <c r="G1256" s="10"/>
      <c r="H1256" s="10"/>
      <c r="I1256" s="10"/>
      <c r="K1256" s="10"/>
      <c r="L1256" s="10"/>
      <c r="M1256" s="10"/>
      <c r="N1256" s="10"/>
      <c r="O1256" s="10"/>
    </row>
    <row r="1257" spans="1:15" x14ac:dyDescent="0.25">
      <c r="A1257" s="10"/>
      <c r="C1257" s="10"/>
      <c r="D1257" s="10"/>
      <c r="E1257" s="10"/>
      <c r="F1257" s="10"/>
      <c r="G1257" s="10"/>
      <c r="H1257" s="10"/>
      <c r="I1257" s="10"/>
      <c r="K1257" s="10"/>
      <c r="L1257" s="10"/>
      <c r="M1257" s="10"/>
      <c r="N1257" s="10"/>
      <c r="O1257" s="10"/>
    </row>
    <row r="1258" spans="1:15" x14ac:dyDescent="0.25">
      <c r="A1258" s="10"/>
      <c r="C1258" s="10"/>
      <c r="D1258" s="10"/>
      <c r="E1258" s="10"/>
      <c r="F1258" s="10"/>
      <c r="G1258" s="10"/>
      <c r="H1258" s="10"/>
      <c r="I1258" s="10"/>
      <c r="K1258" s="10"/>
      <c r="L1258" s="10"/>
      <c r="M1258" s="10"/>
      <c r="N1258" s="10"/>
      <c r="O1258" s="10"/>
    </row>
    <row r="1259" spans="1:15" x14ac:dyDescent="0.25">
      <c r="A1259" s="10"/>
      <c r="C1259" s="10"/>
      <c r="D1259" s="10"/>
      <c r="E1259" s="10"/>
      <c r="F1259" s="10"/>
      <c r="G1259" s="10"/>
      <c r="H1259" s="10"/>
      <c r="I1259" s="10"/>
      <c r="K1259" s="10"/>
      <c r="L1259" s="10"/>
      <c r="M1259" s="10"/>
      <c r="N1259" s="10"/>
      <c r="O1259" s="10"/>
    </row>
    <row r="1260" spans="1:15" x14ac:dyDescent="0.25">
      <c r="A1260" s="10"/>
      <c r="C1260" s="10"/>
      <c r="D1260" s="10"/>
      <c r="E1260" s="10"/>
      <c r="F1260" s="10"/>
      <c r="G1260" s="10"/>
      <c r="H1260" s="10"/>
      <c r="I1260" s="10"/>
      <c r="K1260" s="10"/>
      <c r="L1260" s="10"/>
      <c r="M1260" s="10"/>
      <c r="N1260" s="10"/>
      <c r="O1260" s="10"/>
    </row>
    <row r="1261" spans="1:15" x14ac:dyDescent="0.25">
      <c r="A1261" s="10"/>
      <c r="C1261" s="10"/>
      <c r="D1261" s="10"/>
      <c r="E1261" s="10"/>
      <c r="F1261" s="10"/>
      <c r="G1261" s="10"/>
      <c r="H1261" s="10"/>
      <c r="I1261" s="10"/>
      <c r="K1261" s="10"/>
      <c r="L1261" s="10"/>
      <c r="M1261" s="10"/>
      <c r="N1261" s="10"/>
      <c r="O1261" s="10"/>
    </row>
    <row r="1262" spans="1:15" x14ac:dyDescent="0.25">
      <c r="A1262" s="10"/>
      <c r="C1262" s="10"/>
      <c r="D1262" s="10"/>
      <c r="E1262" s="10"/>
      <c r="F1262" s="10"/>
      <c r="G1262" s="10"/>
      <c r="H1262" s="10"/>
      <c r="I1262" s="10"/>
      <c r="K1262" s="10"/>
      <c r="L1262" s="10"/>
      <c r="M1262" s="10"/>
      <c r="N1262" s="10"/>
      <c r="O1262" s="10"/>
    </row>
    <row r="1263" spans="1:15" x14ac:dyDescent="0.25">
      <c r="A1263" s="10"/>
      <c r="C1263" s="10"/>
      <c r="D1263" s="10"/>
      <c r="E1263" s="10"/>
      <c r="F1263" s="10"/>
      <c r="G1263" s="10"/>
      <c r="H1263" s="10"/>
      <c r="I1263" s="10"/>
      <c r="K1263" s="10"/>
      <c r="L1263" s="10"/>
      <c r="M1263" s="10"/>
      <c r="N1263" s="10"/>
      <c r="O1263" s="10"/>
    </row>
    <row r="1264" spans="1:15" x14ac:dyDescent="0.25">
      <c r="A1264" s="10"/>
      <c r="C1264" s="10"/>
      <c r="D1264" s="10"/>
      <c r="E1264" s="10"/>
      <c r="F1264" s="10"/>
      <c r="G1264" s="10"/>
      <c r="H1264" s="10"/>
      <c r="I1264" s="10"/>
      <c r="K1264" s="10"/>
      <c r="L1264" s="10"/>
      <c r="M1264" s="10"/>
      <c r="N1264" s="10"/>
      <c r="O1264" s="10"/>
    </row>
    <row r="1265" spans="1:15" x14ac:dyDescent="0.25">
      <c r="A1265" s="10"/>
      <c r="C1265" s="10"/>
      <c r="D1265" s="10"/>
      <c r="E1265" s="10"/>
      <c r="F1265" s="10"/>
      <c r="G1265" s="10"/>
      <c r="H1265" s="10"/>
      <c r="I1265" s="10"/>
      <c r="K1265" s="10"/>
      <c r="L1265" s="10"/>
      <c r="M1265" s="10"/>
      <c r="N1265" s="10"/>
      <c r="O1265" s="10"/>
    </row>
    <row r="1266" spans="1:15" x14ac:dyDescent="0.25">
      <c r="A1266" s="10"/>
      <c r="C1266" s="10"/>
      <c r="D1266" s="10"/>
      <c r="E1266" s="10"/>
      <c r="F1266" s="10"/>
      <c r="G1266" s="10"/>
      <c r="H1266" s="10"/>
      <c r="I1266" s="10"/>
      <c r="K1266" s="10"/>
      <c r="L1266" s="10"/>
      <c r="M1266" s="10"/>
      <c r="N1266" s="10"/>
      <c r="O1266" s="10"/>
    </row>
    <row r="1267" spans="1:15" x14ac:dyDescent="0.25">
      <c r="A1267" s="10"/>
      <c r="C1267" s="10"/>
      <c r="D1267" s="10"/>
      <c r="E1267" s="10"/>
      <c r="F1267" s="10"/>
      <c r="G1267" s="10"/>
      <c r="H1267" s="10"/>
      <c r="I1267" s="10"/>
      <c r="K1267" s="10"/>
      <c r="L1267" s="10"/>
      <c r="M1267" s="10"/>
      <c r="N1267" s="10"/>
      <c r="O1267" s="10"/>
    </row>
    <row r="1268" spans="1:15" x14ac:dyDescent="0.25">
      <c r="A1268" s="10"/>
      <c r="C1268" s="10"/>
      <c r="D1268" s="10"/>
      <c r="E1268" s="10"/>
      <c r="F1268" s="10"/>
      <c r="G1268" s="10"/>
      <c r="H1268" s="10"/>
      <c r="I1268" s="10"/>
      <c r="K1268" s="10"/>
      <c r="L1268" s="10"/>
      <c r="M1268" s="10"/>
      <c r="N1268" s="10"/>
      <c r="O1268" s="10"/>
    </row>
    <row r="1269" spans="1:15" x14ac:dyDescent="0.25">
      <c r="A1269" s="10"/>
      <c r="C1269" s="10"/>
      <c r="D1269" s="10"/>
      <c r="E1269" s="10"/>
      <c r="F1269" s="10"/>
      <c r="G1269" s="10"/>
      <c r="H1269" s="10"/>
      <c r="I1269" s="10"/>
      <c r="K1269" s="10"/>
      <c r="L1269" s="10"/>
      <c r="M1269" s="10"/>
      <c r="N1269" s="10"/>
      <c r="O1269" s="10"/>
    </row>
    <row r="1270" spans="1:15" x14ac:dyDescent="0.25">
      <c r="A1270" s="10"/>
      <c r="C1270" s="10"/>
      <c r="D1270" s="10"/>
      <c r="E1270" s="10"/>
      <c r="F1270" s="10"/>
      <c r="G1270" s="10"/>
      <c r="H1270" s="10"/>
      <c r="I1270" s="10"/>
      <c r="K1270" s="10"/>
      <c r="L1270" s="10"/>
      <c r="M1270" s="10"/>
      <c r="N1270" s="10"/>
      <c r="O1270" s="10"/>
    </row>
    <row r="1271" spans="1:15" x14ac:dyDescent="0.25">
      <c r="A1271" s="10"/>
      <c r="C1271" s="10"/>
      <c r="D1271" s="10"/>
      <c r="E1271" s="10"/>
      <c r="F1271" s="10"/>
      <c r="G1271" s="10"/>
      <c r="H1271" s="10"/>
      <c r="I1271" s="10"/>
      <c r="K1271" s="10"/>
      <c r="L1271" s="10"/>
      <c r="M1271" s="10"/>
      <c r="N1271" s="10"/>
      <c r="O1271" s="10"/>
    </row>
    <row r="1272" spans="1:15" x14ac:dyDescent="0.25">
      <c r="A1272" s="10"/>
      <c r="C1272" s="10"/>
      <c r="D1272" s="10"/>
      <c r="E1272" s="10"/>
      <c r="F1272" s="10"/>
      <c r="G1272" s="10"/>
      <c r="H1272" s="10"/>
      <c r="I1272" s="10"/>
      <c r="K1272" s="10"/>
      <c r="L1272" s="10"/>
      <c r="M1272" s="10"/>
      <c r="N1272" s="10"/>
      <c r="O1272" s="10"/>
    </row>
    <row r="1273" spans="1:15" x14ac:dyDescent="0.25">
      <c r="A1273" s="10"/>
      <c r="C1273" s="10"/>
      <c r="D1273" s="10"/>
      <c r="E1273" s="10"/>
      <c r="F1273" s="10"/>
      <c r="G1273" s="10"/>
      <c r="H1273" s="10"/>
      <c r="I1273" s="10"/>
      <c r="K1273" s="10"/>
      <c r="L1273" s="10"/>
      <c r="M1273" s="10"/>
      <c r="N1273" s="10"/>
      <c r="O1273" s="10"/>
    </row>
    <row r="1274" spans="1:15" x14ac:dyDescent="0.25">
      <c r="A1274" s="10"/>
      <c r="C1274" s="10"/>
      <c r="D1274" s="10"/>
      <c r="E1274" s="10"/>
      <c r="F1274" s="10"/>
      <c r="G1274" s="10"/>
      <c r="H1274" s="10"/>
      <c r="I1274" s="10"/>
      <c r="K1274" s="10"/>
      <c r="L1274" s="10"/>
      <c r="M1274" s="10"/>
      <c r="N1274" s="10"/>
      <c r="O1274" s="10"/>
    </row>
    <row r="1275" spans="1:15" x14ac:dyDescent="0.25">
      <c r="A1275" s="10"/>
      <c r="C1275" s="10"/>
      <c r="D1275" s="10"/>
      <c r="E1275" s="10"/>
      <c r="F1275" s="10"/>
      <c r="G1275" s="10"/>
      <c r="H1275" s="10"/>
      <c r="I1275" s="10"/>
      <c r="K1275" s="10"/>
      <c r="L1275" s="10"/>
      <c r="M1275" s="10"/>
      <c r="N1275" s="10"/>
      <c r="O1275" s="10"/>
    </row>
    <row r="1276" spans="1:15" x14ac:dyDescent="0.25">
      <c r="A1276" s="10"/>
      <c r="C1276" s="10"/>
      <c r="D1276" s="10"/>
      <c r="E1276" s="10"/>
      <c r="F1276" s="10"/>
      <c r="G1276" s="10"/>
      <c r="H1276" s="10"/>
      <c r="I1276" s="10"/>
      <c r="K1276" s="10"/>
      <c r="L1276" s="10"/>
      <c r="M1276" s="10"/>
      <c r="N1276" s="10"/>
      <c r="O1276" s="10"/>
    </row>
    <row r="1277" spans="1:15" x14ac:dyDescent="0.25">
      <c r="A1277" s="10"/>
      <c r="C1277" s="10"/>
      <c r="D1277" s="10"/>
      <c r="E1277" s="10"/>
      <c r="F1277" s="10"/>
      <c r="G1277" s="10"/>
      <c r="H1277" s="10"/>
      <c r="I1277" s="10"/>
      <c r="K1277" s="10"/>
      <c r="L1277" s="10"/>
      <c r="M1277" s="10"/>
      <c r="N1277" s="10"/>
      <c r="O1277" s="10"/>
    </row>
    <row r="1278" spans="1:15" x14ac:dyDescent="0.25">
      <c r="A1278" s="10"/>
      <c r="C1278" s="10"/>
      <c r="D1278" s="10"/>
      <c r="E1278" s="10"/>
      <c r="F1278" s="10"/>
      <c r="G1278" s="10"/>
      <c r="H1278" s="10"/>
      <c r="I1278" s="10"/>
      <c r="K1278" s="10"/>
      <c r="L1278" s="10"/>
      <c r="M1278" s="10"/>
      <c r="N1278" s="10"/>
      <c r="O1278" s="10"/>
    </row>
    <row r="1280" spans="1:15" x14ac:dyDescent="0.25">
      <c r="A1280" s="10"/>
      <c r="C1280" s="10"/>
      <c r="D1280" s="10"/>
      <c r="E1280" s="10"/>
      <c r="F1280" s="10"/>
      <c r="G1280" s="10"/>
      <c r="H1280" s="10"/>
      <c r="I1280" s="10"/>
      <c r="K1280" s="10"/>
      <c r="L1280" s="10"/>
      <c r="M1280" s="10"/>
      <c r="N1280" s="10"/>
      <c r="O1280" s="10"/>
    </row>
  </sheetData>
  <sortState ref="B5:R255">
    <sortCondition ref="C5:C25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view="pageBreakPreview" zoomScaleSheetLayoutView="100" workbookViewId="0">
      <pane ySplit="4" topLeftCell="A5" activePane="bottomLeft" state="frozen"/>
      <selection pane="bottomLeft" activeCell="G7" sqref="G7"/>
    </sheetView>
  </sheetViews>
  <sheetFormatPr defaultRowHeight="15.75" x14ac:dyDescent="0.25"/>
  <cols>
    <col min="1" max="1" width="10.42578125" style="104" bestFit="1" customWidth="1"/>
    <col min="2" max="2" width="21.85546875" style="10" bestFit="1" customWidth="1"/>
    <col min="3" max="3" width="10.28515625" style="9" bestFit="1" customWidth="1"/>
    <col min="4" max="4" width="12.85546875" style="140" bestFit="1" customWidth="1"/>
    <col min="5" max="5" width="15.140625" style="141" bestFit="1" customWidth="1"/>
    <col min="6" max="6" width="16" style="141" bestFit="1" customWidth="1"/>
    <col min="7" max="7" width="16" style="142" bestFit="1" customWidth="1"/>
    <col min="8" max="8" width="11.28515625" style="143" bestFit="1" customWidth="1"/>
    <col min="9" max="9" width="8.140625" style="9" bestFit="1" customWidth="1"/>
    <col min="10" max="10" width="7.85546875" style="10" bestFit="1" customWidth="1"/>
    <col min="11" max="11" width="16" style="144" bestFit="1" customWidth="1"/>
    <col min="12" max="12" width="15.140625" style="144" bestFit="1" customWidth="1"/>
    <col min="13" max="13" width="18.28515625" style="144" bestFit="1" customWidth="1"/>
    <col min="14" max="14" width="19.42578125" style="145" bestFit="1" customWidth="1"/>
    <col min="15" max="15" width="16.28515625" style="146" bestFit="1" customWidth="1"/>
    <col min="16" max="18" width="15.85546875" style="3" bestFit="1" customWidth="1"/>
    <col min="19" max="16384" width="9.140625" style="10"/>
  </cols>
  <sheetData>
    <row r="1" spans="1:18" ht="18.75" x14ac:dyDescent="0.3">
      <c r="A1" s="97" t="s">
        <v>331</v>
      </c>
      <c r="B1" s="3"/>
      <c r="C1" s="4"/>
      <c r="D1" s="5"/>
      <c r="E1" s="6"/>
      <c r="F1" s="6"/>
      <c r="G1" s="7"/>
      <c r="H1" s="8"/>
      <c r="K1" s="11"/>
      <c r="L1" s="11"/>
      <c r="M1" s="11"/>
      <c r="N1" s="12"/>
      <c r="O1" s="13"/>
    </row>
    <row r="2" spans="1:18" ht="18.75" x14ac:dyDescent="0.3">
      <c r="A2" s="109" t="s">
        <v>884</v>
      </c>
      <c r="B2" s="3"/>
      <c r="C2" s="4"/>
      <c r="D2" s="5"/>
      <c r="E2" s="6"/>
      <c r="F2" s="6"/>
      <c r="G2" s="7"/>
      <c r="H2" s="8"/>
      <c r="K2" s="11"/>
      <c r="L2" s="11"/>
      <c r="M2" s="11"/>
      <c r="N2" s="12"/>
      <c r="O2" s="13"/>
    </row>
    <row r="3" spans="1:18" s="9" customFormat="1" x14ac:dyDescent="0.25">
      <c r="A3" s="110" t="s">
        <v>333</v>
      </c>
      <c r="B3" s="300" t="s">
        <v>334</v>
      </c>
      <c r="C3" s="300" t="s">
        <v>335</v>
      </c>
      <c r="D3" s="301" t="s">
        <v>337</v>
      </c>
      <c r="E3" s="302" t="s">
        <v>338</v>
      </c>
      <c r="F3" s="302" t="s">
        <v>339</v>
      </c>
      <c r="G3" s="300" t="s">
        <v>340</v>
      </c>
      <c r="H3" s="303" t="s">
        <v>341</v>
      </c>
      <c r="I3" s="304" t="s">
        <v>345</v>
      </c>
      <c r="J3" s="300" t="s">
        <v>346</v>
      </c>
      <c r="K3" s="305" t="s">
        <v>347</v>
      </c>
      <c r="L3" s="306" t="s">
        <v>348</v>
      </c>
      <c r="M3" s="306" t="s">
        <v>349</v>
      </c>
      <c r="N3" s="307" t="s">
        <v>350</v>
      </c>
      <c r="O3" s="300" t="s">
        <v>351</v>
      </c>
      <c r="P3" s="300"/>
      <c r="Q3" s="300"/>
      <c r="R3" s="300"/>
    </row>
    <row r="4" spans="1:18" s="9" customFormat="1" x14ac:dyDescent="0.25">
      <c r="A4" s="118"/>
      <c r="B4" s="308"/>
      <c r="C4" s="308"/>
      <c r="D4" s="309" t="s">
        <v>352</v>
      </c>
      <c r="E4" s="310"/>
      <c r="F4" s="311" t="s">
        <v>338</v>
      </c>
      <c r="G4" s="308"/>
      <c r="H4" s="312"/>
      <c r="I4" s="313"/>
      <c r="J4" s="308" t="s">
        <v>358</v>
      </c>
      <c r="K4" s="314" t="s">
        <v>359</v>
      </c>
      <c r="L4" s="315" t="s">
        <v>341</v>
      </c>
      <c r="M4" s="315"/>
      <c r="N4" s="316"/>
      <c r="O4" s="317"/>
      <c r="P4" s="308"/>
      <c r="Q4" s="308"/>
      <c r="R4" s="308"/>
    </row>
    <row r="5" spans="1:18" x14ac:dyDescent="0.25">
      <c r="A5" s="318">
        <v>1</v>
      </c>
      <c r="B5" s="319" t="s">
        <v>883</v>
      </c>
      <c r="C5" s="318">
        <v>901149</v>
      </c>
      <c r="D5" s="320">
        <v>43231</v>
      </c>
      <c r="E5" s="321">
        <v>75000</v>
      </c>
      <c r="F5" s="42">
        <f>+I5*K5</f>
        <v>75000</v>
      </c>
      <c r="G5" s="43">
        <f t="shared" ref="G5:G8" si="0">+E5/I5</f>
        <v>75000</v>
      </c>
      <c r="H5" s="42">
        <v>0</v>
      </c>
      <c r="I5" s="67">
        <v>1</v>
      </c>
      <c r="J5" s="67">
        <v>1</v>
      </c>
      <c r="K5" s="46">
        <f>+G5+H5</f>
        <v>75000</v>
      </c>
      <c r="L5" s="46">
        <f>+J5*K5</f>
        <v>75000</v>
      </c>
      <c r="M5" s="46">
        <f>+G5*J5</f>
        <v>75000</v>
      </c>
      <c r="N5" s="322"/>
      <c r="O5" s="323" t="s">
        <v>2</v>
      </c>
      <c r="P5" s="299">
        <f t="shared" ref="P5:P8" si="1">+M5</f>
        <v>75000</v>
      </c>
      <c r="Q5" s="299">
        <f>+[1]amsil2!Z10</f>
        <v>75000</v>
      </c>
      <c r="R5" s="298">
        <f t="shared" ref="R5:R8" si="2">+P5-Q5</f>
        <v>0</v>
      </c>
    </row>
    <row r="6" spans="1:18" x14ac:dyDescent="0.25">
      <c r="A6" s="318">
        <f>+A5+1</f>
        <v>2</v>
      </c>
      <c r="B6" s="319" t="s">
        <v>885</v>
      </c>
      <c r="C6" s="318">
        <v>913368</v>
      </c>
      <c r="D6" s="320">
        <v>43231</v>
      </c>
      <c r="E6" s="321">
        <v>125000</v>
      </c>
      <c r="F6" s="42">
        <f>+I6*K6</f>
        <v>125000</v>
      </c>
      <c r="G6" s="43">
        <f t="shared" si="0"/>
        <v>125000</v>
      </c>
      <c r="H6" s="42">
        <v>0</v>
      </c>
      <c r="I6" s="67">
        <v>1</v>
      </c>
      <c r="J6" s="67">
        <v>1</v>
      </c>
      <c r="K6" s="46">
        <f>+G6+H6</f>
        <v>125000</v>
      </c>
      <c r="L6" s="46">
        <f>+J6*K6</f>
        <v>125000</v>
      </c>
      <c r="M6" s="46">
        <f>+G6*J6</f>
        <v>125000</v>
      </c>
      <c r="N6" s="322"/>
      <c r="O6" s="323" t="s">
        <v>2</v>
      </c>
      <c r="P6" s="299">
        <f t="shared" si="1"/>
        <v>125000</v>
      </c>
      <c r="Q6" s="299">
        <f>+[1]amsil2!Z11</f>
        <v>125000</v>
      </c>
      <c r="R6" s="298">
        <f t="shared" si="2"/>
        <v>0</v>
      </c>
    </row>
    <row r="7" spans="1:18" x14ac:dyDescent="0.25">
      <c r="A7" s="318">
        <f>+A6+1</f>
        <v>3</v>
      </c>
      <c r="B7" s="324" t="s">
        <v>886</v>
      </c>
      <c r="C7" s="318">
        <v>970196</v>
      </c>
      <c r="D7" s="320">
        <v>43231</v>
      </c>
      <c r="E7" s="321">
        <v>162500</v>
      </c>
      <c r="F7" s="42">
        <f>+I7*K7</f>
        <v>162500</v>
      </c>
      <c r="G7" s="43">
        <f t="shared" si="0"/>
        <v>162500</v>
      </c>
      <c r="H7" s="42">
        <v>0</v>
      </c>
      <c r="I7" s="67">
        <v>1</v>
      </c>
      <c r="J7" s="67">
        <v>1</v>
      </c>
      <c r="K7" s="46">
        <f>+G7+H7</f>
        <v>162500</v>
      </c>
      <c r="L7" s="46">
        <f>+J7*K7</f>
        <v>162500</v>
      </c>
      <c r="M7" s="46">
        <f>+G7*J7</f>
        <v>162500</v>
      </c>
      <c r="N7" s="325"/>
      <c r="O7" s="323" t="s">
        <v>2</v>
      </c>
      <c r="P7" s="299">
        <f t="shared" si="1"/>
        <v>162500</v>
      </c>
      <c r="Q7" s="299">
        <f>+[1]amsil2!Z12</f>
        <v>162500</v>
      </c>
      <c r="R7" s="298">
        <f t="shared" si="2"/>
        <v>0</v>
      </c>
    </row>
    <row r="8" spans="1:18" x14ac:dyDescent="0.25">
      <c r="A8" s="318">
        <f>+A7+1</f>
        <v>4</v>
      </c>
      <c r="B8" s="319" t="s">
        <v>1</v>
      </c>
      <c r="C8" s="318">
        <v>898039</v>
      </c>
      <c r="D8" s="320">
        <v>43231</v>
      </c>
      <c r="E8" s="321">
        <v>175000</v>
      </c>
      <c r="F8" s="326">
        <f>+I8*K8</f>
        <v>175000</v>
      </c>
      <c r="G8" s="327">
        <f t="shared" si="0"/>
        <v>175000</v>
      </c>
      <c r="H8" s="326">
        <v>0</v>
      </c>
      <c r="I8" s="110">
        <v>1</v>
      </c>
      <c r="J8" s="110">
        <v>1</v>
      </c>
      <c r="K8" s="204">
        <f>+G8+H8</f>
        <v>175000</v>
      </c>
      <c r="L8" s="204">
        <f>+J8*K8</f>
        <v>175000</v>
      </c>
      <c r="M8" s="204">
        <f>+G8*J8</f>
        <v>175000</v>
      </c>
      <c r="N8" s="328"/>
      <c r="O8" s="323" t="s">
        <v>2</v>
      </c>
      <c r="P8" s="329">
        <f t="shared" si="1"/>
        <v>175000</v>
      </c>
      <c r="Q8" s="299">
        <f>+[1]amsil2!Z13</f>
        <v>175000</v>
      </c>
      <c r="R8" s="330">
        <f t="shared" si="2"/>
        <v>0</v>
      </c>
    </row>
    <row r="9" spans="1:18" x14ac:dyDescent="0.25">
      <c r="A9" s="331"/>
      <c r="B9" s="70"/>
      <c r="C9" s="73"/>
      <c r="D9" s="272"/>
      <c r="E9" s="61"/>
      <c r="F9" s="61"/>
      <c r="G9" s="90"/>
      <c r="H9" s="72"/>
      <c r="I9" s="73"/>
      <c r="J9" s="91"/>
      <c r="K9" s="62"/>
      <c r="L9" s="62"/>
      <c r="M9" s="62"/>
      <c r="N9" s="92"/>
      <c r="O9" s="273"/>
      <c r="P9" s="91"/>
      <c r="Q9" s="91"/>
      <c r="R9" s="91"/>
    </row>
    <row r="10" spans="1:18" x14ac:dyDescent="0.25">
      <c r="A10" s="67"/>
      <c r="B10" s="91" t="s">
        <v>339</v>
      </c>
      <c r="C10" s="73"/>
      <c r="D10" s="272"/>
      <c r="E10" s="61">
        <f>SUM(E5:E9)</f>
        <v>537500</v>
      </c>
      <c r="F10" s="61">
        <f t="shared" ref="F10:M10" si="3">SUM(F5:F9)</f>
        <v>537500</v>
      </c>
      <c r="G10" s="61">
        <f t="shared" si="3"/>
        <v>537500</v>
      </c>
      <c r="H10" s="61">
        <f t="shared" si="3"/>
        <v>0</v>
      </c>
      <c r="I10" s="61">
        <f t="shared" si="3"/>
        <v>4</v>
      </c>
      <c r="J10" s="61">
        <f t="shared" si="3"/>
        <v>4</v>
      </c>
      <c r="K10" s="61">
        <f t="shared" si="3"/>
        <v>537500</v>
      </c>
      <c r="L10" s="61">
        <f t="shared" si="3"/>
        <v>537500</v>
      </c>
      <c r="M10" s="61">
        <f t="shared" si="3"/>
        <v>537500</v>
      </c>
      <c r="N10" s="92"/>
      <c r="O10" s="273"/>
      <c r="P10" s="61">
        <f t="shared" ref="P10:R10" si="4">SUM(P5:P9)</f>
        <v>537500</v>
      </c>
      <c r="Q10" s="61">
        <f t="shared" si="4"/>
        <v>537500</v>
      </c>
      <c r="R10" s="61">
        <f t="shared" si="4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showGridLines="0" view="pageBreakPreview" topLeftCell="E1" zoomScaleSheetLayoutView="100" workbookViewId="0">
      <pane ySplit="4" topLeftCell="A38" activePane="bottomLeft" state="frozen"/>
      <selection pane="bottomLeft" activeCell="M50" sqref="M50"/>
    </sheetView>
  </sheetViews>
  <sheetFormatPr defaultRowHeight="15.75" x14ac:dyDescent="0.25"/>
  <cols>
    <col min="1" max="1" width="9.42578125" style="104" bestFit="1" customWidth="1"/>
    <col min="2" max="2" width="26.140625" style="10" bestFit="1" customWidth="1"/>
    <col min="3" max="3" width="9.7109375" style="9" bestFit="1" customWidth="1"/>
    <col min="4" max="4" width="13.85546875" style="140" bestFit="1" customWidth="1"/>
    <col min="5" max="5" width="15.5703125" style="141" customWidth="1"/>
    <col min="6" max="6" width="19.7109375" style="141" bestFit="1" customWidth="1"/>
    <col min="7" max="7" width="15" style="142" customWidth="1"/>
    <col min="8" max="8" width="13.28515625" style="143" customWidth="1"/>
    <col min="9" max="9" width="7.7109375" style="9" bestFit="1" customWidth="1"/>
    <col min="10" max="10" width="8" style="10" bestFit="1" customWidth="1"/>
    <col min="11" max="12" width="15.140625" style="144" bestFit="1" customWidth="1"/>
    <col min="13" max="13" width="19.5703125" style="144" bestFit="1" customWidth="1"/>
    <col min="14" max="14" width="15.7109375" style="145" bestFit="1" customWidth="1"/>
    <col min="15" max="15" width="41.42578125" style="146" bestFit="1" customWidth="1"/>
    <col min="16" max="16384" width="9.140625" style="10"/>
  </cols>
  <sheetData>
    <row r="1" spans="1:15" ht="18.75" x14ac:dyDescent="0.3">
      <c r="A1" s="97" t="s">
        <v>331</v>
      </c>
      <c r="B1" s="98"/>
      <c r="C1" s="99"/>
      <c r="D1" s="100"/>
      <c r="E1" s="101"/>
      <c r="F1" s="101"/>
      <c r="G1" s="102"/>
      <c r="H1" s="103"/>
      <c r="I1" s="104"/>
      <c r="J1" s="105"/>
      <c r="K1" s="106"/>
      <c r="L1" s="106"/>
      <c r="M1" s="106"/>
      <c r="N1" s="107"/>
      <c r="O1" s="108"/>
    </row>
    <row r="2" spans="1:15" ht="18.75" x14ac:dyDescent="0.3">
      <c r="A2" s="109" t="s">
        <v>559</v>
      </c>
      <c r="B2" s="98"/>
      <c r="C2" s="99"/>
      <c r="D2" s="100"/>
      <c r="E2" s="101"/>
      <c r="F2" s="101"/>
      <c r="G2" s="102"/>
      <c r="H2" s="103"/>
      <c r="I2" s="104"/>
      <c r="J2" s="105"/>
      <c r="K2" s="106"/>
      <c r="L2" s="106"/>
      <c r="M2" s="106"/>
      <c r="N2" s="107"/>
      <c r="O2" s="108"/>
    </row>
    <row r="3" spans="1:15" s="9" customFormat="1" x14ac:dyDescent="0.25">
      <c r="A3" s="110" t="s">
        <v>333</v>
      </c>
      <c r="B3" s="110" t="s">
        <v>334</v>
      </c>
      <c r="C3" s="110" t="s">
        <v>335</v>
      </c>
      <c r="D3" s="111" t="s">
        <v>337</v>
      </c>
      <c r="E3" s="112" t="s">
        <v>338</v>
      </c>
      <c r="F3" s="112" t="s">
        <v>339</v>
      </c>
      <c r="G3" s="110" t="s">
        <v>340</v>
      </c>
      <c r="H3" s="113" t="s">
        <v>341</v>
      </c>
      <c r="I3" s="114" t="s">
        <v>345</v>
      </c>
      <c r="J3" s="110" t="s">
        <v>346</v>
      </c>
      <c r="K3" s="115" t="s">
        <v>347</v>
      </c>
      <c r="L3" s="116" t="s">
        <v>348</v>
      </c>
      <c r="M3" s="116" t="s">
        <v>349</v>
      </c>
      <c r="N3" s="117" t="s">
        <v>350</v>
      </c>
      <c r="O3" s="110" t="s">
        <v>351</v>
      </c>
    </row>
    <row r="4" spans="1:15" s="9" customFormat="1" x14ac:dyDescent="0.25">
      <c r="A4" s="118"/>
      <c r="B4" s="118"/>
      <c r="C4" s="118"/>
      <c r="D4" s="119" t="s">
        <v>352</v>
      </c>
      <c r="E4" s="120"/>
      <c r="F4" s="121" t="s">
        <v>338</v>
      </c>
      <c r="G4" s="118"/>
      <c r="H4" s="122"/>
      <c r="I4" s="123"/>
      <c r="J4" s="118" t="s">
        <v>358</v>
      </c>
      <c r="K4" s="124" t="s">
        <v>359</v>
      </c>
      <c r="L4" s="125" t="s">
        <v>341</v>
      </c>
      <c r="M4" s="125"/>
      <c r="N4" s="126"/>
      <c r="O4" s="127"/>
    </row>
    <row r="5" spans="1:15" x14ac:dyDescent="0.25">
      <c r="A5" s="128">
        <f>+A4+1</f>
        <v>1</v>
      </c>
      <c r="B5" s="37" t="s">
        <v>696</v>
      </c>
      <c r="C5" s="38" t="s">
        <v>248</v>
      </c>
      <c r="D5" s="131">
        <v>43224</v>
      </c>
      <c r="E5" s="190">
        <v>609757</v>
      </c>
      <c r="F5" s="133">
        <f t="shared" ref="F5:F68" si="0">+I5*K5</f>
        <v>609757</v>
      </c>
      <c r="G5" s="219">
        <f>E5/I5</f>
        <v>609757</v>
      </c>
      <c r="H5" s="72">
        <v>0</v>
      </c>
      <c r="I5" s="213">
        <v>1</v>
      </c>
      <c r="J5" s="213">
        <v>1</v>
      </c>
      <c r="K5" s="46">
        <f t="shared" ref="K5:K68" si="1">+G5+H5</f>
        <v>609757</v>
      </c>
      <c r="L5" s="46">
        <f t="shared" ref="L5:L68" si="2">+J5*K5</f>
        <v>609757</v>
      </c>
      <c r="M5" s="62">
        <f t="shared" ref="M5:M43" si="3">+G5*J5</f>
        <v>609757</v>
      </c>
      <c r="N5" s="92"/>
      <c r="O5" s="228" t="s">
        <v>697</v>
      </c>
    </row>
    <row r="6" spans="1:15" x14ac:dyDescent="0.25">
      <c r="A6" s="147">
        <f>+A5+1</f>
        <v>2</v>
      </c>
      <c r="B6" s="37" t="s">
        <v>704</v>
      </c>
      <c r="C6" s="238" t="s">
        <v>248</v>
      </c>
      <c r="D6" s="131">
        <v>43224</v>
      </c>
      <c r="E6" s="234">
        <v>293650</v>
      </c>
      <c r="F6" s="133">
        <f t="shared" si="0"/>
        <v>293650</v>
      </c>
      <c r="G6" s="219">
        <f t="shared" ref="G6:G12" si="4">+E6/I6</f>
        <v>293650</v>
      </c>
      <c r="H6" s="72">
        <v>0</v>
      </c>
      <c r="I6" s="45">
        <v>1</v>
      </c>
      <c r="J6" s="45">
        <v>1</v>
      </c>
      <c r="K6" s="46">
        <f t="shared" si="1"/>
        <v>293650</v>
      </c>
      <c r="L6" s="46">
        <f t="shared" si="2"/>
        <v>293650</v>
      </c>
      <c r="M6" s="62">
        <f t="shared" si="3"/>
        <v>293650</v>
      </c>
      <c r="N6" s="92"/>
      <c r="O6" s="37" t="s">
        <v>705</v>
      </c>
    </row>
    <row r="7" spans="1:15" x14ac:dyDescent="0.25">
      <c r="A7" s="147">
        <f t="shared" ref="A7:A70" si="5">+A6+1</f>
        <v>3</v>
      </c>
      <c r="B7" s="179" t="s">
        <v>800</v>
      </c>
      <c r="C7" s="185" t="s">
        <v>249</v>
      </c>
      <c r="D7" s="131">
        <v>43237</v>
      </c>
      <c r="E7" s="188">
        <v>85140</v>
      </c>
      <c r="F7" s="133">
        <f t="shared" si="0"/>
        <v>85140</v>
      </c>
      <c r="G7" s="46">
        <f t="shared" si="4"/>
        <v>85140</v>
      </c>
      <c r="H7" s="80">
        <v>0</v>
      </c>
      <c r="I7" s="67">
        <v>1</v>
      </c>
      <c r="J7" s="67">
        <v>1</v>
      </c>
      <c r="K7" s="46">
        <f t="shared" si="1"/>
        <v>85140</v>
      </c>
      <c r="L7" s="46">
        <f t="shared" si="2"/>
        <v>85140</v>
      </c>
      <c r="M7" s="46">
        <f t="shared" si="3"/>
        <v>85140</v>
      </c>
      <c r="N7" s="136"/>
      <c r="O7" s="244" t="s">
        <v>801</v>
      </c>
    </row>
    <row r="8" spans="1:15" x14ac:dyDescent="0.25">
      <c r="A8" s="147">
        <f t="shared" si="5"/>
        <v>4</v>
      </c>
      <c r="B8" s="179" t="s">
        <v>16</v>
      </c>
      <c r="C8" s="185" t="s">
        <v>15</v>
      </c>
      <c r="D8" s="131">
        <v>43237</v>
      </c>
      <c r="E8" s="188">
        <v>15390</v>
      </c>
      <c r="F8" s="133">
        <f t="shared" si="0"/>
        <v>15390</v>
      </c>
      <c r="G8" s="46">
        <f t="shared" si="4"/>
        <v>15390</v>
      </c>
      <c r="H8" s="80">
        <v>0</v>
      </c>
      <c r="I8" s="67">
        <v>1</v>
      </c>
      <c r="J8" s="67">
        <v>1</v>
      </c>
      <c r="K8" s="46">
        <f t="shared" si="1"/>
        <v>15390</v>
      </c>
      <c r="L8" s="46">
        <f t="shared" si="2"/>
        <v>15390</v>
      </c>
      <c r="M8" s="46">
        <f t="shared" si="3"/>
        <v>15390</v>
      </c>
      <c r="N8" s="136"/>
      <c r="O8" s="137" t="s">
        <v>786</v>
      </c>
    </row>
    <row r="9" spans="1:15" x14ac:dyDescent="0.25">
      <c r="A9" s="147">
        <f t="shared" si="5"/>
        <v>5</v>
      </c>
      <c r="B9" s="52" t="s">
        <v>716</v>
      </c>
      <c r="C9" s="53" t="s">
        <v>19</v>
      </c>
      <c r="D9" s="40">
        <v>43222</v>
      </c>
      <c r="E9" s="190">
        <v>24540</v>
      </c>
      <c r="F9" s="133">
        <f t="shared" si="0"/>
        <v>24540</v>
      </c>
      <c r="G9" s="46">
        <f t="shared" si="4"/>
        <v>24540</v>
      </c>
      <c r="H9" s="80">
        <v>0</v>
      </c>
      <c r="I9" s="67">
        <v>1</v>
      </c>
      <c r="J9" s="67">
        <v>1</v>
      </c>
      <c r="K9" s="46">
        <f t="shared" si="1"/>
        <v>24540</v>
      </c>
      <c r="L9" s="46">
        <f t="shared" si="2"/>
        <v>24540</v>
      </c>
      <c r="M9" s="46">
        <f t="shared" si="3"/>
        <v>24540</v>
      </c>
      <c r="N9" s="136"/>
      <c r="O9" s="226" t="s">
        <v>717</v>
      </c>
    </row>
    <row r="10" spans="1:15" x14ac:dyDescent="0.25">
      <c r="A10" s="147">
        <f t="shared" si="5"/>
        <v>6</v>
      </c>
      <c r="B10" s="148" t="s">
        <v>716</v>
      </c>
      <c r="C10" s="149" t="s">
        <v>19</v>
      </c>
      <c r="D10" s="131">
        <v>43237</v>
      </c>
      <c r="E10" s="187">
        <v>77640</v>
      </c>
      <c r="F10" s="133">
        <f t="shared" si="0"/>
        <v>77640</v>
      </c>
      <c r="G10" s="46">
        <f t="shared" si="4"/>
        <v>77640</v>
      </c>
      <c r="H10" s="80">
        <v>0</v>
      </c>
      <c r="I10" s="67">
        <v>1</v>
      </c>
      <c r="J10" s="67">
        <v>1</v>
      </c>
      <c r="K10" s="46">
        <f t="shared" si="1"/>
        <v>77640</v>
      </c>
      <c r="L10" s="46">
        <f t="shared" si="2"/>
        <v>77640</v>
      </c>
      <c r="M10" s="46">
        <f t="shared" si="3"/>
        <v>77640</v>
      </c>
      <c r="N10" s="136"/>
      <c r="O10" s="247" t="s">
        <v>794</v>
      </c>
    </row>
    <row r="11" spans="1:15" x14ac:dyDescent="0.25">
      <c r="A11" s="147">
        <f t="shared" si="5"/>
        <v>7</v>
      </c>
      <c r="B11" s="148" t="s">
        <v>716</v>
      </c>
      <c r="C11" s="149" t="s">
        <v>19</v>
      </c>
      <c r="D11" s="131">
        <v>43237</v>
      </c>
      <c r="E11" s="187">
        <v>100040</v>
      </c>
      <c r="F11" s="133">
        <f t="shared" si="0"/>
        <v>100040</v>
      </c>
      <c r="G11" s="46">
        <f t="shared" si="4"/>
        <v>100040</v>
      </c>
      <c r="H11" s="80">
        <v>0</v>
      </c>
      <c r="I11" s="67">
        <v>1</v>
      </c>
      <c r="J11" s="67">
        <v>1</v>
      </c>
      <c r="K11" s="46">
        <f t="shared" si="1"/>
        <v>100040</v>
      </c>
      <c r="L11" s="46">
        <f t="shared" si="2"/>
        <v>100040</v>
      </c>
      <c r="M11" s="46">
        <f t="shared" si="3"/>
        <v>100040</v>
      </c>
      <c r="N11" s="136"/>
      <c r="O11" s="247" t="s">
        <v>795</v>
      </c>
    </row>
    <row r="12" spans="1:15" x14ac:dyDescent="0.25">
      <c r="A12" s="147">
        <f t="shared" si="5"/>
        <v>8</v>
      </c>
      <c r="B12" s="148" t="s">
        <v>716</v>
      </c>
      <c r="C12" s="149" t="s">
        <v>19</v>
      </c>
      <c r="D12" s="131">
        <v>43237</v>
      </c>
      <c r="E12" s="187">
        <v>249140</v>
      </c>
      <c r="F12" s="133">
        <f t="shared" si="0"/>
        <v>249140</v>
      </c>
      <c r="G12" s="46">
        <f t="shared" si="4"/>
        <v>249140</v>
      </c>
      <c r="H12" s="80">
        <v>0</v>
      </c>
      <c r="I12" s="67">
        <v>1</v>
      </c>
      <c r="J12" s="67">
        <v>1</v>
      </c>
      <c r="K12" s="46">
        <f t="shared" si="1"/>
        <v>249140</v>
      </c>
      <c r="L12" s="46">
        <f t="shared" si="2"/>
        <v>249140</v>
      </c>
      <c r="M12" s="46">
        <f t="shared" si="3"/>
        <v>249140</v>
      </c>
      <c r="N12" s="136"/>
      <c r="O12" s="247" t="s">
        <v>796</v>
      </c>
    </row>
    <row r="13" spans="1:15" x14ac:dyDescent="0.25">
      <c r="A13" s="147">
        <f t="shared" si="5"/>
        <v>9</v>
      </c>
      <c r="B13" s="37" t="s">
        <v>694</v>
      </c>
      <c r="C13" s="38" t="s">
        <v>21</v>
      </c>
      <c r="D13" s="131">
        <v>43224</v>
      </c>
      <c r="E13" s="190">
        <v>768883</v>
      </c>
      <c r="F13" s="133">
        <f t="shared" si="0"/>
        <v>768883</v>
      </c>
      <c r="G13" s="219">
        <f>E13/I13</f>
        <v>768883</v>
      </c>
      <c r="H13" s="72">
        <v>0</v>
      </c>
      <c r="I13" s="231">
        <v>1</v>
      </c>
      <c r="J13" s="231">
        <v>1</v>
      </c>
      <c r="K13" s="46">
        <f t="shared" si="1"/>
        <v>768883</v>
      </c>
      <c r="L13" s="46">
        <f t="shared" si="2"/>
        <v>768883</v>
      </c>
      <c r="M13" s="62">
        <f t="shared" si="3"/>
        <v>768883</v>
      </c>
      <c r="N13" s="92"/>
      <c r="O13" s="205" t="s">
        <v>695</v>
      </c>
    </row>
    <row r="14" spans="1:15" x14ac:dyDescent="0.25">
      <c r="A14" s="147">
        <f t="shared" si="5"/>
        <v>10</v>
      </c>
      <c r="B14" s="237" t="s">
        <v>694</v>
      </c>
      <c r="C14" s="197" t="s">
        <v>21</v>
      </c>
      <c r="D14" s="131">
        <v>43224</v>
      </c>
      <c r="E14" s="217">
        <v>39135</v>
      </c>
      <c r="F14" s="133">
        <f t="shared" si="0"/>
        <v>39135</v>
      </c>
      <c r="G14" s="219">
        <f t="shared" ref="G14:G27" si="6">+E14/I14</f>
        <v>39135</v>
      </c>
      <c r="H14" s="72">
        <v>0</v>
      </c>
      <c r="I14" s="231">
        <v>1</v>
      </c>
      <c r="J14" s="231">
        <v>1</v>
      </c>
      <c r="K14" s="46">
        <f t="shared" si="1"/>
        <v>39135</v>
      </c>
      <c r="L14" s="46">
        <f t="shared" si="2"/>
        <v>39135</v>
      </c>
      <c r="M14" s="62">
        <f t="shared" si="3"/>
        <v>39135</v>
      </c>
      <c r="N14" s="92"/>
      <c r="O14" s="237" t="s">
        <v>703</v>
      </c>
    </row>
    <row r="15" spans="1:15" x14ac:dyDescent="0.25">
      <c r="A15" s="147">
        <f t="shared" si="5"/>
        <v>11</v>
      </c>
      <c r="B15" s="37" t="s">
        <v>694</v>
      </c>
      <c r="C15" s="38" t="s">
        <v>21</v>
      </c>
      <c r="D15" s="40">
        <v>43224</v>
      </c>
      <c r="E15" s="230">
        <v>98300</v>
      </c>
      <c r="F15" s="133">
        <f t="shared" si="0"/>
        <v>98300</v>
      </c>
      <c r="G15" s="46">
        <f t="shared" si="6"/>
        <v>98300</v>
      </c>
      <c r="H15" s="80">
        <v>0</v>
      </c>
      <c r="I15" s="67">
        <v>1</v>
      </c>
      <c r="J15" s="67">
        <v>1</v>
      </c>
      <c r="K15" s="46">
        <f t="shared" si="1"/>
        <v>98300</v>
      </c>
      <c r="L15" s="46">
        <f t="shared" si="2"/>
        <v>98300</v>
      </c>
      <c r="M15" s="46">
        <f t="shared" si="3"/>
        <v>98300</v>
      </c>
      <c r="N15" s="136"/>
      <c r="O15" s="228" t="s">
        <v>775</v>
      </c>
    </row>
    <row r="16" spans="1:15" x14ac:dyDescent="0.25">
      <c r="A16" s="147">
        <f t="shared" si="5"/>
        <v>12</v>
      </c>
      <c r="B16" s="37" t="s">
        <v>694</v>
      </c>
      <c r="C16" s="38" t="s">
        <v>21</v>
      </c>
      <c r="D16" s="40">
        <v>43224</v>
      </c>
      <c r="E16" s="230">
        <v>42300</v>
      </c>
      <c r="F16" s="133">
        <f t="shared" si="0"/>
        <v>42300</v>
      </c>
      <c r="G16" s="46">
        <f t="shared" si="6"/>
        <v>42300</v>
      </c>
      <c r="H16" s="80">
        <v>0</v>
      </c>
      <c r="I16" s="67">
        <v>1</v>
      </c>
      <c r="J16" s="67">
        <v>1</v>
      </c>
      <c r="K16" s="46">
        <f t="shared" si="1"/>
        <v>42300</v>
      </c>
      <c r="L16" s="46">
        <f t="shared" si="2"/>
        <v>42300</v>
      </c>
      <c r="M16" s="46">
        <f t="shared" si="3"/>
        <v>42300</v>
      </c>
      <c r="N16" s="136"/>
      <c r="O16" s="228" t="s">
        <v>776</v>
      </c>
    </row>
    <row r="17" spans="1:15" x14ac:dyDescent="0.25">
      <c r="A17" s="147">
        <f t="shared" si="5"/>
        <v>13</v>
      </c>
      <c r="B17" s="265" t="s">
        <v>694</v>
      </c>
      <c r="C17" s="266" t="s">
        <v>21</v>
      </c>
      <c r="D17" s="131">
        <v>43222</v>
      </c>
      <c r="E17" s="263">
        <v>58500</v>
      </c>
      <c r="F17" s="133">
        <f t="shared" si="0"/>
        <v>58500</v>
      </c>
      <c r="G17" s="80">
        <f t="shared" si="6"/>
        <v>58500</v>
      </c>
      <c r="H17" s="80">
        <v>0</v>
      </c>
      <c r="I17" s="261">
        <v>1</v>
      </c>
      <c r="J17" s="261">
        <v>1</v>
      </c>
      <c r="K17" s="46">
        <f t="shared" si="1"/>
        <v>58500</v>
      </c>
      <c r="L17" s="135">
        <f t="shared" si="2"/>
        <v>58500</v>
      </c>
      <c r="M17" s="135">
        <f t="shared" si="3"/>
        <v>58500</v>
      </c>
      <c r="N17" s="92"/>
      <c r="O17" s="267" t="s">
        <v>825</v>
      </c>
    </row>
    <row r="18" spans="1:15" x14ac:dyDescent="0.25">
      <c r="A18" s="147">
        <f t="shared" si="5"/>
        <v>14</v>
      </c>
      <c r="B18" s="265" t="s">
        <v>694</v>
      </c>
      <c r="C18" s="266" t="s">
        <v>21</v>
      </c>
      <c r="D18" s="131">
        <v>43234</v>
      </c>
      <c r="E18" s="263">
        <v>6500</v>
      </c>
      <c r="F18" s="133">
        <f t="shared" si="0"/>
        <v>6500</v>
      </c>
      <c r="G18" s="80">
        <f t="shared" si="6"/>
        <v>6500</v>
      </c>
      <c r="H18" s="80">
        <v>0</v>
      </c>
      <c r="I18" s="261">
        <v>1</v>
      </c>
      <c r="J18" s="261">
        <v>1</v>
      </c>
      <c r="K18" s="46">
        <f t="shared" si="1"/>
        <v>6500</v>
      </c>
      <c r="L18" s="135">
        <f t="shared" si="2"/>
        <v>6500</v>
      </c>
      <c r="M18" s="135">
        <f t="shared" si="3"/>
        <v>6500</v>
      </c>
      <c r="N18" s="92"/>
      <c r="O18" s="267" t="s">
        <v>816</v>
      </c>
    </row>
    <row r="19" spans="1:15" x14ac:dyDescent="0.25">
      <c r="A19" s="147">
        <f t="shared" si="5"/>
        <v>15</v>
      </c>
      <c r="B19" s="148" t="s">
        <v>586</v>
      </c>
      <c r="C19" s="184" t="s">
        <v>23</v>
      </c>
      <c r="D19" s="150">
        <v>43210</v>
      </c>
      <c r="E19" s="178">
        <v>1003000</v>
      </c>
      <c r="F19" s="152">
        <f t="shared" si="0"/>
        <v>1015036</v>
      </c>
      <c r="G19" s="135">
        <f t="shared" si="6"/>
        <v>1003000</v>
      </c>
      <c r="H19" s="80">
        <f>+E19*1.2%</f>
        <v>12036</v>
      </c>
      <c r="I19" s="67">
        <v>1</v>
      </c>
      <c r="J19" s="67">
        <v>1</v>
      </c>
      <c r="K19" s="46">
        <f t="shared" si="1"/>
        <v>1015036</v>
      </c>
      <c r="L19" s="46">
        <f t="shared" si="2"/>
        <v>1015036</v>
      </c>
      <c r="M19" s="46">
        <f t="shared" si="3"/>
        <v>1003000</v>
      </c>
      <c r="N19" s="136"/>
      <c r="O19" s="162" t="s">
        <v>583</v>
      </c>
    </row>
    <row r="20" spans="1:15" x14ac:dyDescent="0.25">
      <c r="A20" s="147">
        <f t="shared" si="5"/>
        <v>16</v>
      </c>
      <c r="B20" s="52" t="s">
        <v>586</v>
      </c>
      <c r="C20" s="189" t="s">
        <v>23</v>
      </c>
      <c r="D20" s="131">
        <v>43231</v>
      </c>
      <c r="E20" s="190">
        <v>306000</v>
      </c>
      <c r="F20" s="152">
        <f t="shared" si="0"/>
        <v>306000</v>
      </c>
      <c r="G20" s="135">
        <f t="shared" si="6"/>
        <v>306000</v>
      </c>
      <c r="H20" s="80">
        <v>0</v>
      </c>
      <c r="I20" s="58">
        <v>1</v>
      </c>
      <c r="J20" s="58">
        <v>1</v>
      </c>
      <c r="K20" s="46">
        <f t="shared" si="1"/>
        <v>306000</v>
      </c>
      <c r="L20" s="46">
        <f t="shared" si="2"/>
        <v>306000</v>
      </c>
      <c r="M20" s="46">
        <f t="shared" si="3"/>
        <v>306000</v>
      </c>
      <c r="N20" s="136"/>
      <c r="O20" s="191" t="s">
        <v>587</v>
      </c>
    </row>
    <row r="21" spans="1:15" ht="16.5" x14ac:dyDescent="0.3">
      <c r="A21" s="147">
        <f t="shared" si="5"/>
        <v>17</v>
      </c>
      <c r="B21" s="182" t="s">
        <v>594</v>
      </c>
      <c r="C21" s="193" t="s">
        <v>23</v>
      </c>
      <c r="D21" s="131">
        <v>43208</v>
      </c>
      <c r="E21" s="187">
        <v>51000</v>
      </c>
      <c r="F21" s="152">
        <f t="shared" si="0"/>
        <v>51612</v>
      </c>
      <c r="G21" s="135">
        <f t="shared" si="6"/>
        <v>51000</v>
      </c>
      <c r="H21" s="80">
        <f>+E21*1.2%</f>
        <v>612</v>
      </c>
      <c r="I21" s="45">
        <v>1</v>
      </c>
      <c r="J21" s="45">
        <v>1</v>
      </c>
      <c r="K21" s="46">
        <f t="shared" si="1"/>
        <v>51612</v>
      </c>
      <c r="L21" s="46">
        <f t="shared" si="2"/>
        <v>51612</v>
      </c>
      <c r="M21" s="46">
        <f t="shared" si="3"/>
        <v>51000</v>
      </c>
      <c r="N21" s="136"/>
      <c r="O21" s="194" t="s">
        <v>595</v>
      </c>
    </row>
    <row r="22" spans="1:15" x14ac:dyDescent="0.25">
      <c r="A22" s="147">
        <f t="shared" si="5"/>
        <v>18</v>
      </c>
      <c r="B22" s="191" t="s">
        <v>594</v>
      </c>
      <c r="C22" s="58">
        <v>10464</v>
      </c>
      <c r="D22" s="131">
        <v>43224</v>
      </c>
      <c r="E22" s="190">
        <v>100500</v>
      </c>
      <c r="F22" s="152">
        <f t="shared" si="0"/>
        <v>100500</v>
      </c>
      <c r="G22" s="135">
        <f t="shared" si="6"/>
        <v>100500</v>
      </c>
      <c r="H22" s="80">
        <v>0</v>
      </c>
      <c r="I22" s="45">
        <v>1</v>
      </c>
      <c r="J22" s="45">
        <v>1</v>
      </c>
      <c r="K22" s="46">
        <f t="shared" si="1"/>
        <v>100500</v>
      </c>
      <c r="L22" s="46">
        <f t="shared" si="2"/>
        <v>100500</v>
      </c>
      <c r="M22" s="46">
        <f t="shared" si="3"/>
        <v>100500</v>
      </c>
      <c r="N22" s="136"/>
      <c r="O22" s="206" t="s">
        <v>619</v>
      </c>
    </row>
    <row r="23" spans="1:15" x14ac:dyDescent="0.25">
      <c r="A23" s="147">
        <f t="shared" si="5"/>
        <v>19</v>
      </c>
      <c r="B23" s="191" t="s">
        <v>594</v>
      </c>
      <c r="C23" s="58">
        <v>10464</v>
      </c>
      <c r="D23" s="131">
        <v>43234</v>
      </c>
      <c r="E23" s="190">
        <v>100500</v>
      </c>
      <c r="F23" s="152">
        <f t="shared" si="0"/>
        <v>100500</v>
      </c>
      <c r="G23" s="135">
        <f t="shared" si="6"/>
        <v>100500</v>
      </c>
      <c r="H23" s="80">
        <v>0</v>
      </c>
      <c r="I23" s="45">
        <v>1</v>
      </c>
      <c r="J23" s="45">
        <v>1</v>
      </c>
      <c r="K23" s="46">
        <f t="shared" si="1"/>
        <v>100500</v>
      </c>
      <c r="L23" s="46">
        <f t="shared" si="2"/>
        <v>100500</v>
      </c>
      <c r="M23" s="46">
        <f t="shared" si="3"/>
        <v>100500</v>
      </c>
      <c r="N23" s="136"/>
      <c r="O23" s="206" t="s">
        <v>622</v>
      </c>
    </row>
    <row r="24" spans="1:15" s="105" customFormat="1" x14ac:dyDescent="0.25">
      <c r="A24" s="147">
        <f t="shared" si="5"/>
        <v>20</v>
      </c>
      <c r="B24" s="52" t="s">
        <v>586</v>
      </c>
      <c r="C24" s="53" t="s">
        <v>23</v>
      </c>
      <c r="D24" s="40">
        <v>43224</v>
      </c>
      <c r="E24" s="230">
        <v>143890</v>
      </c>
      <c r="F24" s="133">
        <f t="shared" si="0"/>
        <v>143890</v>
      </c>
      <c r="G24" s="46">
        <f t="shared" si="6"/>
        <v>143890</v>
      </c>
      <c r="H24" s="80">
        <v>0</v>
      </c>
      <c r="I24" s="67">
        <v>1</v>
      </c>
      <c r="J24" s="67">
        <v>1</v>
      </c>
      <c r="K24" s="46">
        <f t="shared" si="1"/>
        <v>143890</v>
      </c>
      <c r="L24" s="46">
        <f t="shared" si="2"/>
        <v>143890</v>
      </c>
      <c r="M24" s="46">
        <f t="shared" si="3"/>
        <v>143890</v>
      </c>
      <c r="N24" s="136"/>
      <c r="O24" s="206" t="s">
        <v>764</v>
      </c>
    </row>
    <row r="25" spans="1:15" s="105" customFormat="1" x14ac:dyDescent="0.25">
      <c r="A25" s="147">
        <f t="shared" si="5"/>
        <v>21</v>
      </c>
      <c r="B25" s="182" t="s">
        <v>594</v>
      </c>
      <c r="C25" s="193" t="s">
        <v>23</v>
      </c>
      <c r="D25" s="131">
        <v>43210</v>
      </c>
      <c r="E25" s="187">
        <v>858000</v>
      </c>
      <c r="F25" s="133">
        <f t="shared" si="0"/>
        <v>868296</v>
      </c>
      <c r="G25" s="80">
        <f t="shared" si="6"/>
        <v>858000</v>
      </c>
      <c r="H25" s="80">
        <f>E25*1.2%</f>
        <v>10296</v>
      </c>
      <c r="I25" s="134">
        <v>1</v>
      </c>
      <c r="J25" s="134">
        <v>1</v>
      </c>
      <c r="K25" s="46">
        <f t="shared" si="1"/>
        <v>868296</v>
      </c>
      <c r="L25" s="135">
        <f t="shared" si="2"/>
        <v>868296</v>
      </c>
      <c r="M25" s="135">
        <f t="shared" si="3"/>
        <v>858000</v>
      </c>
      <c r="N25" s="136"/>
      <c r="O25" s="137" t="s">
        <v>829</v>
      </c>
    </row>
    <row r="26" spans="1:15" s="105" customFormat="1" x14ac:dyDescent="0.25">
      <c r="A26" s="147">
        <f t="shared" si="5"/>
        <v>22</v>
      </c>
      <c r="B26" s="52" t="s">
        <v>586</v>
      </c>
      <c r="C26" s="189" t="s">
        <v>23</v>
      </c>
      <c r="D26" s="131">
        <v>43224</v>
      </c>
      <c r="E26" s="230">
        <v>790092</v>
      </c>
      <c r="F26" s="133">
        <f t="shared" si="0"/>
        <v>790092</v>
      </c>
      <c r="G26" s="80">
        <f t="shared" si="6"/>
        <v>790092</v>
      </c>
      <c r="H26" s="80">
        <v>0</v>
      </c>
      <c r="I26" s="55">
        <v>1</v>
      </c>
      <c r="J26" s="55">
        <v>1</v>
      </c>
      <c r="K26" s="46">
        <f t="shared" si="1"/>
        <v>790092</v>
      </c>
      <c r="L26" s="135">
        <f t="shared" si="2"/>
        <v>790092</v>
      </c>
      <c r="M26" s="135">
        <f t="shared" si="3"/>
        <v>790092</v>
      </c>
      <c r="N26" s="136"/>
      <c r="O26" s="267" t="s">
        <v>833</v>
      </c>
    </row>
    <row r="27" spans="1:15" s="105" customFormat="1" x14ac:dyDescent="0.25">
      <c r="A27" s="147">
        <f t="shared" si="5"/>
        <v>23</v>
      </c>
      <c r="B27" s="52" t="s">
        <v>586</v>
      </c>
      <c r="C27" s="189" t="s">
        <v>23</v>
      </c>
      <c r="D27" s="131">
        <v>43236</v>
      </c>
      <c r="E27" s="230">
        <v>312900</v>
      </c>
      <c r="F27" s="133">
        <f t="shared" si="0"/>
        <v>312900</v>
      </c>
      <c r="G27" s="80">
        <f t="shared" si="6"/>
        <v>312900</v>
      </c>
      <c r="H27" s="80">
        <v>0</v>
      </c>
      <c r="I27" s="55">
        <v>1</v>
      </c>
      <c r="J27" s="55">
        <v>1</v>
      </c>
      <c r="K27" s="46">
        <f t="shared" si="1"/>
        <v>312900</v>
      </c>
      <c r="L27" s="135">
        <f t="shared" si="2"/>
        <v>312900</v>
      </c>
      <c r="M27" s="135">
        <f t="shared" si="3"/>
        <v>312900</v>
      </c>
      <c r="N27" s="136"/>
      <c r="O27" s="269" t="s">
        <v>837</v>
      </c>
    </row>
    <row r="28" spans="1:15" s="105" customFormat="1" x14ac:dyDescent="0.25">
      <c r="A28" s="147">
        <f t="shared" si="5"/>
        <v>24</v>
      </c>
      <c r="B28" s="37" t="s">
        <v>252</v>
      </c>
      <c r="C28" s="38" t="s">
        <v>251</v>
      </c>
      <c r="D28" s="131">
        <v>43223</v>
      </c>
      <c r="E28" s="232">
        <v>755545</v>
      </c>
      <c r="F28" s="133">
        <f t="shared" si="0"/>
        <v>755545</v>
      </c>
      <c r="G28" s="219">
        <f>E28/I28</f>
        <v>755545</v>
      </c>
      <c r="H28" s="72">
        <v>0</v>
      </c>
      <c r="I28" s="231">
        <v>1</v>
      </c>
      <c r="J28" s="231">
        <v>1</v>
      </c>
      <c r="K28" s="46">
        <f t="shared" si="1"/>
        <v>755545</v>
      </c>
      <c r="L28" s="46">
        <f t="shared" si="2"/>
        <v>755545</v>
      </c>
      <c r="M28" s="62">
        <f t="shared" si="3"/>
        <v>755545</v>
      </c>
      <c r="N28" s="92"/>
      <c r="O28" s="228" t="s">
        <v>669</v>
      </c>
    </row>
    <row r="29" spans="1:15" s="105" customFormat="1" x14ac:dyDescent="0.25">
      <c r="A29" s="147">
        <f t="shared" si="5"/>
        <v>25</v>
      </c>
      <c r="B29" s="37" t="s">
        <v>582</v>
      </c>
      <c r="C29" s="176" t="s">
        <v>27</v>
      </c>
      <c r="D29" s="40">
        <v>43119</v>
      </c>
      <c r="E29" s="54">
        <v>1002500</v>
      </c>
      <c r="F29" s="152">
        <f t="shared" si="0"/>
        <v>1122800</v>
      </c>
      <c r="G29" s="135">
        <f t="shared" ref="G29:G34" si="7">+E29/I29</f>
        <v>100250</v>
      </c>
      <c r="H29" s="80">
        <f>+E29*1.2%</f>
        <v>12030</v>
      </c>
      <c r="I29" s="63">
        <v>10</v>
      </c>
      <c r="J29" s="67">
        <v>7</v>
      </c>
      <c r="K29" s="46">
        <f t="shared" si="1"/>
        <v>112280</v>
      </c>
      <c r="L29" s="46">
        <f t="shared" si="2"/>
        <v>785960</v>
      </c>
      <c r="M29" s="46">
        <f t="shared" si="3"/>
        <v>701750</v>
      </c>
      <c r="N29" s="136"/>
      <c r="O29" s="177" t="s">
        <v>583</v>
      </c>
    </row>
    <row r="30" spans="1:15" s="105" customFormat="1" x14ac:dyDescent="0.25">
      <c r="A30" s="147">
        <f t="shared" si="5"/>
        <v>26</v>
      </c>
      <c r="B30" s="179" t="s">
        <v>582</v>
      </c>
      <c r="C30" s="248" t="s">
        <v>27</v>
      </c>
      <c r="D30" s="131">
        <v>43237</v>
      </c>
      <c r="E30" s="188">
        <v>15390</v>
      </c>
      <c r="F30" s="133">
        <f t="shared" si="0"/>
        <v>15390</v>
      </c>
      <c r="G30" s="46">
        <f t="shared" si="7"/>
        <v>15390</v>
      </c>
      <c r="H30" s="80">
        <v>0</v>
      </c>
      <c r="I30" s="67">
        <v>1</v>
      </c>
      <c r="J30" s="67">
        <v>1</v>
      </c>
      <c r="K30" s="46">
        <f t="shared" si="1"/>
        <v>15390</v>
      </c>
      <c r="L30" s="46">
        <f t="shared" si="2"/>
        <v>15390</v>
      </c>
      <c r="M30" s="46">
        <f t="shared" si="3"/>
        <v>15390</v>
      </c>
      <c r="N30" s="136"/>
      <c r="O30" s="137" t="s">
        <v>797</v>
      </c>
    </row>
    <row r="31" spans="1:15" s="105" customFormat="1" x14ac:dyDescent="0.25">
      <c r="A31" s="147">
        <f t="shared" si="5"/>
        <v>27</v>
      </c>
      <c r="B31" s="138" t="s">
        <v>254</v>
      </c>
      <c r="C31" s="264" t="s">
        <v>253</v>
      </c>
      <c r="D31" s="139">
        <v>43241</v>
      </c>
      <c r="E31" s="133">
        <v>6000</v>
      </c>
      <c r="F31" s="133">
        <f t="shared" si="0"/>
        <v>6000</v>
      </c>
      <c r="G31" s="80">
        <f t="shared" si="7"/>
        <v>6000</v>
      </c>
      <c r="H31" s="80">
        <v>0</v>
      </c>
      <c r="I31" s="261">
        <v>1</v>
      </c>
      <c r="J31" s="261">
        <v>1</v>
      </c>
      <c r="K31" s="46">
        <f t="shared" si="1"/>
        <v>6000</v>
      </c>
      <c r="L31" s="135">
        <f t="shared" si="2"/>
        <v>6000</v>
      </c>
      <c r="M31" s="135">
        <f t="shared" si="3"/>
        <v>6000</v>
      </c>
      <c r="N31" s="92"/>
      <c r="O31" s="74" t="s">
        <v>255</v>
      </c>
    </row>
    <row r="32" spans="1:15" s="105" customFormat="1" x14ac:dyDescent="0.25">
      <c r="A32" s="147">
        <f t="shared" si="5"/>
        <v>28</v>
      </c>
      <c r="B32" s="192" t="s">
        <v>620</v>
      </c>
      <c r="C32" s="197" t="s">
        <v>36</v>
      </c>
      <c r="D32" s="40">
        <v>43227</v>
      </c>
      <c r="E32" s="190">
        <v>100500</v>
      </c>
      <c r="F32" s="152">
        <f t="shared" si="0"/>
        <v>100500</v>
      </c>
      <c r="G32" s="135">
        <f t="shared" si="7"/>
        <v>100500</v>
      </c>
      <c r="H32" s="80">
        <v>0</v>
      </c>
      <c r="I32" s="45">
        <v>1</v>
      </c>
      <c r="J32" s="45">
        <v>1</v>
      </c>
      <c r="K32" s="46">
        <f t="shared" si="1"/>
        <v>100500</v>
      </c>
      <c r="L32" s="46">
        <f t="shared" si="2"/>
        <v>100500</v>
      </c>
      <c r="M32" s="46">
        <f t="shared" si="3"/>
        <v>100500</v>
      </c>
      <c r="N32" s="136"/>
      <c r="O32" s="206" t="s">
        <v>600</v>
      </c>
    </row>
    <row r="33" spans="1:15" s="105" customFormat="1" x14ac:dyDescent="0.25">
      <c r="A33" s="147">
        <f t="shared" si="5"/>
        <v>29</v>
      </c>
      <c r="B33" s="148" t="s">
        <v>620</v>
      </c>
      <c r="C33" s="149" t="s">
        <v>835</v>
      </c>
      <c r="D33" s="131">
        <v>43231</v>
      </c>
      <c r="E33" s="187">
        <v>359000</v>
      </c>
      <c r="F33" s="133">
        <f t="shared" si="0"/>
        <v>367616</v>
      </c>
      <c r="G33" s="80">
        <f t="shared" si="7"/>
        <v>179500</v>
      </c>
      <c r="H33" s="80">
        <f>E33*1.2%</f>
        <v>4308</v>
      </c>
      <c r="I33" s="165">
        <v>2</v>
      </c>
      <c r="J33" s="165">
        <v>2</v>
      </c>
      <c r="K33" s="46">
        <f t="shared" si="1"/>
        <v>183808</v>
      </c>
      <c r="L33" s="135">
        <f t="shared" si="2"/>
        <v>367616</v>
      </c>
      <c r="M33" s="135">
        <f t="shared" si="3"/>
        <v>359000</v>
      </c>
      <c r="N33" s="136"/>
      <c r="O33" s="269" t="s">
        <v>836</v>
      </c>
    </row>
    <row r="34" spans="1:15" s="105" customFormat="1" x14ac:dyDescent="0.25">
      <c r="A34" s="147">
        <f t="shared" si="5"/>
        <v>30</v>
      </c>
      <c r="B34" s="37" t="s">
        <v>574</v>
      </c>
      <c r="C34" s="38" t="s">
        <v>256</v>
      </c>
      <c r="D34" s="131">
        <v>43224</v>
      </c>
      <c r="E34" s="151">
        <v>1352878</v>
      </c>
      <c r="F34" s="152">
        <f t="shared" si="0"/>
        <v>1352878</v>
      </c>
      <c r="G34" s="75">
        <f t="shared" si="7"/>
        <v>1352878</v>
      </c>
      <c r="H34" s="72">
        <v>0</v>
      </c>
      <c r="I34" s="58">
        <v>1</v>
      </c>
      <c r="J34" s="58">
        <v>1</v>
      </c>
      <c r="K34" s="46">
        <f t="shared" si="1"/>
        <v>1352878</v>
      </c>
      <c r="L34" s="46">
        <f t="shared" si="2"/>
        <v>1352878</v>
      </c>
      <c r="M34" s="46">
        <f t="shared" si="3"/>
        <v>1352878</v>
      </c>
      <c r="N34" s="92"/>
      <c r="O34" s="148" t="s">
        <v>572</v>
      </c>
    </row>
    <row r="35" spans="1:15" s="105" customFormat="1" x14ac:dyDescent="0.25">
      <c r="A35" s="147">
        <f t="shared" si="5"/>
        <v>31</v>
      </c>
      <c r="B35" s="52" t="s">
        <v>637</v>
      </c>
      <c r="C35" s="53" t="s">
        <v>257</v>
      </c>
      <c r="D35" s="131">
        <v>43222</v>
      </c>
      <c r="E35" s="190">
        <v>1012261</v>
      </c>
      <c r="F35" s="133">
        <f t="shared" si="0"/>
        <v>1012261</v>
      </c>
      <c r="G35" s="219">
        <f>E35/I35</f>
        <v>1012261</v>
      </c>
      <c r="H35" s="72">
        <v>0</v>
      </c>
      <c r="I35" s="225">
        <v>1</v>
      </c>
      <c r="J35" s="225">
        <v>1</v>
      </c>
      <c r="K35" s="46">
        <f t="shared" si="1"/>
        <v>1012261</v>
      </c>
      <c r="L35" s="46">
        <f t="shared" si="2"/>
        <v>1012261</v>
      </c>
      <c r="M35" s="62">
        <f t="shared" si="3"/>
        <v>1012261</v>
      </c>
      <c r="N35" s="92"/>
      <c r="O35" s="226" t="s">
        <v>638</v>
      </c>
    </row>
    <row r="36" spans="1:15" s="105" customFormat="1" x14ac:dyDescent="0.25">
      <c r="A36" s="147">
        <f t="shared" si="5"/>
        <v>32</v>
      </c>
      <c r="B36" s="52" t="s">
        <v>637</v>
      </c>
      <c r="C36" s="53" t="s">
        <v>257</v>
      </c>
      <c r="D36" s="131">
        <v>43222</v>
      </c>
      <c r="E36" s="190">
        <v>269223</v>
      </c>
      <c r="F36" s="133">
        <f t="shared" si="0"/>
        <v>269223</v>
      </c>
      <c r="G36" s="219">
        <f>E36/I36</f>
        <v>269223</v>
      </c>
      <c r="H36" s="72">
        <v>0</v>
      </c>
      <c r="I36" s="225">
        <v>1</v>
      </c>
      <c r="J36" s="225">
        <v>1</v>
      </c>
      <c r="K36" s="46">
        <f t="shared" si="1"/>
        <v>269223</v>
      </c>
      <c r="L36" s="46">
        <f t="shared" si="2"/>
        <v>269223</v>
      </c>
      <c r="M36" s="62">
        <f t="shared" si="3"/>
        <v>269223</v>
      </c>
      <c r="N36" s="92"/>
      <c r="O36" s="226" t="s">
        <v>639</v>
      </c>
    </row>
    <row r="37" spans="1:15" s="105" customFormat="1" x14ac:dyDescent="0.25">
      <c r="A37" s="147">
        <f t="shared" si="5"/>
        <v>33</v>
      </c>
      <c r="B37" s="179" t="s">
        <v>807</v>
      </c>
      <c r="C37" s="249" t="s">
        <v>257</v>
      </c>
      <c r="D37" s="131">
        <v>43237</v>
      </c>
      <c r="E37" s="188">
        <v>169140</v>
      </c>
      <c r="F37" s="133">
        <f t="shared" si="0"/>
        <v>169140</v>
      </c>
      <c r="G37" s="46">
        <f t="shared" ref="G37:G43" si="8">+E37/I37</f>
        <v>169140</v>
      </c>
      <c r="H37" s="80">
        <v>0</v>
      </c>
      <c r="I37" s="67">
        <v>1</v>
      </c>
      <c r="J37" s="67">
        <v>1</v>
      </c>
      <c r="K37" s="46">
        <f t="shared" si="1"/>
        <v>169140</v>
      </c>
      <c r="L37" s="46">
        <f t="shared" si="2"/>
        <v>169140</v>
      </c>
      <c r="M37" s="46">
        <f t="shared" si="3"/>
        <v>169140</v>
      </c>
      <c r="N37" s="136"/>
      <c r="O37" s="244" t="s">
        <v>808</v>
      </c>
    </row>
    <row r="38" spans="1:15" s="105" customFormat="1" x14ac:dyDescent="0.25">
      <c r="A38" s="147">
        <f t="shared" si="5"/>
        <v>34</v>
      </c>
      <c r="B38" s="179" t="s">
        <v>807</v>
      </c>
      <c r="C38" s="249" t="s">
        <v>257</v>
      </c>
      <c r="D38" s="131">
        <v>43237</v>
      </c>
      <c r="E38" s="246">
        <v>31140</v>
      </c>
      <c r="F38" s="133">
        <f t="shared" si="0"/>
        <v>31140</v>
      </c>
      <c r="G38" s="46">
        <f t="shared" si="8"/>
        <v>31140</v>
      </c>
      <c r="H38" s="80">
        <v>0</v>
      </c>
      <c r="I38" s="67">
        <v>1</v>
      </c>
      <c r="J38" s="67">
        <v>1</v>
      </c>
      <c r="K38" s="46">
        <f t="shared" si="1"/>
        <v>31140</v>
      </c>
      <c r="L38" s="46">
        <f t="shared" si="2"/>
        <v>31140</v>
      </c>
      <c r="M38" s="46">
        <f t="shared" si="3"/>
        <v>31140</v>
      </c>
      <c r="N38" s="136"/>
      <c r="O38" s="244" t="s">
        <v>809</v>
      </c>
    </row>
    <row r="39" spans="1:15" s="105" customFormat="1" x14ac:dyDescent="0.25">
      <c r="A39" s="147">
        <f t="shared" si="5"/>
        <v>35</v>
      </c>
      <c r="B39" s="179" t="s">
        <v>48</v>
      </c>
      <c r="C39" s="180" t="s">
        <v>47</v>
      </c>
      <c r="D39" s="186">
        <v>43215</v>
      </c>
      <c r="E39" s="181">
        <v>203000</v>
      </c>
      <c r="F39" s="152">
        <f t="shared" si="0"/>
        <v>205436</v>
      </c>
      <c r="G39" s="135">
        <f t="shared" si="8"/>
        <v>203000</v>
      </c>
      <c r="H39" s="80">
        <f>+E39*1.2%</f>
        <v>2436</v>
      </c>
      <c r="I39" s="67">
        <v>1</v>
      </c>
      <c r="J39" s="67">
        <v>1</v>
      </c>
      <c r="K39" s="46">
        <f t="shared" si="1"/>
        <v>205436</v>
      </c>
      <c r="L39" s="46">
        <f t="shared" si="2"/>
        <v>205436</v>
      </c>
      <c r="M39" s="46">
        <f t="shared" si="3"/>
        <v>203000</v>
      </c>
      <c r="N39" s="136"/>
      <c r="O39" s="182" t="s">
        <v>590</v>
      </c>
    </row>
    <row r="40" spans="1:15" s="105" customFormat="1" x14ac:dyDescent="0.25">
      <c r="A40" s="147">
        <f t="shared" si="5"/>
        <v>36</v>
      </c>
      <c r="B40" s="52" t="s">
        <v>48</v>
      </c>
      <c r="C40" s="166" t="s">
        <v>47</v>
      </c>
      <c r="D40" s="40">
        <v>43235</v>
      </c>
      <c r="E40" s="190">
        <v>173140</v>
      </c>
      <c r="F40" s="133">
        <f t="shared" si="0"/>
        <v>173140</v>
      </c>
      <c r="G40" s="46">
        <f t="shared" si="8"/>
        <v>173140</v>
      </c>
      <c r="H40" s="80">
        <v>0</v>
      </c>
      <c r="I40" s="67">
        <v>1</v>
      </c>
      <c r="J40" s="67">
        <v>1</v>
      </c>
      <c r="K40" s="46">
        <f t="shared" si="1"/>
        <v>173140</v>
      </c>
      <c r="L40" s="46">
        <f t="shared" si="2"/>
        <v>173140</v>
      </c>
      <c r="M40" s="46">
        <f t="shared" si="3"/>
        <v>173140</v>
      </c>
      <c r="N40" s="136"/>
      <c r="O40" s="228" t="s">
        <v>779</v>
      </c>
    </row>
    <row r="41" spans="1:15" s="105" customFormat="1" x14ac:dyDescent="0.25">
      <c r="A41" s="147">
        <f t="shared" si="5"/>
        <v>37</v>
      </c>
      <c r="B41" s="52" t="s">
        <v>48</v>
      </c>
      <c r="C41" s="166" t="s">
        <v>47</v>
      </c>
      <c r="D41" s="40">
        <v>43235</v>
      </c>
      <c r="E41" s="190">
        <v>277640</v>
      </c>
      <c r="F41" s="133">
        <f t="shared" si="0"/>
        <v>277640</v>
      </c>
      <c r="G41" s="46">
        <f t="shared" si="8"/>
        <v>277640</v>
      </c>
      <c r="H41" s="80">
        <v>0</v>
      </c>
      <c r="I41" s="67">
        <v>1</v>
      </c>
      <c r="J41" s="67">
        <v>1</v>
      </c>
      <c r="K41" s="46">
        <f t="shared" si="1"/>
        <v>277640</v>
      </c>
      <c r="L41" s="46">
        <f t="shared" si="2"/>
        <v>277640</v>
      </c>
      <c r="M41" s="46">
        <f t="shared" si="3"/>
        <v>277640</v>
      </c>
      <c r="N41" s="136"/>
      <c r="O41" s="228" t="s">
        <v>780</v>
      </c>
    </row>
    <row r="42" spans="1:15" s="105" customFormat="1" x14ac:dyDescent="0.25">
      <c r="A42" s="147">
        <f t="shared" si="5"/>
        <v>38</v>
      </c>
      <c r="B42" s="52" t="s">
        <v>48</v>
      </c>
      <c r="C42" s="166" t="s">
        <v>47</v>
      </c>
      <c r="D42" s="131">
        <v>43237</v>
      </c>
      <c r="E42" s="263">
        <v>6500</v>
      </c>
      <c r="F42" s="133">
        <f t="shared" si="0"/>
        <v>6500</v>
      </c>
      <c r="G42" s="80">
        <f t="shared" si="8"/>
        <v>6500</v>
      </c>
      <c r="H42" s="80">
        <v>0</v>
      </c>
      <c r="I42" s="261">
        <v>1</v>
      </c>
      <c r="J42" s="261">
        <v>1</v>
      </c>
      <c r="K42" s="46">
        <f t="shared" si="1"/>
        <v>6500</v>
      </c>
      <c r="L42" s="135">
        <f t="shared" si="2"/>
        <v>6500</v>
      </c>
      <c r="M42" s="135">
        <f t="shared" si="3"/>
        <v>6500</v>
      </c>
      <c r="N42" s="92"/>
      <c r="O42" s="267" t="s">
        <v>816</v>
      </c>
    </row>
    <row r="43" spans="1:15" s="105" customFormat="1" x14ac:dyDescent="0.25">
      <c r="A43" s="147">
        <f t="shared" si="5"/>
        <v>39</v>
      </c>
      <c r="B43" s="52" t="s">
        <v>48</v>
      </c>
      <c r="C43" s="166" t="s">
        <v>47</v>
      </c>
      <c r="D43" s="131">
        <v>43224</v>
      </c>
      <c r="E43" s="190">
        <v>224500</v>
      </c>
      <c r="F43" s="133">
        <f t="shared" si="0"/>
        <v>224500</v>
      </c>
      <c r="G43" s="80">
        <f t="shared" si="8"/>
        <v>224500</v>
      </c>
      <c r="H43" s="80">
        <v>0</v>
      </c>
      <c r="I43" s="55">
        <v>1</v>
      </c>
      <c r="J43" s="55">
        <v>1</v>
      </c>
      <c r="K43" s="46">
        <f t="shared" si="1"/>
        <v>224500</v>
      </c>
      <c r="L43" s="135">
        <f t="shared" si="2"/>
        <v>224500</v>
      </c>
      <c r="M43" s="135">
        <f t="shared" si="3"/>
        <v>224500</v>
      </c>
      <c r="N43" s="136"/>
      <c r="O43" s="267" t="s">
        <v>831</v>
      </c>
    </row>
    <row r="44" spans="1:15" s="105" customFormat="1" x14ac:dyDescent="0.25">
      <c r="A44" s="147">
        <f t="shared" si="5"/>
        <v>40</v>
      </c>
      <c r="B44" s="179" t="s">
        <v>633</v>
      </c>
      <c r="C44" s="180" t="s">
        <v>61</v>
      </c>
      <c r="D44" s="131">
        <v>43123</v>
      </c>
      <c r="E44" s="188">
        <v>292973</v>
      </c>
      <c r="F44" s="133">
        <f t="shared" si="0"/>
        <v>314070</v>
      </c>
      <c r="G44" s="219">
        <v>48829</v>
      </c>
      <c r="H44" s="72">
        <v>3516</v>
      </c>
      <c r="I44" s="128">
        <v>6</v>
      </c>
      <c r="J44" s="183">
        <v>3</v>
      </c>
      <c r="K44" s="46">
        <f t="shared" si="1"/>
        <v>52345</v>
      </c>
      <c r="L44" s="46">
        <f t="shared" si="2"/>
        <v>157035</v>
      </c>
      <c r="M44" s="220">
        <f>E44-(G44*3)</f>
        <v>146486</v>
      </c>
      <c r="N44" s="92"/>
      <c r="O44" s="177" t="s">
        <v>634</v>
      </c>
    </row>
    <row r="45" spans="1:15" s="105" customFormat="1" x14ac:dyDescent="0.25">
      <c r="A45" s="147">
        <f t="shared" si="5"/>
        <v>41</v>
      </c>
      <c r="B45" s="179" t="s">
        <v>633</v>
      </c>
      <c r="C45" s="180" t="s">
        <v>61</v>
      </c>
      <c r="D45" s="131">
        <v>43123</v>
      </c>
      <c r="E45" s="188">
        <v>298815</v>
      </c>
      <c r="F45" s="133">
        <f t="shared" si="0"/>
        <v>320334</v>
      </c>
      <c r="G45" s="219">
        <v>49803</v>
      </c>
      <c r="H45" s="72">
        <v>3586</v>
      </c>
      <c r="I45" s="128">
        <v>6</v>
      </c>
      <c r="J45" s="183">
        <v>3</v>
      </c>
      <c r="K45" s="46">
        <f t="shared" si="1"/>
        <v>53389</v>
      </c>
      <c r="L45" s="46">
        <f t="shared" si="2"/>
        <v>160167</v>
      </c>
      <c r="M45" s="220">
        <f>E45-(G45*3)</f>
        <v>149406</v>
      </c>
      <c r="N45" s="92"/>
      <c r="O45" s="177" t="s">
        <v>635</v>
      </c>
    </row>
    <row r="46" spans="1:15" s="105" customFormat="1" x14ac:dyDescent="0.25">
      <c r="A46" s="147">
        <f t="shared" si="5"/>
        <v>42</v>
      </c>
      <c r="B46" s="179" t="s">
        <v>633</v>
      </c>
      <c r="C46" s="180" t="s">
        <v>61</v>
      </c>
      <c r="D46" s="131">
        <v>43236</v>
      </c>
      <c r="E46" s="188">
        <v>14940</v>
      </c>
      <c r="F46" s="133">
        <f t="shared" si="0"/>
        <v>14940</v>
      </c>
      <c r="G46" s="46">
        <f t="shared" ref="G46:G63" si="9">+E46/I46</f>
        <v>14940</v>
      </c>
      <c r="H46" s="80">
        <v>0</v>
      </c>
      <c r="I46" s="67">
        <v>1</v>
      </c>
      <c r="J46" s="67">
        <v>1</v>
      </c>
      <c r="K46" s="46">
        <f t="shared" si="1"/>
        <v>14940</v>
      </c>
      <c r="L46" s="46">
        <f t="shared" si="2"/>
        <v>14940</v>
      </c>
      <c r="M46" s="46">
        <f t="shared" ref="M46:M77" si="10">+G46*J46</f>
        <v>14940</v>
      </c>
      <c r="N46" s="136"/>
      <c r="O46" s="137" t="s">
        <v>781</v>
      </c>
    </row>
    <row r="47" spans="1:15" s="105" customFormat="1" x14ac:dyDescent="0.25">
      <c r="A47" s="147">
        <f t="shared" si="5"/>
        <v>43</v>
      </c>
      <c r="B47" s="237" t="s">
        <v>817</v>
      </c>
      <c r="C47" s="231">
        <v>110804</v>
      </c>
      <c r="D47" s="262">
        <v>43220</v>
      </c>
      <c r="E47" s="263">
        <v>6500</v>
      </c>
      <c r="F47" s="133">
        <f t="shared" si="0"/>
        <v>6500</v>
      </c>
      <c r="G47" s="80">
        <f t="shared" si="9"/>
        <v>6500</v>
      </c>
      <c r="H47" s="80">
        <v>0</v>
      </c>
      <c r="I47" s="261">
        <v>1</v>
      </c>
      <c r="J47" s="261">
        <v>1</v>
      </c>
      <c r="K47" s="46">
        <f t="shared" si="1"/>
        <v>6500</v>
      </c>
      <c r="L47" s="135">
        <f t="shared" si="2"/>
        <v>6500</v>
      </c>
      <c r="M47" s="135">
        <f t="shared" si="10"/>
        <v>6500</v>
      </c>
      <c r="N47" s="92"/>
      <c r="O47" s="179" t="s">
        <v>816</v>
      </c>
    </row>
    <row r="48" spans="1:15" s="105" customFormat="1" x14ac:dyDescent="0.25">
      <c r="A48" s="147">
        <f t="shared" si="5"/>
        <v>44</v>
      </c>
      <c r="B48" s="265" t="s">
        <v>817</v>
      </c>
      <c r="C48" s="266">
        <v>110804</v>
      </c>
      <c r="D48" s="131">
        <v>43224</v>
      </c>
      <c r="E48" s="263">
        <v>6500</v>
      </c>
      <c r="F48" s="133">
        <f t="shared" si="0"/>
        <v>6500</v>
      </c>
      <c r="G48" s="80">
        <f t="shared" si="9"/>
        <v>6500</v>
      </c>
      <c r="H48" s="80">
        <v>0</v>
      </c>
      <c r="I48" s="261">
        <v>1</v>
      </c>
      <c r="J48" s="261">
        <v>1</v>
      </c>
      <c r="K48" s="46">
        <f t="shared" si="1"/>
        <v>6500</v>
      </c>
      <c r="L48" s="135">
        <f t="shared" si="2"/>
        <v>6500</v>
      </c>
      <c r="M48" s="135">
        <f t="shared" si="10"/>
        <v>6500</v>
      </c>
      <c r="N48" s="92"/>
      <c r="O48" s="267" t="s">
        <v>816</v>
      </c>
    </row>
    <row r="49" spans="1:15" s="105" customFormat="1" x14ac:dyDescent="0.25">
      <c r="A49" s="147">
        <f t="shared" si="5"/>
        <v>45</v>
      </c>
      <c r="B49" s="265" t="s">
        <v>817</v>
      </c>
      <c r="C49" s="266">
        <v>110804</v>
      </c>
      <c r="D49" s="131">
        <v>43228</v>
      </c>
      <c r="E49" s="263">
        <v>6500</v>
      </c>
      <c r="F49" s="133">
        <f t="shared" si="0"/>
        <v>6500</v>
      </c>
      <c r="G49" s="80">
        <f t="shared" si="9"/>
        <v>6500</v>
      </c>
      <c r="H49" s="80">
        <v>0</v>
      </c>
      <c r="I49" s="261">
        <v>1</v>
      </c>
      <c r="J49" s="261">
        <v>1</v>
      </c>
      <c r="K49" s="46">
        <f t="shared" si="1"/>
        <v>6500</v>
      </c>
      <c r="L49" s="135">
        <f t="shared" si="2"/>
        <v>6500</v>
      </c>
      <c r="M49" s="135">
        <f t="shared" si="10"/>
        <v>6500</v>
      </c>
      <c r="N49" s="92"/>
      <c r="O49" s="267" t="s">
        <v>816</v>
      </c>
    </row>
    <row r="50" spans="1:15" s="105" customFormat="1" x14ac:dyDescent="0.25">
      <c r="A50" s="147">
        <f t="shared" si="5"/>
        <v>46</v>
      </c>
      <c r="B50" s="37" t="s">
        <v>259</v>
      </c>
      <c r="C50" s="38" t="s">
        <v>258</v>
      </c>
      <c r="D50" s="131">
        <v>43224</v>
      </c>
      <c r="E50" s="151">
        <v>1352878</v>
      </c>
      <c r="F50" s="152">
        <f t="shared" si="0"/>
        <v>1352878</v>
      </c>
      <c r="G50" s="75">
        <f t="shared" si="9"/>
        <v>1352878</v>
      </c>
      <c r="H50" s="72">
        <v>0</v>
      </c>
      <c r="I50" s="58">
        <v>1</v>
      </c>
      <c r="J50" s="58">
        <v>1</v>
      </c>
      <c r="K50" s="46">
        <f t="shared" si="1"/>
        <v>1352878</v>
      </c>
      <c r="L50" s="46">
        <f t="shared" si="2"/>
        <v>1352878</v>
      </c>
      <c r="M50" s="46">
        <f t="shared" si="10"/>
        <v>1352878</v>
      </c>
      <c r="N50" s="92"/>
      <c r="O50" s="148" t="s">
        <v>572</v>
      </c>
    </row>
    <row r="51" spans="1:15" s="105" customFormat="1" x14ac:dyDescent="0.25">
      <c r="A51" s="147">
        <f t="shared" si="5"/>
        <v>47</v>
      </c>
      <c r="B51" s="37" t="s">
        <v>758</v>
      </c>
      <c r="C51" s="38" t="s">
        <v>260</v>
      </c>
      <c r="D51" s="40">
        <v>43224</v>
      </c>
      <c r="E51" s="230">
        <v>128640</v>
      </c>
      <c r="F51" s="133">
        <f t="shared" si="0"/>
        <v>128640</v>
      </c>
      <c r="G51" s="46">
        <f t="shared" si="9"/>
        <v>128640</v>
      </c>
      <c r="H51" s="80">
        <v>0</v>
      </c>
      <c r="I51" s="67">
        <v>1</v>
      </c>
      <c r="J51" s="67">
        <v>1</v>
      </c>
      <c r="K51" s="46">
        <f t="shared" si="1"/>
        <v>128640</v>
      </c>
      <c r="L51" s="46">
        <f t="shared" si="2"/>
        <v>128640</v>
      </c>
      <c r="M51" s="46">
        <f t="shared" si="10"/>
        <v>128640</v>
      </c>
      <c r="N51" s="136"/>
      <c r="O51" s="228" t="s">
        <v>759</v>
      </c>
    </row>
    <row r="52" spans="1:15" s="105" customFormat="1" x14ac:dyDescent="0.25">
      <c r="A52" s="147">
        <f t="shared" si="5"/>
        <v>48</v>
      </c>
      <c r="B52" s="148" t="s">
        <v>66</v>
      </c>
      <c r="C52" s="36">
        <v>885217</v>
      </c>
      <c r="D52" s="150">
        <v>43208</v>
      </c>
      <c r="E52" s="178">
        <v>503000</v>
      </c>
      <c r="F52" s="152">
        <f t="shared" si="0"/>
        <v>509036</v>
      </c>
      <c r="G52" s="135">
        <f t="shared" si="9"/>
        <v>503000</v>
      </c>
      <c r="H52" s="80">
        <f>+E52*1.2%</f>
        <v>6036</v>
      </c>
      <c r="I52" s="67">
        <v>1</v>
      </c>
      <c r="J52" s="67">
        <v>1</v>
      </c>
      <c r="K52" s="46">
        <f t="shared" si="1"/>
        <v>509036</v>
      </c>
      <c r="L52" s="46">
        <f t="shared" si="2"/>
        <v>509036</v>
      </c>
      <c r="M52" s="46">
        <f t="shared" si="10"/>
        <v>503000</v>
      </c>
      <c r="N52" s="136"/>
      <c r="O52" s="162" t="s">
        <v>584</v>
      </c>
    </row>
    <row r="53" spans="1:15" s="105" customFormat="1" x14ac:dyDescent="0.25">
      <c r="A53" s="147">
        <f t="shared" si="5"/>
        <v>49</v>
      </c>
      <c r="B53" s="148" t="s">
        <v>66</v>
      </c>
      <c r="C53" s="36">
        <v>885217</v>
      </c>
      <c r="D53" s="150">
        <v>43231</v>
      </c>
      <c r="E53" s="187">
        <v>503000</v>
      </c>
      <c r="F53" s="152">
        <f t="shared" si="0"/>
        <v>503000</v>
      </c>
      <c r="G53" s="135">
        <f t="shared" si="9"/>
        <v>503000</v>
      </c>
      <c r="H53" s="80">
        <v>0</v>
      </c>
      <c r="I53" s="36">
        <v>1</v>
      </c>
      <c r="J53" s="36">
        <v>1</v>
      </c>
      <c r="K53" s="46">
        <f t="shared" si="1"/>
        <v>503000</v>
      </c>
      <c r="L53" s="46">
        <f t="shared" si="2"/>
        <v>503000</v>
      </c>
      <c r="M53" s="46">
        <f t="shared" si="10"/>
        <v>503000</v>
      </c>
      <c r="N53" s="136"/>
      <c r="O53" s="162" t="s">
        <v>584</v>
      </c>
    </row>
    <row r="54" spans="1:15" s="105" customFormat="1" x14ac:dyDescent="0.25">
      <c r="A54" s="147">
        <f t="shared" si="5"/>
        <v>50</v>
      </c>
      <c r="B54" s="37" t="s">
        <v>72</v>
      </c>
      <c r="C54" s="38" t="s">
        <v>71</v>
      </c>
      <c r="D54" s="40">
        <v>43224</v>
      </c>
      <c r="E54" s="190">
        <v>79140</v>
      </c>
      <c r="F54" s="133">
        <f t="shared" si="0"/>
        <v>79140</v>
      </c>
      <c r="G54" s="46">
        <f t="shared" si="9"/>
        <v>79140</v>
      </c>
      <c r="H54" s="80">
        <v>0</v>
      </c>
      <c r="I54" s="67">
        <v>1</v>
      </c>
      <c r="J54" s="67">
        <v>1</v>
      </c>
      <c r="K54" s="46">
        <f t="shared" si="1"/>
        <v>79140</v>
      </c>
      <c r="L54" s="46">
        <f t="shared" si="2"/>
        <v>79140</v>
      </c>
      <c r="M54" s="46">
        <f t="shared" si="10"/>
        <v>79140</v>
      </c>
      <c r="N54" s="136"/>
      <c r="O54" s="228" t="s">
        <v>765</v>
      </c>
    </row>
    <row r="55" spans="1:15" s="105" customFormat="1" x14ac:dyDescent="0.25">
      <c r="A55" s="147">
        <f t="shared" si="5"/>
        <v>51</v>
      </c>
      <c r="B55" s="37" t="s">
        <v>72</v>
      </c>
      <c r="C55" s="38" t="s">
        <v>71</v>
      </c>
      <c r="D55" s="40">
        <v>43224</v>
      </c>
      <c r="E55" s="190">
        <v>109140</v>
      </c>
      <c r="F55" s="133">
        <f t="shared" si="0"/>
        <v>109140</v>
      </c>
      <c r="G55" s="46">
        <f t="shared" si="9"/>
        <v>109140</v>
      </c>
      <c r="H55" s="80">
        <v>0</v>
      </c>
      <c r="I55" s="67">
        <v>1</v>
      </c>
      <c r="J55" s="67">
        <v>1</v>
      </c>
      <c r="K55" s="46">
        <f t="shared" si="1"/>
        <v>109140</v>
      </c>
      <c r="L55" s="46">
        <f t="shared" si="2"/>
        <v>109140</v>
      </c>
      <c r="M55" s="46">
        <f t="shared" si="10"/>
        <v>109140</v>
      </c>
      <c r="N55" s="136"/>
      <c r="O55" s="228" t="s">
        <v>766</v>
      </c>
    </row>
    <row r="56" spans="1:15" s="105" customFormat="1" ht="16.5" x14ac:dyDescent="0.3">
      <c r="A56" s="147">
        <f t="shared" si="5"/>
        <v>52</v>
      </c>
      <c r="B56" s="148" t="s">
        <v>262</v>
      </c>
      <c r="C56" s="149" t="s">
        <v>261</v>
      </c>
      <c r="D56" s="150">
        <v>43210</v>
      </c>
      <c r="E56" s="151">
        <v>2244000</v>
      </c>
      <c r="F56" s="152">
        <f t="shared" si="0"/>
        <v>2270928</v>
      </c>
      <c r="G56" s="75">
        <f t="shared" si="9"/>
        <v>2244000</v>
      </c>
      <c r="H56" s="72">
        <f>+E56*1.2%</f>
        <v>26928</v>
      </c>
      <c r="I56" s="134">
        <v>1</v>
      </c>
      <c r="J56" s="134">
        <v>1</v>
      </c>
      <c r="K56" s="46">
        <f t="shared" si="1"/>
        <v>2270928</v>
      </c>
      <c r="L56" s="46">
        <f t="shared" si="2"/>
        <v>2270928</v>
      </c>
      <c r="M56" s="46">
        <f t="shared" si="10"/>
        <v>2244000</v>
      </c>
      <c r="N56" s="92"/>
      <c r="O56" s="161" t="s">
        <v>566</v>
      </c>
    </row>
    <row r="57" spans="1:15" s="105" customFormat="1" x14ac:dyDescent="0.25">
      <c r="A57" s="147">
        <f t="shared" si="5"/>
        <v>53</v>
      </c>
      <c r="B57" s="138" t="s">
        <v>262</v>
      </c>
      <c r="C57" s="264" t="s">
        <v>261</v>
      </c>
      <c r="D57" s="139">
        <v>43241</v>
      </c>
      <c r="E57" s="133">
        <v>6000</v>
      </c>
      <c r="F57" s="133">
        <f t="shared" si="0"/>
        <v>6000</v>
      </c>
      <c r="G57" s="80">
        <f t="shared" si="9"/>
        <v>6000</v>
      </c>
      <c r="H57" s="80">
        <v>0</v>
      </c>
      <c r="I57" s="261">
        <v>1</v>
      </c>
      <c r="J57" s="261">
        <v>1</v>
      </c>
      <c r="K57" s="46">
        <f t="shared" si="1"/>
        <v>6000</v>
      </c>
      <c r="L57" s="135">
        <f t="shared" si="2"/>
        <v>6000</v>
      </c>
      <c r="M57" s="135">
        <f t="shared" si="10"/>
        <v>6000</v>
      </c>
      <c r="N57" s="92"/>
      <c r="O57" s="74" t="s">
        <v>255</v>
      </c>
    </row>
    <row r="58" spans="1:15" s="105" customFormat="1" x14ac:dyDescent="0.25">
      <c r="A58" s="147">
        <f t="shared" si="5"/>
        <v>54</v>
      </c>
      <c r="B58" s="138" t="s">
        <v>821</v>
      </c>
      <c r="C58" s="264" t="s">
        <v>263</v>
      </c>
      <c r="D58" s="139">
        <v>43241</v>
      </c>
      <c r="E58" s="133">
        <v>6000</v>
      </c>
      <c r="F58" s="133">
        <f t="shared" si="0"/>
        <v>6000</v>
      </c>
      <c r="G58" s="80">
        <f t="shared" si="9"/>
        <v>6000</v>
      </c>
      <c r="H58" s="80">
        <v>0</v>
      </c>
      <c r="I58" s="261">
        <v>1</v>
      </c>
      <c r="J58" s="261">
        <v>1</v>
      </c>
      <c r="K58" s="46">
        <f t="shared" si="1"/>
        <v>6000</v>
      </c>
      <c r="L58" s="135">
        <f t="shared" si="2"/>
        <v>6000</v>
      </c>
      <c r="M58" s="135">
        <f t="shared" si="10"/>
        <v>6000</v>
      </c>
      <c r="N58" s="92"/>
      <c r="O58" s="74" t="s">
        <v>255</v>
      </c>
    </row>
    <row r="59" spans="1:15" s="105" customFormat="1" x14ac:dyDescent="0.25">
      <c r="A59" s="147">
        <f t="shared" si="5"/>
        <v>55</v>
      </c>
      <c r="B59" s="37" t="s">
        <v>762</v>
      </c>
      <c r="C59" s="38" t="s">
        <v>264</v>
      </c>
      <c r="D59" s="40">
        <v>43224</v>
      </c>
      <c r="E59" s="190">
        <v>115500</v>
      </c>
      <c r="F59" s="133">
        <f t="shared" si="0"/>
        <v>115500</v>
      </c>
      <c r="G59" s="46">
        <f t="shared" si="9"/>
        <v>115500</v>
      </c>
      <c r="H59" s="80">
        <v>0</v>
      </c>
      <c r="I59" s="67">
        <v>1</v>
      </c>
      <c r="J59" s="67">
        <v>1</v>
      </c>
      <c r="K59" s="46">
        <f t="shared" si="1"/>
        <v>115500</v>
      </c>
      <c r="L59" s="46">
        <f t="shared" si="2"/>
        <v>115500</v>
      </c>
      <c r="M59" s="46">
        <f t="shared" si="10"/>
        <v>115500</v>
      </c>
      <c r="N59" s="136"/>
      <c r="O59" s="228" t="s">
        <v>763</v>
      </c>
    </row>
    <row r="60" spans="1:15" s="105" customFormat="1" x14ac:dyDescent="0.25">
      <c r="A60" s="147">
        <f t="shared" si="5"/>
        <v>56</v>
      </c>
      <c r="B60" s="129" t="s">
        <v>74</v>
      </c>
      <c r="C60" s="130">
        <v>897091</v>
      </c>
      <c r="D60" s="131">
        <v>43217</v>
      </c>
      <c r="E60" s="132">
        <v>300000</v>
      </c>
      <c r="F60" s="133">
        <f t="shared" si="0"/>
        <v>303600</v>
      </c>
      <c r="G60" s="80">
        <f t="shared" si="9"/>
        <v>300000</v>
      </c>
      <c r="H60" s="80">
        <f>E60*1.2%</f>
        <v>3600</v>
      </c>
      <c r="I60" s="134">
        <v>1</v>
      </c>
      <c r="J60" s="134">
        <v>1</v>
      </c>
      <c r="K60" s="46">
        <f t="shared" si="1"/>
        <v>303600</v>
      </c>
      <c r="L60" s="135">
        <f t="shared" si="2"/>
        <v>303600</v>
      </c>
      <c r="M60" s="135">
        <f t="shared" si="10"/>
        <v>300000</v>
      </c>
      <c r="N60" s="136"/>
      <c r="O60" s="137" t="s">
        <v>560</v>
      </c>
    </row>
    <row r="61" spans="1:15" s="105" customFormat="1" ht="16.5" x14ac:dyDescent="0.3">
      <c r="A61" s="147">
        <f t="shared" si="5"/>
        <v>57</v>
      </c>
      <c r="B61" s="129" t="s">
        <v>74</v>
      </c>
      <c r="C61" s="130">
        <v>897091</v>
      </c>
      <c r="D61" s="198">
        <v>43210</v>
      </c>
      <c r="E61" s="187">
        <v>100500</v>
      </c>
      <c r="F61" s="152">
        <f t="shared" si="0"/>
        <v>101706</v>
      </c>
      <c r="G61" s="135">
        <f t="shared" si="9"/>
        <v>100500</v>
      </c>
      <c r="H61" s="80">
        <f>+E61*1.2%</f>
        <v>1206</v>
      </c>
      <c r="I61" s="45">
        <v>1</v>
      </c>
      <c r="J61" s="45">
        <v>1</v>
      </c>
      <c r="K61" s="46">
        <f t="shared" si="1"/>
        <v>101706</v>
      </c>
      <c r="L61" s="46">
        <f t="shared" si="2"/>
        <v>101706</v>
      </c>
      <c r="M61" s="46">
        <f t="shared" si="10"/>
        <v>100500</v>
      </c>
      <c r="N61" s="136"/>
      <c r="O61" s="194" t="s">
        <v>604</v>
      </c>
    </row>
    <row r="62" spans="1:15" s="105" customFormat="1" x14ac:dyDescent="0.25">
      <c r="A62" s="147">
        <f t="shared" si="5"/>
        <v>58</v>
      </c>
      <c r="B62" s="192" t="s">
        <v>74</v>
      </c>
      <c r="C62" s="197" t="s">
        <v>73</v>
      </c>
      <c r="D62" s="131">
        <v>43223</v>
      </c>
      <c r="E62" s="190">
        <v>100500</v>
      </c>
      <c r="F62" s="152">
        <f t="shared" si="0"/>
        <v>100500</v>
      </c>
      <c r="G62" s="135">
        <f t="shared" si="9"/>
        <v>100500</v>
      </c>
      <c r="H62" s="80">
        <v>0</v>
      </c>
      <c r="I62" s="45">
        <v>1</v>
      </c>
      <c r="J62" s="45">
        <v>1</v>
      </c>
      <c r="K62" s="46">
        <f t="shared" si="1"/>
        <v>100500</v>
      </c>
      <c r="L62" s="46">
        <f t="shared" si="2"/>
        <v>100500</v>
      </c>
      <c r="M62" s="46">
        <f t="shared" si="10"/>
        <v>100500</v>
      </c>
      <c r="N62" s="136"/>
      <c r="O62" s="205" t="s">
        <v>614</v>
      </c>
    </row>
    <row r="63" spans="1:15" s="105" customFormat="1" x14ac:dyDescent="0.25">
      <c r="A63" s="147">
        <f t="shared" si="5"/>
        <v>59</v>
      </c>
      <c r="B63" s="129" t="s">
        <v>74</v>
      </c>
      <c r="C63" s="130">
        <v>897091</v>
      </c>
      <c r="D63" s="198">
        <v>43214</v>
      </c>
      <c r="E63" s="208">
        <v>584000</v>
      </c>
      <c r="F63" s="209">
        <f t="shared" si="0"/>
        <v>591008</v>
      </c>
      <c r="G63" s="135">
        <f t="shared" si="9"/>
        <v>584000</v>
      </c>
      <c r="H63" s="72">
        <f>E63*1.2%</f>
        <v>7008</v>
      </c>
      <c r="I63" s="210">
        <v>1</v>
      </c>
      <c r="J63" s="210">
        <v>1</v>
      </c>
      <c r="K63" s="135">
        <f t="shared" si="1"/>
        <v>591008</v>
      </c>
      <c r="L63" s="135">
        <f t="shared" si="2"/>
        <v>591008</v>
      </c>
      <c r="M63" s="46">
        <f t="shared" si="10"/>
        <v>584000</v>
      </c>
      <c r="N63" s="92"/>
      <c r="O63" s="211" t="s">
        <v>628</v>
      </c>
    </row>
    <row r="64" spans="1:15" s="105" customFormat="1" x14ac:dyDescent="0.25">
      <c r="A64" s="147">
        <f t="shared" si="5"/>
        <v>60</v>
      </c>
      <c r="B64" s="129" t="s">
        <v>74</v>
      </c>
      <c r="C64" s="130">
        <v>897091</v>
      </c>
      <c r="D64" s="131">
        <v>43214</v>
      </c>
      <c r="E64" s="187">
        <v>470552</v>
      </c>
      <c r="F64" s="133">
        <f t="shared" si="0"/>
        <v>476199</v>
      </c>
      <c r="G64" s="219">
        <f>E64/I64</f>
        <v>470552</v>
      </c>
      <c r="H64" s="72">
        <v>5647</v>
      </c>
      <c r="I64" s="73">
        <v>1</v>
      </c>
      <c r="J64" s="183">
        <v>1</v>
      </c>
      <c r="K64" s="46">
        <f t="shared" si="1"/>
        <v>476199</v>
      </c>
      <c r="L64" s="46">
        <f t="shared" si="2"/>
        <v>476199</v>
      </c>
      <c r="M64" s="62">
        <f t="shared" si="10"/>
        <v>470552</v>
      </c>
      <c r="N64" s="92"/>
      <c r="O64" s="192" t="s">
        <v>636</v>
      </c>
    </row>
    <row r="65" spans="1:15" s="105" customFormat="1" x14ac:dyDescent="0.25">
      <c r="A65" s="147">
        <f t="shared" si="5"/>
        <v>61</v>
      </c>
      <c r="B65" s="52" t="s">
        <v>74</v>
      </c>
      <c r="C65" s="166" t="s">
        <v>73</v>
      </c>
      <c r="D65" s="40">
        <v>43224</v>
      </c>
      <c r="E65" s="190">
        <v>63290</v>
      </c>
      <c r="F65" s="133">
        <f t="shared" si="0"/>
        <v>63290</v>
      </c>
      <c r="G65" s="46">
        <f t="shared" ref="G65:G74" si="11">+E65/I65</f>
        <v>63290</v>
      </c>
      <c r="H65" s="80">
        <v>0</v>
      </c>
      <c r="I65" s="67">
        <v>1</v>
      </c>
      <c r="J65" s="67">
        <v>1</v>
      </c>
      <c r="K65" s="46">
        <f t="shared" si="1"/>
        <v>63290</v>
      </c>
      <c r="L65" s="46">
        <f t="shared" si="2"/>
        <v>63290</v>
      </c>
      <c r="M65" s="46">
        <f t="shared" si="10"/>
        <v>63290</v>
      </c>
      <c r="N65" s="136"/>
      <c r="O65" s="244" t="s">
        <v>772</v>
      </c>
    </row>
    <row r="66" spans="1:15" s="105" customFormat="1" x14ac:dyDescent="0.25">
      <c r="A66" s="147">
        <f t="shared" si="5"/>
        <v>62</v>
      </c>
      <c r="B66" s="129" t="s">
        <v>74</v>
      </c>
      <c r="C66" s="130">
        <v>897091</v>
      </c>
      <c r="D66" s="186">
        <v>43213</v>
      </c>
      <c r="E66" s="260">
        <v>342000</v>
      </c>
      <c r="F66" s="133">
        <f t="shared" si="0"/>
        <v>342000</v>
      </c>
      <c r="G66" s="80">
        <f t="shared" si="11"/>
        <v>342000</v>
      </c>
      <c r="H66" s="80">
        <v>0</v>
      </c>
      <c r="I66" s="261">
        <v>1</v>
      </c>
      <c r="J66" s="261">
        <v>1</v>
      </c>
      <c r="K66" s="46">
        <f t="shared" si="1"/>
        <v>342000</v>
      </c>
      <c r="L66" s="135">
        <f t="shared" si="2"/>
        <v>342000</v>
      </c>
      <c r="M66" s="135">
        <f t="shared" si="10"/>
        <v>342000</v>
      </c>
      <c r="N66" s="92"/>
      <c r="O66" s="179" t="s">
        <v>813</v>
      </c>
    </row>
    <row r="67" spans="1:15" s="105" customFormat="1" x14ac:dyDescent="0.25">
      <c r="A67" s="147">
        <f t="shared" si="5"/>
        <v>63</v>
      </c>
      <c r="B67" s="162" t="s">
        <v>578</v>
      </c>
      <c r="C67" s="280" t="s">
        <v>76</v>
      </c>
      <c r="D67" s="131">
        <v>43237</v>
      </c>
      <c r="E67" s="151">
        <v>766000</v>
      </c>
      <c r="F67" s="152">
        <f t="shared" si="0"/>
        <v>766000</v>
      </c>
      <c r="G67" s="75">
        <f t="shared" si="11"/>
        <v>766000</v>
      </c>
      <c r="H67" s="72">
        <v>0</v>
      </c>
      <c r="I67" s="165">
        <v>1</v>
      </c>
      <c r="J67" s="165">
        <v>1</v>
      </c>
      <c r="K67" s="46">
        <f t="shared" si="1"/>
        <v>766000</v>
      </c>
      <c r="L67" s="46">
        <f t="shared" si="2"/>
        <v>766000</v>
      </c>
      <c r="M67" s="46">
        <f t="shared" si="10"/>
        <v>766000</v>
      </c>
      <c r="N67" s="92"/>
      <c r="O67" s="148" t="s">
        <v>579</v>
      </c>
    </row>
    <row r="68" spans="1:15" s="105" customFormat="1" x14ac:dyDescent="0.25">
      <c r="A68" s="147">
        <f t="shared" si="5"/>
        <v>64</v>
      </c>
      <c r="B68" s="138" t="s">
        <v>578</v>
      </c>
      <c r="C68" s="264" t="s">
        <v>76</v>
      </c>
      <c r="D68" s="139">
        <v>43241</v>
      </c>
      <c r="E68" s="133">
        <v>6000</v>
      </c>
      <c r="F68" s="133">
        <f t="shared" si="0"/>
        <v>6000</v>
      </c>
      <c r="G68" s="80">
        <f t="shared" si="11"/>
        <v>6000</v>
      </c>
      <c r="H68" s="80">
        <v>0</v>
      </c>
      <c r="I68" s="261">
        <v>1</v>
      </c>
      <c r="J68" s="261">
        <v>1</v>
      </c>
      <c r="K68" s="46">
        <f t="shared" si="1"/>
        <v>6000</v>
      </c>
      <c r="L68" s="135">
        <f t="shared" si="2"/>
        <v>6000</v>
      </c>
      <c r="M68" s="135">
        <f t="shared" si="10"/>
        <v>6000</v>
      </c>
      <c r="N68" s="92"/>
      <c r="O68" s="74" t="s">
        <v>255</v>
      </c>
    </row>
    <row r="69" spans="1:15" s="105" customFormat="1" x14ac:dyDescent="0.25">
      <c r="A69" s="147">
        <f t="shared" si="5"/>
        <v>65</v>
      </c>
      <c r="B69" s="182" t="s">
        <v>79</v>
      </c>
      <c r="C69" s="183">
        <v>897725</v>
      </c>
      <c r="D69" s="186">
        <v>43220</v>
      </c>
      <c r="E69" s="263">
        <v>45500</v>
      </c>
      <c r="F69" s="133">
        <f t="shared" ref="F69:F132" si="12">+I69*K69</f>
        <v>45500</v>
      </c>
      <c r="G69" s="80">
        <f t="shared" si="11"/>
        <v>45500</v>
      </c>
      <c r="H69" s="80">
        <v>0</v>
      </c>
      <c r="I69" s="261">
        <v>1</v>
      </c>
      <c r="J69" s="261">
        <v>1</v>
      </c>
      <c r="K69" s="46">
        <f t="shared" ref="K69:K132" si="13">+G69+H69</f>
        <v>45500</v>
      </c>
      <c r="L69" s="135">
        <f t="shared" ref="L69:L132" si="14">+J69*K69</f>
        <v>45500</v>
      </c>
      <c r="M69" s="135">
        <f t="shared" si="10"/>
        <v>45500</v>
      </c>
      <c r="N69" s="92"/>
      <c r="O69" s="179" t="s">
        <v>818</v>
      </c>
    </row>
    <row r="70" spans="1:15" s="105" customFormat="1" x14ac:dyDescent="0.25">
      <c r="A70" s="147">
        <f t="shared" si="5"/>
        <v>66</v>
      </c>
      <c r="B70" s="278" t="s">
        <v>1</v>
      </c>
      <c r="C70" s="281" t="s">
        <v>0</v>
      </c>
      <c r="D70" s="221">
        <v>43228</v>
      </c>
      <c r="E70" s="283">
        <v>67500</v>
      </c>
      <c r="F70" s="201">
        <f t="shared" si="12"/>
        <v>67500</v>
      </c>
      <c r="G70" s="284">
        <f t="shared" si="11"/>
        <v>67500</v>
      </c>
      <c r="H70" s="223">
        <v>0</v>
      </c>
      <c r="I70" s="285">
        <v>1</v>
      </c>
      <c r="J70" s="285">
        <v>1</v>
      </c>
      <c r="K70" s="204">
        <f t="shared" si="13"/>
        <v>67500</v>
      </c>
      <c r="L70" s="204">
        <f t="shared" si="14"/>
        <v>67500</v>
      </c>
      <c r="M70" s="204">
        <f t="shared" si="10"/>
        <v>67500</v>
      </c>
      <c r="N70" s="224"/>
      <c r="O70" s="286" t="s">
        <v>577</v>
      </c>
    </row>
    <row r="71" spans="1:15" s="105" customFormat="1" ht="16.5" x14ac:dyDescent="0.3">
      <c r="A71" s="147">
        <f t="shared" ref="A71:A134" si="15">+A70+1</f>
        <v>67</v>
      </c>
      <c r="B71" s="199" t="s">
        <v>613</v>
      </c>
      <c r="C71" s="200">
        <v>898343</v>
      </c>
      <c r="D71" s="150">
        <v>43217</v>
      </c>
      <c r="E71" s="187">
        <v>100500</v>
      </c>
      <c r="F71" s="152">
        <f t="shared" si="12"/>
        <v>101706</v>
      </c>
      <c r="G71" s="135">
        <f t="shared" si="11"/>
        <v>100500</v>
      </c>
      <c r="H71" s="80">
        <f>+E71*1.2%</f>
        <v>1206</v>
      </c>
      <c r="I71" s="45">
        <v>1</v>
      </c>
      <c r="J71" s="45">
        <v>1</v>
      </c>
      <c r="K71" s="46">
        <f t="shared" si="13"/>
        <v>101706</v>
      </c>
      <c r="L71" s="46">
        <f t="shared" si="14"/>
        <v>101706</v>
      </c>
      <c r="M71" s="46">
        <f t="shared" si="10"/>
        <v>100500</v>
      </c>
      <c r="N71" s="136"/>
      <c r="O71" s="161" t="s">
        <v>614</v>
      </c>
    </row>
    <row r="72" spans="1:15" s="105" customFormat="1" x14ac:dyDescent="0.25">
      <c r="A72" s="147">
        <f t="shared" si="15"/>
        <v>68</v>
      </c>
      <c r="B72" s="237" t="s">
        <v>613</v>
      </c>
      <c r="C72" s="197" t="s">
        <v>80</v>
      </c>
      <c r="D72" s="131">
        <v>43224</v>
      </c>
      <c r="E72" s="217">
        <v>225860</v>
      </c>
      <c r="F72" s="133">
        <f t="shared" si="12"/>
        <v>225860</v>
      </c>
      <c r="G72" s="219">
        <f t="shared" si="11"/>
        <v>225860</v>
      </c>
      <c r="H72" s="72">
        <v>0</v>
      </c>
      <c r="I72" s="231">
        <v>1</v>
      </c>
      <c r="J72" s="231">
        <v>1</v>
      </c>
      <c r="K72" s="46">
        <f t="shared" si="13"/>
        <v>225860</v>
      </c>
      <c r="L72" s="46">
        <f t="shared" si="14"/>
        <v>225860</v>
      </c>
      <c r="M72" s="62">
        <f t="shared" si="10"/>
        <v>225860</v>
      </c>
      <c r="N72" s="92"/>
      <c r="O72" s="237" t="s">
        <v>707</v>
      </c>
    </row>
    <row r="73" spans="1:15" s="105" customFormat="1" x14ac:dyDescent="0.25">
      <c r="A73" s="147">
        <f t="shared" si="15"/>
        <v>69</v>
      </c>
      <c r="B73" s="37" t="s">
        <v>613</v>
      </c>
      <c r="C73" s="63">
        <v>898343</v>
      </c>
      <c r="D73" s="40">
        <v>43223</v>
      </c>
      <c r="E73" s="190">
        <v>44300</v>
      </c>
      <c r="F73" s="133">
        <f t="shared" si="12"/>
        <v>44300</v>
      </c>
      <c r="G73" s="46">
        <f t="shared" si="11"/>
        <v>44300</v>
      </c>
      <c r="H73" s="80">
        <v>0</v>
      </c>
      <c r="I73" s="67">
        <v>1</v>
      </c>
      <c r="J73" s="67">
        <v>1</v>
      </c>
      <c r="K73" s="46">
        <f t="shared" si="13"/>
        <v>44300</v>
      </c>
      <c r="L73" s="46">
        <f t="shared" si="14"/>
        <v>44300</v>
      </c>
      <c r="M73" s="46">
        <f t="shared" si="10"/>
        <v>44300</v>
      </c>
      <c r="N73" s="136"/>
      <c r="O73" s="228" t="s">
        <v>740</v>
      </c>
    </row>
    <row r="74" spans="1:15" s="105" customFormat="1" x14ac:dyDescent="0.25">
      <c r="A74" s="147">
        <f t="shared" si="15"/>
        <v>70</v>
      </c>
      <c r="B74" s="52" t="s">
        <v>266</v>
      </c>
      <c r="C74" s="53" t="s">
        <v>265</v>
      </c>
      <c r="D74" s="40">
        <v>43223</v>
      </c>
      <c r="E74" s="190">
        <v>28640</v>
      </c>
      <c r="F74" s="133">
        <f t="shared" si="12"/>
        <v>28640</v>
      </c>
      <c r="G74" s="46">
        <f t="shared" si="11"/>
        <v>28640</v>
      </c>
      <c r="H74" s="80">
        <v>0</v>
      </c>
      <c r="I74" s="67">
        <v>1</v>
      </c>
      <c r="J74" s="67">
        <v>1</v>
      </c>
      <c r="K74" s="46">
        <f t="shared" si="13"/>
        <v>28640</v>
      </c>
      <c r="L74" s="46">
        <f t="shared" si="14"/>
        <v>28640</v>
      </c>
      <c r="M74" s="46">
        <f t="shared" si="10"/>
        <v>28640</v>
      </c>
      <c r="N74" s="136"/>
      <c r="O74" s="206" t="s">
        <v>729</v>
      </c>
    </row>
    <row r="75" spans="1:15" s="105" customFormat="1" x14ac:dyDescent="0.25">
      <c r="A75" s="147">
        <f t="shared" si="15"/>
        <v>71</v>
      </c>
      <c r="B75" s="37" t="s">
        <v>661</v>
      </c>
      <c r="C75" s="45">
        <v>899458</v>
      </c>
      <c r="D75" s="131">
        <v>43223</v>
      </c>
      <c r="E75" s="230">
        <v>191722</v>
      </c>
      <c r="F75" s="133">
        <f t="shared" si="12"/>
        <v>191722</v>
      </c>
      <c r="G75" s="219">
        <f>E75/I75</f>
        <v>191722</v>
      </c>
      <c r="H75" s="72">
        <v>0</v>
      </c>
      <c r="I75" s="231">
        <v>1</v>
      </c>
      <c r="J75" s="231">
        <v>1</v>
      </c>
      <c r="K75" s="46">
        <f t="shared" si="13"/>
        <v>191722</v>
      </c>
      <c r="L75" s="46">
        <f t="shared" si="14"/>
        <v>191722</v>
      </c>
      <c r="M75" s="62">
        <f t="shared" si="10"/>
        <v>191722</v>
      </c>
      <c r="N75" s="92"/>
      <c r="O75" s="228" t="s">
        <v>662</v>
      </c>
    </row>
    <row r="76" spans="1:15" s="105" customFormat="1" x14ac:dyDescent="0.25">
      <c r="A76" s="147">
        <f t="shared" si="15"/>
        <v>72</v>
      </c>
      <c r="B76" s="37" t="s">
        <v>661</v>
      </c>
      <c r="C76" s="45">
        <v>899458</v>
      </c>
      <c r="D76" s="40">
        <v>43223</v>
      </c>
      <c r="E76" s="230">
        <v>143900</v>
      </c>
      <c r="F76" s="133">
        <f t="shared" si="12"/>
        <v>143900</v>
      </c>
      <c r="G76" s="46">
        <f>+E76/I76</f>
        <v>143900</v>
      </c>
      <c r="H76" s="80">
        <v>0</v>
      </c>
      <c r="I76" s="67">
        <v>1</v>
      </c>
      <c r="J76" s="67">
        <v>1</v>
      </c>
      <c r="K76" s="46">
        <f t="shared" si="13"/>
        <v>143900</v>
      </c>
      <c r="L76" s="46">
        <f t="shared" si="14"/>
        <v>143900</v>
      </c>
      <c r="M76" s="46">
        <f t="shared" si="10"/>
        <v>143900</v>
      </c>
      <c r="N76" s="136"/>
      <c r="O76" s="228" t="s">
        <v>726</v>
      </c>
    </row>
    <row r="77" spans="1:15" s="105" customFormat="1" x14ac:dyDescent="0.25">
      <c r="A77" s="147">
        <f t="shared" si="15"/>
        <v>73</v>
      </c>
      <c r="B77" s="138" t="s">
        <v>824</v>
      </c>
      <c r="C77" s="264" t="s">
        <v>267</v>
      </c>
      <c r="D77" s="139">
        <v>43241</v>
      </c>
      <c r="E77" s="133">
        <v>24000</v>
      </c>
      <c r="F77" s="133">
        <f t="shared" si="12"/>
        <v>24000</v>
      </c>
      <c r="G77" s="80">
        <f>+E77/I77</f>
        <v>24000</v>
      </c>
      <c r="H77" s="80">
        <v>0</v>
      </c>
      <c r="I77" s="261">
        <v>1</v>
      </c>
      <c r="J77" s="261">
        <v>1</v>
      </c>
      <c r="K77" s="46">
        <f t="shared" si="13"/>
        <v>24000</v>
      </c>
      <c r="L77" s="135">
        <f t="shared" si="14"/>
        <v>24000</v>
      </c>
      <c r="M77" s="135">
        <f t="shared" si="10"/>
        <v>24000</v>
      </c>
      <c r="N77" s="92"/>
      <c r="O77" s="74" t="s">
        <v>255</v>
      </c>
    </row>
    <row r="78" spans="1:15" s="105" customFormat="1" x14ac:dyDescent="0.25">
      <c r="A78" s="147">
        <f t="shared" si="15"/>
        <v>74</v>
      </c>
      <c r="B78" s="155" t="s">
        <v>269</v>
      </c>
      <c r="C78" s="156" t="s">
        <v>268</v>
      </c>
      <c r="D78" s="157">
        <v>42836</v>
      </c>
      <c r="E78" s="158">
        <f>18024000</f>
        <v>18024000</v>
      </c>
      <c r="F78" s="152">
        <f t="shared" si="12"/>
        <v>25830000</v>
      </c>
      <c r="G78" s="135">
        <v>501212</v>
      </c>
      <c r="H78" s="80">
        <f>+E78*1.2%</f>
        <v>216288</v>
      </c>
      <c r="I78" s="159">
        <v>36</v>
      </c>
      <c r="J78" s="134">
        <v>23</v>
      </c>
      <c r="K78" s="46">
        <f t="shared" si="13"/>
        <v>717500</v>
      </c>
      <c r="L78" s="46">
        <f t="shared" si="14"/>
        <v>16502500</v>
      </c>
      <c r="M78" s="47">
        <f>E78-(G78*13)</f>
        <v>11508244</v>
      </c>
      <c r="N78" s="136"/>
      <c r="O78" s="160" t="s">
        <v>565</v>
      </c>
    </row>
    <row r="79" spans="1:15" s="105" customFormat="1" x14ac:dyDescent="0.25">
      <c r="A79" s="147">
        <f t="shared" si="15"/>
        <v>75</v>
      </c>
      <c r="B79" s="256" t="s">
        <v>811</v>
      </c>
      <c r="C79" s="257" t="s">
        <v>270</v>
      </c>
      <c r="D79" s="258">
        <v>42530</v>
      </c>
      <c r="E79" s="259">
        <v>6000</v>
      </c>
      <c r="F79" s="253">
        <f t="shared" si="12"/>
        <v>6000</v>
      </c>
      <c r="G79" s="173">
        <f>+E79/I79</f>
        <v>6000</v>
      </c>
      <c r="H79" s="173">
        <v>0</v>
      </c>
      <c r="I79" s="254">
        <v>1</v>
      </c>
      <c r="J79" s="254">
        <v>1</v>
      </c>
      <c r="K79" s="46">
        <f t="shared" si="13"/>
        <v>6000</v>
      </c>
      <c r="L79" s="135">
        <f t="shared" si="14"/>
        <v>6000</v>
      </c>
      <c r="M79" s="135">
        <f t="shared" ref="M79:M121" si="16">+G79*J79</f>
        <v>6000</v>
      </c>
      <c r="N79" s="136"/>
      <c r="O79" s="255" t="s">
        <v>812</v>
      </c>
    </row>
    <row r="80" spans="1:15" s="105" customFormat="1" x14ac:dyDescent="0.25">
      <c r="A80" s="147">
        <f t="shared" si="15"/>
        <v>76</v>
      </c>
      <c r="B80" s="148" t="s">
        <v>571</v>
      </c>
      <c r="C80" s="149" t="s">
        <v>271</v>
      </c>
      <c r="D80" s="131">
        <v>43224</v>
      </c>
      <c r="E80" s="151">
        <v>1352878</v>
      </c>
      <c r="F80" s="152">
        <f t="shared" si="12"/>
        <v>1352878</v>
      </c>
      <c r="G80" s="75">
        <f>+E80/I80</f>
        <v>1352878</v>
      </c>
      <c r="H80" s="72">
        <v>0</v>
      </c>
      <c r="I80" s="165">
        <v>1</v>
      </c>
      <c r="J80" s="165">
        <v>1</v>
      </c>
      <c r="K80" s="46">
        <f t="shared" si="13"/>
        <v>1352878</v>
      </c>
      <c r="L80" s="46">
        <f t="shared" si="14"/>
        <v>1352878</v>
      </c>
      <c r="M80" s="46">
        <f t="shared" si="16"/>
        <v>1352878</v>
      </c>
      <c r="N80" s="92"/>
      <c r="O80" s="148" t="s">
        <v>572</v>
      </c>
    </row>
    <row r="81" spans="1:15" s="105" customFormat="1" x14ac:dyDescent="0.25">
      <c r="A81" s="147">
        <f t="shared" si="15"/>
        <v>77</v>
      </c>
      <c r="B81" s="265" t="s">
        <v>828</v>
      </c>
      <c r="C81" s="266" t="s">
        <v>272</v>
      </c>
      <c r="D81" s="131">
        <v>43238</v>
      </c>
      <c r="E81" s="263">
        <v>6000</v>
      </c>
      <c r="F81" s="133">
        <f t="shared" si="12"/>
        <v>6000</v>
      </c>
      <c r="G81" s="80">
        <f>+E81/I81</f>
        <v>6000</v>
      </c>
      <c r="H81" s="80">
        <v>0</v>
      </c>
      <c r="I81" s="261">
        <v>1</v>
      </c>
      <c r="J81" s="261">
        <v>1</v>
      </c>
      <c r="K81" s="46">
        <f t="shared" si="13"/>
        <v>6000</v>
      </c>
      <c r="L81" s="135">
        <f t="shared" si="14"/>
        <v>6000</v>
      </c>
      <c r="M81" s="135">
        <f t="shared" si="16"/>
        <v>6000</v>
      </c>
      <c r="N81" s="92"/>
      <c r="O81" s="267" t="s">
        <v>255</v>
      </c>
    </row>
    <row r="82" spans="1:15" s="105" customFormat="1" x14ac:dyDescent="0.25">
      <c r="A82" s="147">
        <f t="shared" si="15"/>
        <v>78</v>
      </c>
      <c r="B82" s="37" t="s">
        <v>90</v>
      </c>
      <c r="C82" s="38" t="s">
        <v>89</v>
      </c>
      <c r="D82" s="131">
        <v>43224</v>
      </c>
      <c r="E82" s="190">
        <v>630357</v>
      </c>
      <c r="F82" s="133">
        <f t="shared" si="12"/>
        <v>630357</v>
      </c>
      <c r="G82" s="219">
        <f>E82/I82</f>
        <v>630357</v>
      </c>
      <c r="H82" s="72">
        <v>0</v>
      </c>
      <c r="I82" s="213">
        <v>1</v>
      </c>
      <c r="J82" s="213">
        <v>1</v>
      </c>
      <c r="K82" s="46">
        <f t="shared" si="13"/>
        <v>630357</v>
      </c>
      <c r="L82" s="46">
        <f t="shared" si="14"/>
        <v>630357</v>
      </c>
      <c r="M82" s="62">
        <f t="shared" si="16"/>
        <v>630357</v>
      </c>
      <c r="N82" s="92"/>
      <c r="O82" s="228" t="s">
        <v>685</v>
      </c>
    </row>
    <row r="83" spans="1:15" s="105" customFormat="1" x14ac:dyDescent="0.25">
      <c r="A83" s="147">
        <f t="shared" si="15"/>
        <v>79</v>
      </c>
      <c r="B83" s="37" t="s">
        <v>90</v>
      </c>
      <c r="C83" s="38" t="s">
        <v>89</v>
      </c>
      <c r="D83" s="131">
        <v>43224</v>
      </c>
      <c r="E83" s="190">
        <v>182067</v>
      </c>
      <c r="F83" s="133">
        <f t="shared" si="12"/>
        <v>182067</v>
      </c>
      <c r="G83" s="219">
        <f>E83/I83</f>
        <v>182067</v>
      </c>
      <c r="H83" s="72">
        <v>0</v>
      </c>
      <c r="I83" s="213">
        <v>1</v>
      </c>
      <c r="J83" s="213">
        <v>1</v>
      </c>
      <c r="K83" s="46">
        <f t="shared" si="13"/>
        <v>182067</v>
      </c>
      <c r="L83" s="46">
        <f t="shared" si="14"/>
        <v>182067</v>
      </c>
      <c r="M83" s="62">
        <f t="shared" si="16"/>
        <v>182067</v>
      </c>
      <c r="N83" s="92"/>
      <c r="O83" s="228" t="s">
        <v>686</v>
      </c>
    </row>
    <row r="84" spans="1:15" s="105" customFormat="1" x14ac:dyDescent="0.25">
      <c r="A84" s="147">
        <f t="shared" si="15"/>
        <v>80</v>
      </c>
      <c r="B84" s="37" t="s">
        <v>90</v>
      </c>
      <c r="C84" s="38" t="s">
        <v>89</v>
      </c>
      <c r="D84" s="131">
        <v>43224</v>
      </c>
      <c r="E84" s="234">
        <v>46349</v>
      </c>
      <c r="F84" s="133">
        <f t="shared" si="12"/>
        <v>46349</v>
      </c>
      <c r="G84" s="219">
        <f>+E84/I84</f>
        <v>46349</v>
      </c>
      <c r="H84" s="72">
        <v>0</v>
      </c>
      <c r="I84" s="45">
        <v>1</v>
      </c>
      <c r="J84" s="45">
        <v>1</v>
      </c>
      <c r="K84" s="46">
        <f t="shared" si="13"/>
        <v>46349</v>
      </c>
      <c r="L84" s="46">
        <f t="shared" si="14"/>
        <v>46349</v>
      </c>
      <c r="M84" s="62">
        <f t="shared" si="16"/>
        <v>46349</v>
      </c>
      <c r="N84" s="92"/>
      <c r="O84" s="192" t="s">
        <v>709</v>
      </c>
    </row>
    <row r="85" spans="1:15" s="105" customFormat="1" x14ac:dyDescent="0.25">
      <c r="A85" s="147">
        <f t="shared" si="15"/>
        <v>81</v>
      </c>
      <c r="B85" s="37" t="s">
        <v>90</v>
      </c>
      <c r="C85" s="38" t="s">
        <v>89</v>
      </c>
      <c r="D85" s="40">
        <v>43224</v>
      </c>
      <c r="E85" s="190">
        <v>112390</v>
      </c>
      <c r="F85" s="133">
        <f t="shared" si="12"/>
        <v>112390</v>
      </c>
      <c r="G85" s="46">
        <f>+E85/I85</f>
        <v>112390</v>
      </c>
      <c r="H85" s="80">
        <v>0</v>
      </c>
      <c r="I85" s="67">
        <v>1</v>
      </c>
      <c r="J85" s="67">
        <v>1</v>
      </c>
      <c r="K85" s="46">
        <f t="shared" si="13"/>
        <v>112390</v>
      </c>
      <c r="L85" s="46">
        <f t="shared" si="14"/>
        <v>112390</v>
      </c>
      <c r="M85" s="46">
        <f t="shared" si="16"/>
        <v>112390</v>
      </c>
      <c r="N85" s="136"/>
      <c r="O85" s="228" t="s">
        <v>778</v>
      </c>
    </row>
    <row r="86" spans="1:15" s="105" customFormat="1" x14ac:dyDescent="0.25">
      <c r="A86" s="147">
        <f t="shared" si="15"/>
        <v>82</v>
      </c>
      <c r="B86" s="52" t="s">
        <v>640</v>
      </c>
      <c r="C86" s="58">
        <v>900842</v>
      </c>
      <c r="D86" s="131">
        <v>43222</v>
      </c>
      <c r="E86" s="190">
        <v>145970</v>
      </c>
      <c r="F86" s="133">
        <f t="shared" si="12"/>
        <v>145970</v>
      </c>
      <c r="G86" s="219">
        <f>E86/I86</f>
        <v>145970</v>
      </c>
      <c r="H86" s="72">
        <v>0</v>
      </c>
      <c r="I86" s="227">
        <v>1</v>
      </c>
      <c r="J86" s="227">
        <v>1</v>
      </c>
      <c r="K86" s="46">
        <f t="shared" si="13"/>
        <v>145970</v>
      </c>
      <c r="L86" s="46">
        <f t="shared" si="14"/>
        <v>145970</v>
      </c>
      <c r="M86" s="62">
        <f t="shared" si="16"/>
        <v>145970</v>
      </c>
      <c r="N86" s="92"/>
      <c r="O86" s="226" t="s">
        <v>641</v>
      </c>
    </row>
    <row r="87" spans="1:15" s="105" customFormat="1" x14ac:dyDescent="0.25">
      <c r="A87" s="147">
        <f t="shared" si="15"/>
        <v>83</v>
      </c>
      <c r="B87" s="52" t="s">
        <v>640</v>
      </c>
      <c r="C87" s="58">
        <v>900842</v>
      </c>
      <c r="D87" s="40">
        <v>43222</v>
      </c>
      <c r="E87" s="190">
        <v>37340</v>
      </c>
      <c r="F87" s="133">
        <f t="shared" si="12"/>
        <v>37340</v>
      </c>
      <c r="G87" s="46">
        <f t="shared" ref="G87:G94" si="17">+E87/I87</f>
        <v>37340</v>
      </c>
      <c r="H87" s="80">
        <v>0</v>
      </c>
      <c r="I87" s="67">
        <v>1</v>
      </c>
      <c r="J87" s="67">
        <v>1</v>
      </c>
      <c r="K87" s="46">
        <f t="shared" si="13"/>
        <v>37340</v>
      </c>
      <c r="L87" s="46">
        <f t="shared" si="14"/>
        <v>37340</v>
      </c>
      <c r="M87" s="46">
        <f t="shared" si="16"/>
        <v>37340</v>
      </c>
      <c r="N87" s="136"/>
      <c r="O87" s="226" t="s">
        <v>721</v>
      </c>
    </row>
    <row r="88" spans="1:15" s="105" customFormat="1" ht="16.5" x14ac:dyDescent="0.3">
      <c r="A88" s="147">
        <f t="shared" si="15"/>
        <v>84</v>
      </c>
      <c r="B88" s="162" t="s">
        <v>92</v>
      </c>
      <c r="C88" s="163" t="s">
        <v>91</v>
      </c>
      <c r="D88" s="150">
        <v>43210</v>
      </c>
      <c r="E88" s="187">
        <v>26500</v>
      </c>
      <c r="F88" s="152">
        <f t="shared" si="12"/>
        <v>26818</v>
      </c>
      <c r="G88" s="135">
        <f t="shared" si="17"/>
        <v>26500</v>
      </c>
      <c r="H88" s="80">
        <f>+E88*1.2%</f>
        <v>318</v>
      </c>
      <c r="I88" s="45">
        <v>1</v>
      </c>
      <c r="J88" s="45">
        <v>1</v>
      </c>
      <c r="K88" s="46">
        <f t="shared" si="13"/>
        <v>26818</v>
      </c>
      <c r="L88" s="46">
        <f t="shared" si="14"/>
        <v>26818</v>
      </c>
      <c r="M88" s="46">
        <f t="shared" si="16"/>
        <v>26500</v>
      </c>
      <c r="N88" s="136"/>
      <c r="O88" s="161" t="s">
        <v>605</v>
      </c>
    </row>
    <row r="89" spans="1:15" s="105" customFormat="1" ht="16.5" x14ac:dyDescent="0.3">
      <c r="A89" s="147">
        <f t="shared" si="15"/>
        <v>85</v>
      </c>
      <c r="B89" s="162" t="s">
        <v>92</v>
      </c>
      <c r="C89" s="163" t="s">
        <v>91</v>
      </c>
      <c r="D89" s="150">
        <v>43214</v>
      </c>
      <c r="E89" s="187">
        <v>26500</v>
      </c>
      <c r="F89" s="152">
        <f t="shared" si="12"/>
        <v>26818</v>
      </c>
      <c r="G89" s="135">
        <f t="shared" si="17"/>
        <v>26500</v>
      </c>
      <c r="H89" s="80">
        <f>+E89*1.2%</f>
        <v>318</v>
      </c>
      <c r="I89" s="45">
        <v>1</v>
      </c>
      <c r="J89" s="45">
        <v>1</v>
      </c>
      <c r="K89" s="46">
        <f t="shared" si="13"/>
        <v>26818</v>
      </c>
      <c r="L89" s="46">
        <f t="shared" si="14"/>
        <v>26818</v>
      </c>
      <c r="M89" s="46">
        <f t="shared" si="16"/>
        <v>26500</v>
      </c>
      <c r="N89" s="136"/>
      <c r="O89" s="161" t="s">
        <v>605</v>
      </c>
    </row>
    <row r="90" spans="1:15" s="105" customFormat="1" x14ac:dyDescent="0.25">
      <c r="A90" s="147">
        <f t="shared" si="15"/>
        <v>86</v>
      </c>
      <c r="B90" s="265" t="s">
        <v>827</v>
      </c>
      <c r="C90" s="227">
        <v>901149</v>
      </c>
      <c r="D90" s="131">
        <v>43238</v>
      </c>
      <c r="E90" s="263">
        <v>58500</v>
      </c>
      <c r="F90" s="133">
        <f t="shared" si="12"/>
        <v>58500</v>
      </c>
      <c r="G90" s="80">
        <f t="shared" si="17"/>
        <v>58500</v>
      </c>
      <c r="H90" s="80">
        <v>0</v>
      </c>
      <c r="I90" s="261">
        <v>1</v>
      </c>
      <c r="J90" s="261">
        <v>1</v>
      </c>
      <c r="K90" s="46">
        <f t="shared" si="13"/>
        <v>58500</v>
      </c>
      <c r="L90" s="135">
        <f t="shared" si="14"/>
        <v>58500</v>
      </c>
      <c r="M90" s="135">
        <f t="shared" si="16"/>
        <v>58500</v>
      </c>
      <c r="N90" s="92"/>
      <c r="O90" s="267" t="s">
        <v>825</v>
      </c>
    </row>
    <row r="91" spans="1:15" s="105" customFormat="1" x14ac:dyDescent="0.25">
      <c r="A91" s="147">
        <f t="shared" si="15"/>
        <v>87</v>
      </c>
      <c r="B91" s="37" t="s">
        <v>739</v>
      </c>
      <c r="C91" s="63">
        <v>901423</v>
      </c>
      <c r="D91" s="40">
        <v>43223</v>
      </c>
      <c r="E91" s="190">
        <v>166700</v>
      </c>
      <c r="F91" s="133">
        <f t="shared" si="12"/>
        <v>166700</v>
      </c>
      <c r="G91" s="46">
        <f t="shared" si="17"/>
        <v>166700</v>
      </c>
      <c r="H91" s="80">
        <v>0</v>
      </c>
      <c r="I91" s="67">
        <v>1</v>
      </c>
      <c r="J91" s="67">
        <v>1</v>
      </c>
      <c r="K91" s="46">
        <f t="shared" si="13"/>
        <v>166700</v>
      </c>
      <c r="L91" s="46">
        <f t="shared" si="14"/>
        <v>166700</v>
      </c>
      <c r="M91" s="46">
        <f t="shared" si="16"/>
        <v>166700</v>
      </c>
      <c r="N91" s="136"/>
      <c r="O91" s="205" t="s">
        <v>726</v>
      </c>
    </row>
    <row r="92" spans="1:15" s="105" customFormat="1" x14ac:dyDescent="0.25">
      <c r="A92" s="147">
        <f t="shared" si="15"/>
        <v>88</v>
      </c>
      <c r="B92" s="179" t="s">
        <v>739</v>
      </c>
      <c r="C92" s="183">
        <v>901423</v>
      </c>
      <c r="D92" s="131">
        <v>43237</v>
      </c>
      <c r="E92" s="246">
        <v>42300</v>
      </c>
      <c r="F92" s="133">
        <f t="shared" si="12"/>
        <v>42300</v>
      </c>
      <c r="G92" s="46">
        <f t="shared" si="17"/>
        <v>42300</v>
      </c>
      <c r="H92" s="80">
        <v>0</v>
      </c>
      <c r="I92" s="67">
        <v>1</v>
      </c>
      <c r="J92" s="67">
        <v>1</v>
      </c>
      <c r="K92" s="46">
        <f t="shared" si="13"/>
        <v>42300</v>
      </c>
      <c r="L92" s="46">
        <f t="shared" si="14"/>
        <v>42300</v>
      </c>
      <c r="M92" s="46">
        <f t="shared" si="16"/>
        <v>42300</v>
      </c>
      <c r="N92" s="136"/>
      <c r="O92" s="245" t="s">
        <v>793</v>
      </c>
    </row>
    <row r="93" spans="1:15" s="105" customFormat="1" x14ac:dyDescent="0.25">
      <c r="A93" s="147">
        <f t="shared" si="15"/>
        <v>89</v>
      </c>
      <c r="B93" s="179" t="s">
        <v>593</v>
      </c>
      <c r="C93" s="128">
        <v>901689</v>
      </c>
      <c r="D93" s="131">
        <v>43228</v>
      </c>
      <c r="E93" s="187">
        <v>203000</v>
      </c>
      <c r="F93" s="152">
        <f t="shared" si="12"/>
        <v>203000</v>
      </c>
      <c r="G93" s="135">
        <f t="shared" si="17"/>
        <v>203000</v>
      </c>
      <c r="H93" s="80">
        <v>0</v>
      </c>
      <c r="I93" s="183">
        <v>1</v>
      </c>
      <c r="J93" s="183">
        <v>1</v>
      </c>
      <c r="K93" s="46">
        <f t="shared" si="13"/>
        <v>203000</v>
      </c>
      <c r="L93" s="46">
        <f t="shared" si="14"/>
        <v>203000</v>
      </c>
      <c r="M93" s="46">
        <f t="shared" si="16"/>
        <v>203000</v>
      </c>
      <c r="N93" s="136"/>
      <c r="O93" s="182" t="s">
        <v>590</v>
      </c>
    </row>
    <row r="94" spans="1:15" s="105" customFormat="1" x14ac:dyDescent="0.25">
      <c r="A94" s="147">
        <f t="shared" si="15"/>
        <v>90</v>
      </c>
      <c r="B94" s="179" t="s">
        <v>593</v>
      </c>
      <c r="C94" s="128">
        <v>901689</v>
      </c>
      <c r="D94" s="131">
        <v>43228</v>
      </c>
      <c r="E94" s="188">
        <v>203000</v>
      </c>
      <c r="F94" s="152">
        <f t="shared" si="12"/>
        <v>203000</v>
      </c>
      <c r="G94" s="135">
        <f t="shared" si="17"/>
        <v>203000</v>
      </c>
      <c r="H94" s="80">
        <v>0</v>
      </c>
      <c r="I94" s="128">
        <v>1</v>
      </c>
      <c r="J94" s="128">
        <v>1</v>
      </c>
      <c r="K94" s="46">
        <f t="shared" si="13"/>
        <v>203000</v>
      </c>
      <c r="L94" s="46">
        <f t="shared" si="14"/>
        <v>203000</v>
      </c>
      <c r="M94" s="46">
        <f t="shared" si="16"/>
        <v>203000</v>
      </c>
      <c r="N94" s="136"/>
      <c r="O94" s="182" t="s">
        <v>590</v>
      </c>
    </row>
    <row r="95" spans="1:15" x14ac:dyDescent="0.25">
      <c r="A95" s="147">
        <f t="shared" si="15"/>
        <v>91</v>
      </c>
      <c r="B95" s="37" t="s">
        <v>593</v>
      </c>
      <c r="C95" s="45">
        <v>901689</v>
      </c>
      <c r="D95" s="131">
        <v>43224</v>
      </c>
      <c r="E95" s="230">
        <v>445817</v>
      </c>
      <c r="F95" s="133">
        <f t="shared" si="12"/>
        <v>445817</v>
      </c>
      <c r="G95" s="219">
        <f>E95/I95</f>
        <v>445817</v>
      </c>
      <c r="H95" s="72">
        <v>0</v>
      </c>
      <c r="I95" s="231">
        <v>1</v>
      </c>
      <c r="J95" s="231">
        <v>1</v>
      </c>
      <c r="K95" s="46">
        <f t="shared" si="13"/>
        <v>445817</v>
      </c>
      <c r="L95" s="46">
        <f t="shared" si="14"/>
        <v>445817</v>
      </c>
      <c r="M95" s="62">
        <f t="shared" si="16"/>
        <v>445817</v>
      </c>
      <c r="N95" s="92"/>
      <c r="O95" s="205" t="s">
        <v>690</v>
      </c>
    </row>
    <row r="96" spans="1:15" x14ac:dyDescent="0.25">
      <c r="A96" s="147">
        <f t="shared" si="15"/>
        <v>92</v>
      </c>
      <c r="B96" s="37" t="s">
        <v>593</v>
      </c>
      <c r="C96" s="45">
        <v>901689</v>
      </c>
      <c r="D96" s="131">
        <v>43224</v>
      </c>
      <c r="E96" s="234">
        <v>71246</v>
      </c>
      <c r="F96" s="133">
        <f t="shared" si="12"/>
        <v>71246</v>
      </c>
      <c r="G96" s="219">
        <f t="shared" ref="G96:G107" si="18">+E96/I96</f>
        <v>71246</v>
      </c>
      <c r="H96" s="72">
        <v>0</v>
      </c>
      <c r="I96" s="63">
        <v>1</v>
      </c>
      <c r="J96" s="63">
        <v>1</v>
      </c>
      <c r="K96" s="46">
        <f t="shared" si="13"/>
        <v>71246</v>
      </c>
      <c r="L96" s="46">
        <f t="shared" si="14"/>
        <v>71246</v>
      </c>
      <c r="M96" s="62">
        <f t="shared" si="16"/>
        <v>71246</v>
      </c>
      <c r="N96" s="92"/>
      <c r="O96" s="192" t="s">
        <v>700</v>
      </c>
    </row>
    <row r="97" spans="1:15" x14ac:dyDescent="0.25">
      <c r="A97" s="147">
        <f t="shared" si="15"/>
        <v>93</v>
      </c>
      <c r="B97" s="37" t="s">
        <v>593</v>
      </c>
      <c r="C97" s="45">
        <v>901689</v>
      </c>
      <c r="D97" s="40">
        <v>43224</v>
      </c>
      <c r="E97" s="190">
        <v>15390</v>
      </c>
      <c r="F97" s="133">
        <f t="shared" si="12"/>
        <v>15390</v>
      </c>
      <c r="G97" s="46">
        <f t="shared" si="18"/>
        <v>15390</v>
      </c>
      <c r="H97" s="80">
        <v>0</v>
      </c>
      <c r="I97" s="67">
        <v>1</v>
      </c>
      <c r="J97" s="67">
        <v>1</v>
      </c>
      <c r="K97" s="46">
        <f t="shared" si="13"/>
        <v>15390</v>
      </c>
      <c r="L97" s="46">
        <f t="shared" si="14"/>
        <v>15390</v>
      </c>
      <c r="M97" s="46">
        <f t="shared" si="16"/>
        <v>15390</v>
      </c>
      <c r="N97" s="136"/>
      <c r="O97" s="228" t="s">
        <v>767</v>
      </c>
    </row>
    <row r="98" spans="1:15" x14ac:dyDescent="0.25">
      <c r="A98" s="147">
        <f t="shared" si="15"/>
        <v>94</v>
      </c>
      <c r="B98" s="37" t="s">
        <v>593</v>
      </c>
      <c r="C98" s="45">
        <v>901689</v>
      </c>
      <c r="D98" s="40">
        <v>43224</v>
      </c>
      <c r="E98" s="230">
        <v>89100</v>
      </c>
      <c r="F98" s="133">
        <f t="shared" si="12"/>
        <v>89100</v>
      </c>
      <c r="G98" s="46">
        <f t="shared" si="18"/>
        <v>89100</v>
      </c>
      <c r="H98" s="80">
        <v>0</v>
      </c>
      <c r="I98" s="67">
        <v>1</v>
      </c>
      <c r="J98" s="67">
        <v>1</v>
      </c>
      <c r="K98" s="46">
        <f t="shared" si="13"/>
        <v>89100</v>
      </c>
      <c r="L98" s="46">
        <f t="shared" si="14"/>
        <v>89100</v>
      </c>
      <c r="M98" s="46">
        <f t="shared" si="16"/>
        <v>89100</v>
      </c>
      <c r="N98" s="136"/>
      <c r="O98" s="228" t="s">
        <v>768</v>
      </c>
    </row>
    <row r="99" spans="1:15" x14ac:dyDescent="0.25">
      <c r="A99" s="147">
        <f t="shared" si="15"/>
        <v>95</v>
      </c>
      <c r="B99" s="37" t="s">
        <v>593</v>
      </c>
      <c r="C99" s="45">
        <v>901689</v>
      </c>
      <c r="D99" s="40">
        <v>43224</v>
      </c>
      <c r="E99" s="190">
        <v>33500</v>
      </c>
      <c r="F99" s="133">
        <f t="shared" si="12"/>
        <v>33500</v>
      </c>
      <c r="G99" s="46">
        <f t="shared" si="18"/>
        <v>33500</v>
      </c>
      <c r="H99" s="80">
        <v>0</v>
      </c>
      <c r="I99" s="67">
        <v>1</v>
      </c>
      <c r="J99" s="67">
        <v>1</v>
      </c>
      <c r="K99" s="46">
        <f t="shared" si="13"/>
        <v>33500</v>
      </c>
      <c r="L99" s="46">
        <f t="shared" si="14"/>
        <v>33500</v>
      </c>
      <c r="M99" s="46">
        <f t="shared" si="16"/>
        <v>33500</v>
      </c>
      <c r="N99" s="136"/>
      <c r="O99" s="228" t="s">
        <v>769</v>
      </c>
    </row>
    <row r="100" spans="1:15" x14ac:dyDescent="0.25">
      <c r="A100" s="147">
        <f t="shared" si="15"/>
        <v>96</v>
      </c>
      <c r="B100" s="37" t="s">
        <v>593</v>
      </c>
      <c r="C100" s="45">
        <v>901689</v>
      </c>
      <c r="D100" s="131">
        <v>43224</v>
      </c>
      <c r="E100" s="190">
        <v>114900</v>
      </c>
      <c r="F100" s="218">
        <f t="shared" si="12"/>
        <v>114900</v>
      </c>
      <c r="G100" s="80">
        <f t="shared" si="18"/>
        <v>114900</v>
      </c>
      <c r="H100" s="80">
        <v>0</v>
      </c>
      <c r="I100" s="45">
        <v>1</v>
      </c>
      <c r="J100" s="45">
        <v>1</v>
      </c>
      <c r="K100" s="46">
        <f t="shared" si="13"/>
        <v>114900</v>
      </c>
      <c r="L100" s="135">
        <f t="shared" si="14"/>
        <v>114900</v>
      </c>
      <c r="M100" s="135">
        <f t="shared" si="16"/>
        <v>114900</v>
      </c>
      <c r="N100" s="136"/>
      <c r="O100" s="270" t="s">
        <v>832</v>
      </c>
    </row>
    <row r="101" spans="1:15" x14ac:dyDescent="0.25">
      <c r="A101" s="147">
        <f t="shared" si="15"/>
        <v>97</v>
      </c>
      <c r="B101" s="37" t="s">
        <v>593</v>
      </c>
      <c r="C101" s="45">
        <v>901689</v>
      </c>
      <c r="D101" s="131">
        <v>43228</v>
      </c>
      <c r="E101" s="190">
        <v>82500</v>
      </c>
      <c r="F101" s="218">
        <f t="shared" si="12"/>
        <v>82500</v>
      </c>
      <c r="G101" s="80">
        <f t="shared" si="18"/>
        <v>82500</v>
      </c>
      <c r="H101" s="80">
        <v>0</v>
      </c>
      <c r="I101" s="45">
        <v>1</v>
      </c>
      <c r="J101" s="45">
        <v>1</v>
      </c>
      <c r="K101" s="46">
        <f t="shared" si="13"/>
        <v>82500</v>
      </c>
      <c r="L101" s="135">
        <f t="shared" si="14"/>
        <v>82500</v>
      </c>
      <c r="M101" s="135">
        <f t="shared" si="16"/>
        <v>82500</v>
      </c>
      <c r="N101" s="136"/>
      <c r="O101" s="270" t="s">
        <v>834</v>
      </c>
    </row>
    <row r="102" spans="1:15" x14ac:dyDescent="0.25">
      <c r="A102" s="147">
        <f t="shared" si="15"/>
        <v>98</v>
      </c>
      <c r="B102" s="279" t="s">
        <v>98</v>
      </c>
      <c r="C102" s="282" t="s">
        <v>97</v>
      </c>
      <c r="D102" s="111">
        <v>43241</v>
      </c>
      <c r="E102" s="274">
        <f>6000</f>
        <v>6000</v>
      </c>
      <c r="F102" s="222">
        <f t="shared" si="12"/>
        <v>6000</v>
      </c>
      <c r="G102" s="203">
        <f t="shared" si="18"/>
        <v>6000</v>
      </c>
      <c r="H102" s="203">
        <v>0</v>
      </c>
      <c r="I102" s="275">
        <v>1</v>
      </c>
      <c r="J102" s="275">
        <v>1</v>
      </c>
      <c r="K102" s="204">
        <f t="shared" si="13"/>
        <v>6000</v>
      </c>
      <c r="L102" s="202">
        <f t="shared" si="14"/>
        <v>6000</v>
      </c>
      <c r="M102" s="202">
        <f t="shared" si="16"/>
        <v>6000</v>
      </c>
      <c r="N102" s="224"/>
      <c r="O102" s="287" t="s">
        <v>255</v>
      </c>
    </row>
    <row r="103" spans="1:15" x14ac:dyDescent="0.25">
      <c r="A103" s="147">
        <f t="shared" si="15"/>
        <v>99</v>
      </c>
      <c r="B103" s="52" t="s">
        <v>100</v>
      </c>
      <c r="C103" s="53" t="s">
        <v>99</v>
      </c>
      <c r="D103" s="40">
        <v>43222</v>
      </c>
      <c r="E103" s="190">
        <v>105900</v>
      </c>
      <c r="F103" s="133">
        <f t="shared" si="12"/>
        <v>105900</v>
      </c>
      <c r="G103" s="46">
        <f t="shared" si="18"/>
        <v>105900</v>
      </c>
      <c r="H103" s="80">
        <v>0</v>
      </c>
      <c r="I103" s="67">
        <v>1</v>
      </c>
      <c r="J103" s="67">
        <v>1</v>
      </c>
      <c r="K103" s="46">
        <f t="shared" si="13"/>
        <v>105900</v>
      </c>
      <c r="L103" s="46">
        <f t="shared" si="14"/>
        <v>105900</v>
      </c>
      <c r="M103" s="46">
        <f t="shared" si="16"/>
        <v>105900</v>
      </c>
      <c r="N103" s="136"/>
      <c r="O103" s="226" t="s">
        <v>713</v>
      </c>
    </row>
    <row r="104" spans="1:15" ht="16.5" x14ac:dyDescent="0.3">
      <c r="A104" s="147">
        <f t="shared" si="15"/>
        <v>100</v>
      </c>
      <c r="B104" s="182" t="s">
        <v>597</v>
      </c>
      <c r="C104" s="183">
        <v>902254</v>
      </c>
      <c r="D104" s="186">
        <v>43209</v>
      </c>
      <c r="E104" s="187">
        <v>21000</v>
      </c>
      <c r="F104" s="152">
        <f t="shared" si="12"/>
        <v>21252</v>
      </c>
      <c r="G104" s="135">
        <f t="shared" si="18"/>
        <v>21000</v>
      </c>
      <c r="H104" s="80">
        <f>+E104*1.2%</f>
        <v>252</v>
      </c>
      <c r="I104" s="45">
        <v>1</v>
      </c>
      <c r="J104" s="45">
        <v>1</v>
      </c>
      <c r="K104" s="46">
        <f t="shared" si="13"/>
        <v>21252</v>
      </c>
      <c r="L104" s="46">
        <f t="shared" si="14"/>
        <v>21252</v>
      </c>
      <c r="M104" s="46">
        <f t="shared" si="16"/>
        <v>21000</v>
      </c>
      <c r="N104" s="136"/>
      <c r="O104" s="194" t="s">
        <v>598</v>
      </c>
    </row>
    <row r="105" spans="1:15" ht="16.5" x14ac:dyDescent="0.3">
      <c r="A105" s="147">
        <f t="shared" si="15"/>
        <v>101</v>
      </c>
      <c r="B105" s="182" t="s">
        <v>597</v>
      </c>
      <c r="C105" s="183">
        <v>902254</v>
      </c>
      <c r="D105" s="186">
        <v>43209</v>
      </c>
      <c r="E105" s="187">
        <v>12000</v>
      </c>
      <c r="F105" s="152">
        <f t="shared" si="12"/>
        <v>12144</v>
      </c>
      <c r="G105" s="135">
        <f t="shared" si="18"/>
        <v>12000</v>
      </c>
      <c r="H105" s="80">
        <f>+E105*1.2%</f>
        <v>144</v>
      </c>
      <c r="I105" s="45">
        <v>1</v>
      </c>
      <c r="J105" s="45">
        <v>1</v>
      </c>
      <c r="K105" s="46">
        <f t="shared" si="13"/>
        <v>12144</v>
      </c>
      <c r="L105" s="46">
        <f t="shared" si="14"/>
        <v>12144</v>
      </c>
      <c r="M105" s="46">
        <f t="shared" si="16"/>
        <v>12000</v>
      </c>
      <c r="N105" s="136"/>
      <c r="O105" s="194" t="s">
        <v>599</v>
      </c>
    </row>
    <row r="106" spans="1:15" ht="16.5" x14ac:dyDescent="0.3">
      <c r="A106" s="147">
        <f t="shared" si="15"/>
        <v>102</v>
      </c>
      <c r="B106" s="182" t="s">
        <v>597</v>
      </c>
      <c r="C106" s="183">
        <v>902254</v>
      </c>
      <c r="D106" s="186">
        <v>43210</v>
      </c>
      <c r="E106" s="187">
        <v>51000</v>
      </c>
      <c r="F106" s="152">
        <f t="shared" si="12"/>
        <v>51612</v>
      </c>
      <c r="G106" s="135">
        <f t="shared" si="18"/>
        <v>51000</v>
      </c>
      <c r="H106" s="80">
        <f>+E106*1.2%</f>
        <v>612</v>
      </c>
      <c r="I106" s="45">
        <v>1</v>
      </c>
      <c r="J106" s="45">
        <v>1</v>
      </c>
      <c r="K106" s="46">
        <f t="shared" si="13"/>
        <v>51612</v>
      </c>
      <c r="L106" s="46">
        <f t="shared" si="14"/>
        <v>51612</v>
      </c>
      <c r="M106" s="46">
        <f t="shared" si="16"/>
        <v>51000</v>
      </c>
      <c r="N106" s="136"/>
      <c r="O106" s="194" t="s">
        <v>603</v>
      </c>
    </row>
    <row r="107" spans="1:15" ht="16.5" x14ac:dyDescent="0.3">
      <c r="A107" s="147">
        <f t="shared" si="15"/>
        <v>103</v>
      </c>
      <c r="B107" s="182" t="s">
        <v>597</v>
      </c>
      <c r="C107" s="183">
        <v>902254</v>
      </c>
      <c r="D107" s="186">
        <v>43210</v>
      </c>
      <c r="E107" s="187">
        <v>26500</v>
      </c>
      <c r="F107" s="152">
        <f t="shared" si="12"/>
        <v>26818</v>
      </c>
      <c r="G107" s="135">
        <f t="shared" si="18"/>
        <v>26500</v>
      </c>
      <c r="H107" s="80">
        <f>+E107*1.2%</f>
        <v>318</v>
      </c>
      <c r="I107" s="45">
        <v>1</v>
      </c>
      <c r="J107" s="45">
        <v>1</v>
      </c>
      <c r="K107" s="46">
        <f t="shared" si="13"/>
        <v>26818</v>
      </c>
      <c r="L107" s="46">
        <f t="shared" si="14"/>
        <v>26818</v>
      </c>
      <c r="M107" s="46">
        <f t="shared" si="16"/>
        <v>26500</v>
      </c>
      <c r="N107" s="136"/>
      <c r="O107" s="194" t="s">
        <v>596</v>
      </c>
    </row>
    <row r="108" spans="1:15" x14ac:dyDescent="0.25">
      <c r="A108" s="147">
        <f t="shared" si="15"/>
        <v>104</v>
      </c>
      <c r="B108" s="37" t="s">
        <v>687</v>
      </c>
      <c r="C108" s="38" t="s">
        <v>101</v>
      </c>
      <c r="D108" s="131">
        <v>43224</v>
      </c>
      <c r="E108" s="230">
        <v>264369</v>
      </c>
      <c r="F108" s="133">
        <f t="shared" si="12"/>
        <v>264369</v>
      </c>
      <c r="G108" s="219">
        <f>E108/I108</f>
        <v>264369</v>
      </c>
      <c r="H108" s="72">
        <v>0</v>
      </c>
      <c r="I108" s="231">
        <v>1</v>
      </c>
      <c r="J108" s="231">
        <v>1</v>
      </c>
      <c r="K108" s="46">
        <f t="shared" si="13"/>
        <v>264369</v>
      </c>
      <c r="L108" s="46">
        <f t="shared" si="14"/>
        <v>264369</v>
      </c>
      <c r="M108" s="62">
        <f t="shared" si="16"/>
        <v>264369</v>
      </c>
      <c r="N108" s="92"/>
      <c r="O108" s="228" t="s">
        <v>688</v>
      </c>
    </row>
    <row r="109" spans="1:15" x14ac:dyDescent="0.25">
      <c r="A109" s="147">
        <f t="shared" si="15"/>
        <v>105</v>
      </c>
      <c r="B109" s="37" t="s">
        <v>687</v>
      </c>
      <c r="C109" s="38" t="s">
        <v>101</v>
      </c>
      <c r="D109" s="131">
        <v>43224</v>
      </c>
      <c r="E109" s="230">
        <v>96450</v>
      </c>
      <c r="F109" s="133">
        <f t="shared" si="12"/>
        <v>96450</v>
      </c>
      <c r="G109" s="219">
        <f>E109/I109</f>
        <v>96450</v>
      </c>
      <c r="H109" s="72">
        <v>0</v>
      </c>
      <c r="I109" s="231">
        <v>1</v>
      </c>
      <c r="J109" s="231">
        <v>1</v>
      </c>
      <c r="K109" s="46">
        <f t="shared" si="13"/>
        <v>96450</v>
      </c>
      <c r="L109" s="46">
        <f t="shared" si="14"/>
        <v>96450</v>
      </c>
      <c r="M109" s="62">
        <f t="shared" si="16"/>
        <v>96450</v>
      </c>
      <c r="N109" s="92"/>
      <c r="O109" s="228" t="s">
        <v>689</v>
      </c>
    </row>
    <row r="110" spans="1:15" x14ac:dyDescent="0.25">
      <c r="A110" s="147">
        <f t="shared" si="15"/>
        <v>106</v>
      </c>
      <c r="B110" s="37" t="s">
        <v>687</v>
      </c>
      <c r="C110" s="38" t="s">
        <v>101</v>
      </c>
      <c r="D110" s="131">
        <v>43224</v>
      </c>
      <c r="E110" s="239">
        <v>69654</v>
      </c>
      <c r="F110" s="133">
        <f t="shared" si="12"/>
        <v>69654</v>
      </c>
      <c r="G110" s="219">
        <f t="shared" ref="G110:G115" si="19">+E110/I110</f>
        <v>69654</v>
      </c>
      <c r="H110" s="72">
        <v>0</v>
      </c>
      <c r="I110" s="63">
        <v>1</v>
      </c>
      <c r="J110" s="63">
        <v>1</v>
      </c>
      <c r="K110" s="46">
        <f t="shared" si="13"/>
        <v>69654</v>
      </c>
      <c r="L110" s="46">
        <f t="shared" si="14"/>
        <v>69654</v>
      </c>
      <c r="M110" s="62">
        <f t="shared" si="16"/>
        <v>69654</v>
      </c>
      <c r="N110" s="92"/>
      <c r="O110" s="37" t="s">
        <v>706</v>
      </c>
    </row>
    <row r="111" spans="1:15" x14ac:dyDescent="0.25">
      <c r="A111" s="147">
        <f t="shared" si="15"/>
        <v>107</v>
      </c>
      <c r="B111" s="179" t="s">
        <v>687</v>
      </c>
      <c r="C111" s="185" t="s">
        <v>101</v>
      </c>
      <c r="D111" s="131">
        <v>43237</v>
      </c>
      <c r="E111" s="188">
        <v>37340</v>
      </c>
      <c r="F111" s="133">
        <f t="shared" si="12"/>
        <v>37340</v>
      </c>
      <c r="G111" s="46">
        <f t="shared" si="19"/>
        <v>37340</v>
      </c>
      <c r="H111" s="80">
        <v>0</v>
      </c>
      <c r="I111" s="67">
        <v>1</v>
      </c>
      <c r="J111" s="67">
        <v>1</v>
      </c>
      <c r="K111" s="46">
        <f t="shared" si="13"/>
        <v>37340</v>
      </c>
      <c r="L111" s="46">
        <f t="shared" si="14"/>
        <v>37340</v>
      </c>
      <c r="M111" s="46">
        <f t="shared" si="16"/>
        <v>37340</v>
      </c>
      <c r="N111" s="136"/>
      <c r="O111" s="244" t="s">
        <v>791</v>
      </c>
    </row>
    <row r="112" spans="1:15" x14ac:dyDescent="0.25">
      <c r="A112" s="147">
        <f t="shared" si="15"/>
        <v>108</v>
      </c>
      <c r="B112" s="179" t="s">
        <v>687</v>
      </c>
      <c r="C112" s="185" t="s">
        <v>101</v>
      </c>
      <c r="D112" s="131">
        <v>43237</v>
      </c>
      <c r="E112" s="187">
        <v>17340</v>
      </c>
      <c r="F112" s="133">
        <f t="shared" si="12"/>
        <v>17340</v>
      </c>
      <c r="G112" s="46">
        <f t="shared" si="19"/>
        <v>17340</v>
      </c>
      <c r="H112" s="80">
        <v>0</v>
      </c>
      <c r="I112" s="67">
        <v>1</v>
      </c>
      <c r="J112" s="67">
        <v>1</v>
      </c>
      <c r="K112" s="46">
        <f t="shared" si="13"/>
        <v>17340</v>
      </c>
      <c r="L112" s="46">
        <f t="shared" si="14"/>
        <v>17340</v>
      </c>
      <c r="M112" s="46">
        <f t="shared" si="16"/>
        <v>17340</v>
      </c>
      <c r="N112" s="136"/>
      <c r="O112" s="244" t="s">
        <v>792</v>
      </c>
    </row>
    <row r="113" spans="1:15" x14ac:dyDescent="0.25">
      <c r="A113" s="147">
        <f t="shared" si="15"/>
        <v>109</v>
      </c>
      <c r="B113" s="37" t="s">
        <v>746</v>
      </c>
      <c r="C113" s="38" t="s">
        <v>275</v>
      </c>
      <c r="D113" s="40">
        <v>43223</v>
      </c>
      <c r="E113" s="190">
        <v>193140</v>
      </c>
      <c r="F113" s="133">
        <f t="shared" si="12"/>
        <v>193140</v>
      </c>
      <c r="G113" s="46">
        <f t="shared" si="19"/>
        <v>193140</v>
      </c>
      <c r="H113" s="80">
        <v>0</v>
      </c>
      <c r="I113" s="67">
        <v>1</v>
      </c>
      <c r="J113" s="67">
        <v>1</v>
      </c>
      <c r="K113" s="46">
        <f t="shared" si="13"/>
        <v>193140</v>
      </c>
      <c r="L113" s="46">
        <f t="shared" si="14"/>
        <v>193140</v>
      </c>
      <c r="M113" s="46">
        <f t="shared" si="16"/>
        <v>193140</v>
      </c>
      <c r="N113" s="136"/>
      <c r="O113" s="228" t="s">
        <v>747</v>
      </c>
    </row>
    <row r="114" spans="1:15" x14ac:dyDescent="0.25">
      <c r="A114" s="147">
        <f t="shared" si="15"/>
        <v>110</v>
      </c>
      <c r="B114" s="37" t="s">
        <v>746</v>
      </c>
      <c r="C114" s="38" t="s">
        <v>275</v>
      </c>
      <c r="D114" s="40">
        <v>43223</v>
      </c>
      <c r="E114" s="190">
        <v>42300</v>
      </c>
      <c r="F114" s="133">
        <f t="shared" si="12"/>
        <v>42300</v>
      </c>
      <c r="G114" s="46">
        <f t="shared" si="19"/>
        <v>42300</v>
      </c>
      <c r="H114" s="80">
        <v>0</v>
      </c>
      <c r="I114" s="67">
        <v>1</v>
      </c>
      <c r="J114" s="67">
        <v>1</v>
      </c>
      <c r="K114" s="46">
        <f t="shared" si="13"/>
        <v>42300</v>
      </c>
      <c r="L114" s="46">
        <f t="shared" si="14"/>
        <v>42300</v>
      </c>
      <c r="M114" s="46">
        <f t="shared" si="16"/>
        <v>42300</v>
      </c>
      <c r="N114" s="136"/>
      <c r="O114" s="228" t="s">
        <v>748</v>
      </c>
    </row>
    <row r="115" spans="1:15" x14ac:dyDescent="0.25">
      <c r="A115" s="147">
        <f t="shared" si="15"/>
        <v>111</v>
      </c>
      <c r="B115" s="37" t="s">
        <v>760</v>
      </c>
      <c r="C115" s="38" t="s">
        <v>276</v>
      </c>
      <c r="D115" s="40">
        <v>43224</v>
      </c>
      <c r="E115" s="230">
        <v>42300</v>
      </c>
      <c r="F115" s="133">
        <f t="shared" si="12"/>
        <v>42300</v>
      </c>
      <c r="G115" s="46">
        <f t="shared" si="19"/>
        <v>42300</v>
      </c>
      <c r="H115" s="80">
        <v>0</v>
      </c>
      <c r="I115" s="67">
        <v>1</v>
      </c>
      <c r="J115" s="67">
        <v>1</v>
      </c>
      <c r="K115" s="46">
        <f t="shared" si="13"/>
        <v>42300</v>
      </c>
      <c r="L115" s="46">
        <f t="shared" si="14"/>
        <v>42300</v>
      </c>
      <c r="M115" s="46">
        <f t="shared" si="16"/>
        <v>42300</v>
      </c>
      <c r="N115" s="136"/>
      <c r="O115" s="228" t="s">
        <v>761</v>
      </c>
    </row>
    <row r="116" spans="1:15" x14ac:dyDescent="0.25">
      <c r="A116" s="147">
        <f t="shared" si="15"/>
        <v>112</v>
      </c>
      <c r="B116" s="37" t="s">
        <v>646</v>
      </c>
      <c r="C116" s="63">
        <v>910247</v>
      </c>
      <c r="D116" s="131">
        <v>43223</v>
      </c>
      <c r="E116" s="190">
        <v>458420</v>
      </c>
      <c r="F116" s="133">
        <f t="shared" si="12"/>
        <v>458420</v>
      </c>
      <c r="G116" s="219">
        <f>E116/I116</f>
        <v>458420</v>
      </c>
      <c r="H116" s="72">
        <v>0</v>
      </c>
      <c r="I116" s="213">
        <v>1</v>
      </c>
      <c r="J116" s="213">
        <v>1</v>
      </c>
      <c r="K116" s="46">
        <f t="shared" si="13"/>
        <v>458420</v>
      </c>
      <c r="L116" s="46">
        <f t="shared" si="14"/>
        <v>458420</v>
      </c>
      <c r="M116" s="62">
        <f t="shared" si="16"/>
        <v>458420</v>
      </c>
      <c r="N116" s="92"/>
      <c r="O116" s="228" t="s">
        <v>647</v>
      </c>
    </row>
    <row r="117" spans="1:15" x14ac:dyDescent="0.25">
      <c r="A117" s="147">
        <f t="shared" si="15"/>
        <v>113</v>
      </c>
      <c r="B117" s="179" t="s">
        <v>111</v>
      </c>
      <c r="C117" s="183">
        <v>910522</v>
      </c>
      <c r="D117" s="131">
        <v>43228</v>
      </c>
      <c r="E117" s="187">
        <v>203000</v>
      </c>
      <c r="F117" s="152">
        <f t="shared" si="12"/>
        <v>203000</v>
      </c>
      <c r="G117" s="135">
        <f>+E117/I117</f>
        <v>203000</v>
      </c>
      <c r="H117" s="80">
        <v>0</v>
      </c>
      <c r="I117" s="183">
        <v>1</v>
      </c>
      <c r="J117" s="183">
        <v>1</v>
      </c>
      <c r="K117" s="46">
        <f t="shared" si="13"/>
        <v>203000</v>
      </c>
      <c r="L117" s="46">
        <f t="shared" si="14"/>
        <v>203000</v>
      </c>
      <c r="M117" s="46">
        <f t="shared" si="16"/>
        <v>203000</v>
      </c>
      <c r="N117" s="136"/>
      <c r="O117" s="182" t="s">
        <v>590</v>
      </c>
    </row>
    <row r="118" spans="1:15" x14ac:dyDescent="0.25">
      <c r="A118" s="147">
        <f t="shared" si="15"/>
        <v>114</v>
      </c>
      <c r="B118" s="52" t="s">
        <v>111</v>
      </c>
      <c r="C118" s="53" t="s">
        <v>110</v>
      </c>
      <c r="D118" s="131">
        <v>43222</v>
      </c>
      <c r="E118" s="190">
        <v>925618</v>
      </c>
      <c r="F118" s="133">
        <f t="shared" si="12"/>
        <v>925618</v>
      </c>
      <c r="G118" s="219">
        <f>E118/I118</f>
        <v>925618</v>
      </c>
      <c r="H118" s="72">
        <v>0</v>
      </c>
      <c r="I118" s="229">
        <v>1</v>
      </c>
      <c r="J118" s="229">
        <v>1</v>
      </c>
      <c r="K118" s="46">
        <f t="shared" si="13"/>
        <v>925618</v>
      </c>
      <c r="L118" s="46">
        <f t="shared" si="14"/>
        <v>925618</v>
      </c>
      <c r="M118" s="62">
        <f t="shared" si="16"/>
        <v>925618</v>
      </c>
      <c r="N118" s="92"/>
      <c r="O118" s="226" t="s">
        <v>645</v>
      </c>
    </row>
    <row r="119" spans="1:15" x14ac:dyDescent="0.25">
      <c r="A119" s="147">
        <f t="shared" si="15"/>
        <v>115</v>
      </c>
      <c r="B119" s="52" t="s">
        <v>111</v>
      </c>
      <c r="C119" s="53" t="s">
        <v>110</v>
      </c>
      <c r="D119" s="40">
        <v>43222</v>
      </c>
      <c r="E119" s="190">
        <v>240100</v>
      </c>
      <c r="F119" s="133">
        <f t="shared" si="12"/>
        <v>240100</v>
      </c>
      <c r="G119" s="46">
        <f>+E119/I119</f>
        <v>240100</v>
      </c>
      <c r="H119" s="80">
        <v>0</v>
      </c>
      <c r="I119" s="67">
        <v>1</v>
      </c>
      <c r="J119" s="67">
        <v>1</v>
      </c>
      <c r="K119" s="46">
        <f t="shared" si="13"/>
        <v>240100</v>
      </c>
      <c r="L119" s="46">
        <f t="shared" si="14"/>
        <v>240100</v>
      </c>
      <c r="M119" s="46">
        <f t="shared" si="16"/>
        <v>240100</v>
      </c>
      <c r="N119" s="136"/>
      <c r="O119" s="226" t="s">
        <v>719</v>
      </c>
    </row>
    <row r="120" spans="1:15" x14ac:dyDescent="0.25">
      <c r="A120" s="147">
        <f t="shared" si="15"/>
        <v>116</v>
      </c>
      <c r="B120" s="37" t="s">
        <v>278</v>
      </c>
      <c r="C120" s="38" t="s">
        <v>277</v>
      </c>
      <c r="D120" s="131">
        <v>43224</v>
      </c>
      <c r="E120" s="151">
        <v>1352878</v>
      </c>
      <c r="F120" s="152">
        <f t="shared" si="12"/>
        <v>1352878</v>
      </c>
      <c r="G120" s="75">
        <f>+E120/I120</f>
        <v>1352878</v>
      </c>
      <c r="H120" s="72">
        <v>0</v>
      </c>
      <c r="I120" s="58">
        <v>1</v>
      </c>
      <c r="J120" s="58">
        <v>1</v>
      </c>
      <c r="K120" s="46">
        <f t="shared" si="13"/>
        <v>1352878</v>
      </c>
      <c r="L120" s="46">
        <f t="shared" si="14"/>
        <v>1352878</v>
      </c>
      <c r="M120" s="46">
        <f t="shared" si="16"/>
        <v>1352878</v>
      </c>
      <c r="N120" s="92"/>
      <c r="O120" s="148" t="s">
        <v>572</v>
      </c>
    </row>
    <row r="121" spans="1:15" x14ac:dyDescent="0.25">
      <c r="A121" s="147">
        <f t="shared" si="15"/>
        <v>117</v>
      </c>
      <c r="B121" s="162" t="s">
        <v>575</v>
      </c>
      <c r="C121" s="163" t="s">
        <v>279</v>
      </c>
      <c r="D121" s="131">
        <v>43224</v>
      </c>
      <c r="E121" s="151">
        <v>1453100</v>
      </c>
      <c r="F121" s="152">
        <f t="shared" si="12"/>
        <v>1453100</v>
      </c>
      <c r="G121" s="75">
        <f>+E121/I121</f>
        <v>1453100</v>
      </c>
      <c r="H121" s="72">
        <v>0</v>
      </c>
      <c r="I121" s="165">
        <v>1</v>
      </c>
      <c r="J121" s="165">
        <v>1</v>
      </c>
      <c r="K121" s="46">
        <f t="shared" si="13"/>
        <v>1453100</v>
      </c>
      <c r="L121" s="46">
        <f t="shared" si="14"/>
        <v>1453100</v>
      </c>
      <c r="M121" s="46">
        <f t="shared" si="16"/>
        <v>1453100</v>
      </c>
      <c r="N121" s="92"/>
      <c r="O121" s="148" t="s">
        <v>572</v>
      </c>
    </row>
    <row r="122" spans="1:15" ht="16.5" x14ac:dyDescent="0.3">
      <c r="A122" s="147">
        <f t="shared" si="15"/>
        <v>118</v>
      </c>
      <c r="B122" s="76" t="s">
        <v>119</v>
      </c>
      <c r="C122" s="276" t="s">
        <v>839</v>
      </c>
      <c r="D122" s="78">
        <v>43230</v>
      </c>
      <c r="E122" s="79">
        <v>1352878</v>
      </c>
      <c r="F122" s="152">
        <f t="shared" si="12"/>
        <v>1450500</v>
      </c>
      <c r="G122" s="75">
        <f>241750-H122</f>
        <v>225515</v>
      </c>
      <c r="H122" s="72">
        <v>16235</v>
      </c>
      <c r="I122" s="134">
        <v>6</v>
      </c>
      <c r="J122" s="134">
        <v>6</v>
      </c>
      <c r="K122" s="46">
        <f t="shared" si="13"/>
        <v>241750</v>
      </c>
      <c r="L122" s="46">
        <f t="shared" si="14"/>
        <v>1450500</v>
      </c>
      <c r="M122" s="47">
        <f>E122-(G122*0)</f>
        <v>1352878</v>
      </c>
      <c r="N122" s="92"/>
      <c r="O122" s="164" t="s">
        <v>570</v>
      </c>
    </row>
    <row r="123" spans="1:15" x14ac:dyDescent="0.25">
      <c r="A123" s="147">
        <f t="shared" si="15"/>
        <v>119</v>
      </c>
      <c r="B123" s="37" t="s">
        <v>119</v>
      </c>
      <c r="C123" s="38" t="s">
        <v>118</v>
      </c>
      <c r="D123" s="131">
        <v>43224</v>
      </c>
      <c r="E123" s="190">
        <v>79631</v>
      </c>
      <c r="F123" s="133">
        <f t="shared" si="12"/>
        <v>79631</v>
      </c>
      <c r="G123" s="219">
        <f>E123/I123</f>
        <v>79631</v>
      </c>
      <c r="H123" s="72">
        <v>0</v>
      </c>
      <c r="I123" s="213">
        <v>1</v>
      </c>
      <c r="J123" s="213">
        <v>1</v>
      </c>
      <c r="K123" s="46">
        <f t="shared" si="13"/>
        <v>79631</v>
      </c>
      <c r="L123" s="46">
        <f t="shared" si="14"/>
        <v>79631</v>
      </c>
      <c r="M123" s="62">
        <f t="shared" ref="M123:M154" si="20">+G123*J123</f>
        <v>79631</v>
      </c>
      <c r="N123" s="92"/>
      <c r="O123" s="228" t="s">
        <v>675</v>
      </c>
    </row>
    <row r="124" spans="1:15" x14ac:dyDescent="0.25">
      <c r="A124" s="147">
        <f t="shared" si="15"/>
        <v>120</v>
      </c>
      <c r="B124" s="37" t="s">
        <v>119</v>
      </c>
      <c r="C124" s="38" t="s">
        <v>118</v>
      </c>
      <c r="D124" s="40">
        <v>43224</v>
      </c>
      <c r="E124" s="190">
        <v>96300</v>
      </c>
      <c r="F124" s="133">
        <f t="shared" si="12"/>
        <v>96300</v>
      </c>
      <c r="G124" s="46">
        <f>+E124/I124</f>
        <v>96300</v>
      </c>
      <c r="H124" s="80">
        <v>0</v>
      </c>
      <c r="I124" s="67">
        <v>1</v>
      </c>
      <c r="J124" s="67">
        <v>1</v>
      </c>
      <c r="K124" s="46">
        <f t="shared" si="13"/>
        <v>96300</v>
      </c>
      <c r="L124" s="46">
        <f t="shared" si="14"/>
        <v>96300</v>
      </c>
      <c r="M124" s="46">
        <f t="shared" si="20"/>
        <v>96300</v>
      </c>
      <c r="N124" s="136"/>
      <c r="O124" s="228" t="s">
        <v>753</v>
      </c>
    </row>
    <row r="125" spans="1:15" x14ac:dyDescent="0.25">
      <c r="A125" s="147">
        <f t="shared" si="15"/>
        <v>121</v>
      </c>
      <c r="B125" s="37" t="s">
        <v>562</v>
      </c>
      <c r="C125" s="38" t="s">
        <v>280</v>
      </c>
      <c r="D125" s="153">
        <v>43196</v>
      </c>
      <c r="E125" s="154">
        <v>1122000</v>
      </c>
      <c r="F125" s="152">
        <f t="shared" si="12"/>
        <v>1148928</v>
      </c>
      <c r="G125" s="75">
        <f>+E125/I125</f>
        <v>561000</v>
      </c>
      <c r="H125" s="72">
        <f>+E125*1.2%</f>
        <v>13464</v>
      </c>
      <c r="I125" s="73">
        <v>2</v>
      </c>
      <c r="J125" s="134">
        <v>1</v>
      </c>
      <c r="K125" s="62">
        <f t="shared" si="13"/>
        <v>574464</v>
      </c>
      <c r="L125" s="62">
        <f t="shared" si="14"/>
        <v>574464</v>
      </c>
      <c r="M125" s="46">
        <f t="shared" si="20"/>
        <v>561000</v>
      </c>
      <c r="N125" s="92"/>
      <c r="O125" s="74" t="s">
        <v>563</v>
      </c>
    </row>
    <row r="126" spans="1:15" x14ac:dyDescent="0.25">
      <c r="A126" s="147">
        <f t="shared" si="15"/>
        <v>122</v>
      </c>
      <c r="B126" s="37" t="s">
        <v>562</v>
      </c>
      <c r="C126" s="38" t="s">
        <v>280</v>
      </c>
      <c r="D126" s="153">
        <v>43206</v>
      </c>
      <c r="E126" s="154">
        <v>1995000</v>
      </c>
      <c r="F126" s="152">
        <f t="shared" si="12"/>
        <v>2042880</v>
      </c>
      <c r="G126" s="75">
        <f>+E126/I126</f>
        <v>997500</v>
      </c>
      <c r="H126" s="72">
        <f>+E126*1.2%</f>
        <v>23940</v>
      </c>
      <c r="I126" s="73">
        <v>2</v>
      </c>
      <c r="J126" s="134">
        <v>1</v>
      </c>
      <c r="K126" s="62">
        <f t="shared" si="13"/>
        <v>1021440</v>
      </c>
      <c r="L126" s="62">
        <f t="shared" si="14"/>
        <v>1021440</v>
      </c>
      <c r="M126" s="46">
        <f t="shared" si="20"/>
        <v>997500</v>
      </c>
      <c r="N126" s="92"/>
      <c r="O126" s="74" t="s">
        <v>564</v>
      </c>
    </row>
    <row r="127" spans="1:15" x14ac:dyDescent="0.25">
      <c r="A127" s="147">
        <f t="shared" si="15"/>
        <v>123</v>
      </c>
      <c r="B127" s="237" t="s">
        <v>281</v>
      </c>
      <c r="C127" s="197" t="s">
        <v>280</v>
      </c>
      <c r="D127" s="131">
        <v>43222</v>
      </c>
      <c r="E127" s="214">
        <v>583000</v>
      </c>
      <c r="F127" s="209">
        <f t="shared" si="12"/>
        <v>583000</v>
      </c>
      <c r="G127" s="135">
        <f>+E127/I127</f>
        <v>583000</v>
      </c>
      <c r="H127" s="72">
        <v>0</v>
      </c>
      <c r="I127" s="210">
        <v>1</v>
      </c>
      <c r="J127" s="210">
        <v>1</v>
      </c>
      <c r="K127" s="135">
        <f t="shared" si="13"/>
        <v>583000</v>
      </c>
      <c r="L127" s="135">
        <f t="shared" si="14"/>
        <v>583000</v>
      </c>
      <c r="M127" s="46">
        <f t="shared" si="20"/>
        <v>583000</v>
      </c>
      <c r="N127" s="92"/>
      <c r="O127" s="215" t="s">
        <v>630</v>
      </c>
    </row>
    <row r="128" spans="1:15" x14ac:dyDescent="0.25">
      <c r="A128" s="147">
        <f t="shared" si="15"/>
        <v>124</v>
      </c>
      <c r="B128" s="237" t="s">
        <v>281</v>
      </c>
      <c r="C128" s="197" t="s">
        <v>280</v>
      </c>
      <c r="D128" s="131">
        <v>43222</v>
      </c>
      <c r="E128" s="217">
        <v>775500</v>
      </c>
      <c r="F128" s="209">
        <f t="shared" si="12"/>
        <v>775500</v>
      </c>
      <c r="G128" s="135">
        <f>+E128/I128</f>
        <v>775500</v>
      </c>
      <c r="H128" s="72">
        <v>0</v>
      </c>
      <c r="I128" s="210">
        <v>1</v>
      </c>
      <c r="J128" s="210">
        <v>1</v>
      </c>
      <c r="K128" s="135">
        <f t="shared" si="13"/>
        <v>775500</v>
      </c>
      <c r="L128" s="135">
        <f t="shared" si="14"/>
        <v>775500</v>
      </c>
      <c r="M128" s="46">
        <f t="shared" si="20"/>
        <v>775500</v>
      </c>
      <c r="N128" s="92"/>
      <c r="O128" s="211" t="s">
        <v>632</v>
      </c>
    </row>
    <row r="129" spans="1:15" x14ac:dyDescent="0.25">
      <c r="A129" s="147">
        <f t="shared" si="15"/>
        <v>125</v>
      </c>
      <c r="B129" s="37" t="s">
        <v>562</v>
      </c>
      <c r="C129" s="38" t="s">
        <v>280</v>
      </c>
      <c r="D129" s="131">
        <v>43223</v>
      </c>
      <c r="E129" s="190">
        <v>1004337</v>
      </c>
      <c r="F129" s="133">
        <f t="shared" si="12"/>
        <v>1004337</v>
      </c>
      <c r="G129" s="219">
        <f>E129/I129</f>
        <v>1004337</v>
      </c>
      <c r="H129" s="72">
        <v>0</v>
      </c>
      <c r="I129" s="213">
        <v>1</v>
      </c>
      <c r="J129" s="213">
        <v>1</v>
      </c>
      <c r="K129" s="46">
        <f t="shared" si="13"/>
        <v>1004337</v>
      </c>
      <c r="L129" s="46">
        <f t="shared" si="14"/>
        <v>1004337</v>
      </c>
      <c r="M129" s="62">
        <f t="shared" si="20"/>
        <v>1004337</v>
      </c>
      <c r="N129" s="92"/>
      <c r="O129" s="228" t="s">
        <v>652</v>
      </c>
    </row>
    <row r="130" spans="1:15" x14ac:dyDescent="0.25">
      <c r="A130" s="147">
        <f t="shared" si="15"/>
        <v>126</v>
      </c>
      <c r="B130" s="37" t="s">
        <v>562</v>
      </c>
      <c r="C130" s="38" t="s">
        <v>280</v>
      </c>
      <c r="D130" s="40">
        <v>43223</v>
      </c>
      <c r="E130" s="190">
        <v>210640</v>
      </c>
      <c r="F130" s="133">
        <f t="shared" si="12"/>
        <v>210640</v>
      </c>
      <c r="G130" s="46">
        <f t="shared" ref="G130:G136" si="21">+E130/I130</f>
        <v>210640</v>
      </c>
      <c r="H130" s="80">
        <v>0</v>
      </c>
      <c r="I130" s="67">
        <v>1</v>
      </c>
      <c r="J130" s="67">
        <v>1</v>
      </c>
      <c r="K130" s="46">
        <f t="shared" si="13"/>
        <v>210640</v>
      </c>
      <c r="L130" s="46">
        <f t="shared" si="14"/>
        <v>210640</v>
      </c>
      <c r="M130" s="46">
        <f t="shared" si="20"/>
        <v>210640</v>
      </c>
      <c r="N130" s="136"/>
      <c r="O130" s="228" t="s">
        <v>732</v>
      </c>
    </row>
    <row r="131" spans="1:15" x14ac:dyDescent="0.25">
      <c r="A131" s="147">
        <f t="shared" si="15"/>
        <v>127</v>
      </c>
      <c r="B131" s="129" t="s">
        <v>562</v>
      </c>
      <c r="C131" s="130">
        <v>911094</v>
      </c>
      <c r="D131" s="186">
        <v>43215</v>
      </c>
      <c r="E131" s="260">
        <v>19500</v>
      </c>
      <c r="F131" s="133">
        <f t="shared" si="12"/>
        <v>19500</v>
      </c>
      <c r="G131" s="80">
        <f t="shared" si="21"/>
        <v>19500</v>
      </c>
      <c r="H131" s="80">
        <v>0</v>
      </c>
      <c r="I131" s="261">
        <v>1</v>
      </c>
      <c r="J131" s="261">
        <v>1</v>
      </c>
      <c r="K131" s="46">
        <f t="shared" si="13"/>
        <v>19500</v>
      </c>
      <c r="L131" s="135">
        <f t="shared" si="14"/>
        <v>19500</v>
      </c>
      <c r="M131" s="135">
        <f t="shared" si="20"/>
        <v>19500</v>
      </c>
      <c r="N131" s="92"/>
      <c r="O131" s="179" t="s">
        <v>815</v>
      </c>
    </row>
    <row r="132" spans="1:15" x14ac:dyDescent="0.25">
      <c r="A132" s="147">
        <f t="shared" si="15"/>
        <v>128</v>
      </c>
      <c r="B132" s="148" t="s">
        <v>283</v>
      </c>
      <c r="C132" s="149" t="s">
        <v>282</v>
      </c>
      <c r="D132" s="150">
        <v>43195</v>
      </c>
      <c r="E132" s="151">
        <v>1026000</v>
      </c>
      <c r="F132" s="152">
        <f t="shared" si="12"/>
        <v>1050624</v>
      </c>
      <c r="G132" s="75">
        <f t="shared" si="21"/>
        <v>513000</v>
      </c>
      <c r="H132" s="72">
        <f>+E132*1.2%</f>
        <v>12312</v>
      </c>
      <c r="I132" s="73">
        <v>2</v>
      </c>
      <c r="J132" s="134">
        <v>1</v>
      </c>
      <c r="K132" s="62">
        <f t="shared" si="13"/>
        <v>525312</v>
      </c>
      <c r="L132" s="62">
        <f t="shared" si="14"/>
        <v>525312</v>
      </c>
      <c r="M132" s="46">
        <f t="shared" si="20"/>
        <v>513000</v>
      </c>
      <c r="N132" s="92"/>
      <c r="O132" s="74" t="s">
        <v>561</v>
      </c>
    </row>
    <row r="133" spans="1:15" x14ac:dyDescent="0.25">
      <c r="A133" s="147">
        <f t="shared" si="15"/>
        <v>129</v>
      </c>
      <c r="B133" s="129" t="s">
        <v>284</v>
      </c>
      <c r="C133" s="130">
        <v>911098</v>
      </c>
      <c r="D133" s="198">
        <v>43220</v>
      </c>
      <c r="E133" s="208">
        <v>564000</v>
      </c>
      <c r="F133" s="209">
        <f t="shared" ref="F133:F196" si="22">+I133*K133</f>
        <v>570768</v>
      </c>
      <c r="G133" s="135">
        <f t="shared" si="21"/>
        <v>564000</v>
      </c>
      <c r="H133" s="72">
        <f>E133*1.2%</f>
        <v>6768</v>
      </c>
      <c r="I133" s="210">
        <v>1</v>
      </c>
      <c r="J133" s="210">
        <v>1</v>
      </c>
      <c r="K133" s="135">
        <f t="shared" ref="K133:K196" si="23">+G133+H133</f>
        <v>570768</v>
      </c>
      <c r="L133" s="135">
        <f t="shared" ref="L133:L196" si="24">+J133*K133</f>
        <v>570768</v>
      </c>
      <c r="M133" s="46">
        <f t="shared" si="20"/>
        <v>564000</v>
      </c>
      <c r="N133" s="92"/>
      <c r="O133" s="212" t="s">
        <v>629</v>
      </c>
    </row>
    <row r="134" spans="1:15" x14ac:dyDescent="0.25">
      <c r="A134" s="147">
        <f t="shared" si="15"/>
        <v>130</v>
      </c>
      <c r="B134" s="162" t="s">
        <v>123</v>
      </c>
      <c r="C134" s="163" t="s">
        <v>122</v>
      </c>
      <c r="D134" s="131">
        <v>43227</v>
      </c>
      <c r="E134" s="151">
        <v>1442500</v>
      </c>
      <c r="F134" s="152">
        <f t="shared" si="22"/>
        <v>1477120</v>
      </c>
      <c r="G134" s="75">
        <f t="shared" si="21"/>
        <v>721250</v>
      </c>
      <c r="H134" s="72">
        <f>+E134*1.2%</f>
        <v>17310</v>
      </c>
      <c r="I134" s="165">
        <v>2</v>
      </c>
      <c r="J134" s="165">
        <v>2</v>
      </c>
      <c r="K134" s="46">
        <f t="shared" si="23"/>
        <v>738560</v>
      </c>
      <c r="L134" s="46">
        <f t="shared" si="24"/>
        <v>1477120</v>
      </c>
      <c r="M134" s="46">
        <f t="shared" si="20"/>
        <v>1442500</v>
      </c>
      <c r="N134" s="92"/>
      <c r="O134" s="148" t="s">
        <v>576</v>
      </c>
    </row>
    <row r="135" spans="1:15" ht="16.5" x14ac:dyDescent="0.3">
      <c r="A135" s="147">
        <f t="shared" ref="A135:A198" si="25">+A134+1</f>
        <v>131</v>
      </c>
      <c r="B135" s="182" t="s">
        <v>124</v>
      </c>
      <c r="C135" s="183">
        <v>911814</v>
      </c>
      <c r="D135" s="186">
        <v>43213</v>
      </c>
      <c r="E135" s="187">
        <v>21000</v>
      </c>
      <c r="F135" s="152">
        <f t="shared" si="22"/>
        <v>21252</v>
      </c>
      <c r="G135" s="135">
        <f t="shared" si="21"/>
        <v>21000</v>
      </c>
      <c r="H135" s="80">
        <f>+E135*1.2%</f>
        <v>252</v>
      </c>
      <c r="I135" s="45">
        <v>1</v>
      </c>
      <c r="J135" s="45">
        <v>1</v>
      </c>
      <c r="K135" s="46">
        <f t="shared" si="23"/>
        <v>21252</v>
      </c>
      <c r="L135" s="46">
        <f t="shared" si="24"/>
        <v>21252</v>
      </c>
      <c r="M135" s="46">
        <f t="shared" si="20"/>
        <v>21000</v>
      </c>
      <c r="N135" s="136"/>
      <c r="O135" s="194" t="s">
        <v>607</v>
      </c>
    </row>
    <row r="136" spans="1:15" x14ac:dyDescent="0.25">
      <c r="A136" s="147">
        <f t="shared" si="25"/>
        <v>132</v>
      </c>
      <c r="B136" s="138" t="s">
        <v>819</v>
      </c>
      <c r="C136" s="264" t="s">
        <v>125</v>
      </c>
      <c r="D136" s="139">
        <v>43241</v>
      </c>
      <c r="E136" s="133">
        <f>12000</f>
        <v>12000</v>
      </c>
      <c r="F136" s="133">
        <f t="shared" si="22"/>
        <v>12000</v>
      </c>
      <c r="G136" s="80">
        <f t="shared" si="21"/>
        <v>12000</v>
      </c>
      <c r="H136" s="80">
        <v>0</v>
      </c>
      <c r="I136" s="261">
        <v>1</v>
      </c>
      <c r="J136" s="261">
        <v>1</v>
      </c>
      <c r="K136" s="46">
        <f t="shared" si="23"/>
        <v>12000</v>
      </c>
      <c r="L136" s="135">
        <f t="shared" si="24"/>
        <v>12000</v>
      </c>
      <c r="M136" s="135">
        <f t="shared" si="20"/>
        <v>12000</v>
      </c>
      <c r="N136" s="92"/>
      <c r="O136" s="74" t="s">
        <v>255</v>
      </c>
    </row>
    <row r="137" spans="1:15" x14ac:dyDescent="0.25">
      <c r="A137" s="147">
        <f t="shared" si="25"/>
        <v>133</v>
      </c>
      <c r="B137" s="37" t="s">
        <v>428</v>
      </c>
      <c r="C137" s="45">
        <v>912201</v>
      </c>
      <c r="D137" s="131">
        <v>43223</v>
      </c>
      <c r="E137" s="230">
        <v>309389</v>
      </c>
      <c r="F137" s="133">
        <f t="shared" si="22"/>
        <v>309389</v>
      </c>
      <c r="G137" s="219">
        <f>E137/I137</f>
        <v>309389</v>
      </c>
      <c r="H137" s="72">
        <v>0</v>
      </c>
      <c r="I137" s="231">
        <v>1</v>
      </c>
      <c r="J137" s="231">
        <v>1</v>
      </c>
      <c r="K137" s="46">
        <f t="shared" si="23"/>
        <v>309389</v>
      </c>
      <c r="L137" s="46">
        <f t="shared" si="24"/>
        <v>309389</v>
      </c>
      <c r="M137" s="62">
        <f t="shared" si="20"/>
        <v>309389</v>
      </c>
      <c r="N137" s="92"/>
      <c r="O137" s="228" t="s">
        <v>658</v>
      </c>
    </row>
    <row r="138" spans="1:15" x14ac:dyDescent="0.25">
      <c r="A138" s="147">
        <f t="shared" si="25"/>
        <v>134</v>
      </c>
      <c r="B138" s="52" t="s">
        <v>714</v>
      </c>
      <c r="C138" s="58">
        <v>912208</v>
      </c>
      <c r="D138" s="40">
        <v>43222</v>
      </c>
      <c r="E138" s="190">
        <v>128640</v>
      </c>
      <c r="F138" s="133">
        <f t="shared" si="22"/>
        <v>128640</v>
      </c>
      <c r="G138" s="46">
        <f t="shared" ref="G138:G145" si="26">+E138/I138</f>
        <v>128640</v>
      </c>
      <c r="H138" s="80">
        <v>0</v>
      </c>
      <c r="I138" s="67">
        <v>1</v>
      </c>
      <c r="J138" s="67">
        <v>1</v>
      </c>
      <c r="K138" s="46">
        <f t="shared" si="23"/>
        <v>128640</v>
      </c>
      <c r="L138" s="46">
        <f t="shared" si="24"/>
        <v>128640</v>
      </c>
      <c r="M138" s="46">
        <f t="shared" si="20"/>
        <v>128640</v>
      </c>
      <c r="N138" s="136"/>
      <c r="O138" s="226" t="s">
        <v>715</v>
      </c>
    </row>
    <row r="139" spans="1:15" ht="16.5" x14ac:dyDescent="0.3">
      <c r="A139" s="147">
        <f t="shared" si="25"/>
        <v>135</v>
      </c>
      <c r="B139" s="162" t="s">
        <v>612</v>
      </c>
      <c r="C139" s="163" t="s">
        <v>130</v>
      </c>
      <c r="D139" s="150">
        <v>43215</v>
      </c>
      <c r="E139" s="187">
        <v>12000</v>
      </c>
      <c r="F139" s="152">
        <f t="shared" si="22"/>
        <v>12144</v>
      </c>
      <c r="G139" s="135">
        <f t="shared" si="26"/>
        <v>12000</v>
      </c>
      <c r="H139" s="80">
        <f>+E139*1.2%</f>
        <v>144</v>
      </c>
      <c r="I139" s="45">
        <v>1</v>
      </c>
      <c r="J139" s="45">
        <v>1</v>
      </c>
      <c r="K139" s="46">
        <f t="shared" si="23"/>
        <v>12144</v>
      </c>
      <c r="L139" s="46">
        <f t="shared" si="24"/>
        <v>12144</v>
      </c>
      <c r="M139" s="46">
        <f t="shared" si="20"/>
        <v>12000</v>
      </c>
      <c r="N139" s="136"/>
      <c r="O139" s="161" t="s">
        <v>609</v>
      </c>
    </row>
    <row r="140" spans="1:15" x14ac:dyDescent="0.25">
      <c r="A140" s="147">
        <f t="shared" si="25"/>
        <v>136</v>
      </c>
      <c r="B140" s="148" t="s">
        <v>589</v>
      </c>
      <c r="C140" s="149" t="s">
        <v>285</v>
      </c>
      <c r="D140" s="186">
        <v>43214</v>
      </c>
      <c r="E140" s="181">
        <v>503000</v>
      </c>
      <c r="F140" s="152">
        <f t="shared" si="22"/>
        <v>509036</v>
      </c>
      <c r="G140" s="135">
        <f t="shared" si="26"/>
        <v>503000</v>
      </c>
      <c r="H140" s="80">
        <f>+E140*1.2%</f>
        <v>6036</v>
      </c>
      <c r="I140" s="67">
        <v>1</v>
      </c>
      <c r="J140" s="67">
        <v>1</v>
      </c>
      <c r="K140" s="46">
        <f t="shared" si="23"/>
        <v>509036</v>
      </c>
      <c r="L140" s="46">
        <f t="shared" si="24"/>
        <v>509036</v>
      </c>
      <c r="M140" s="46">
        <f t="shared" si="20"/>
        <v>503000</v>
      </c>
      <c r="N140" s="136"/>
      <c r="O140" s="182" t="s">
        <v>584</v>
      </c>
    </row>
    <row r="141" spans="1:15" x14ac:dyDescent="0.25">
      <c r="A141" s="147">
        <f t="shared" si="25"/>
        <v>137</v>
      </c>
      <c r="B141" s="148" t="s">
        <v>589</v>
      </c>
      <c r="C141" s="149" t="s">
        <v>285</v>
      </c>
      <c r="D141" s="131">
        <v>43234</v>
      </c>
      <c r="E141" s="190">
        <v>203000</v>
      </c>
      <c r="F141" s="152">
        <f t="shared" si="22"/>
        <v>203000</v>
      </c>
      <c r="G141" s="135">
        <f t="shared" si="26"/>
        <v>203000</v>
      </c>
      <c r="H141" s="80">
        <v>0</v>
      </c>
      <c r="I141" s="63">
        <v>1</v>
      </c>
      <c r="J141" s="63">
        <v>1</v>
      </c>
      <c r="K141" s="46">
        <f t="shared" si="23"/>
        <v>203000</v>
      </c>
      <c r="L141" s="46">
        <f t="shared" si="24"/>
        <v>203000</v>
      </c>
      <c r="M141" s="46">
        <f t="shared" si="20"/>
        <v>203000</v>
      </c>
      <c r="N141" s="136"/>
      <c r="O141" s="192" t="s">
        <v>590</v>
      </c>
    </row>
    <row r="142" spans="1:15" ht="16.5" x14ac:dyDescent="0.3">
      <c r="A142" s="147">
        <f t="shared" si="25"/>
        <v>138</v>
      </c>
      <c r="B142" s="148" t="s">
        <v>589</v>
      </c>
      <c r="C142" s="149" t="s">
        <v>285</v>
      </c>
      <c r="D142" s="150">
        <v>43214</v>
      </c>
      <c r="E142" s="187">
        <v>12000</v>
      </c>
      <c r="F142" s="152">
        <f t="shared" si="22"/>
        <v>12144</v>
      </c>
      <c r="G142" s="135">
        <f t="shared" si="26"/>
        <v>12000</v>
      </c>
      <c r="H142" s="80">
        <f>+E142*1.2%</f>
        <v>144</v>
      </c>
      <c r="I142" s="45">
        <v>1</v>
      </c>
      <c r="J142" s="45">
        <v>1</v>
      </c>
      <c r="K142" s="46">
        <f t="shared" si="23"/>
        <v>12144</v>
      </c>
      <c r="L142" s="46">
        <f t="shared" si="24"/>
        <v>12144</v>
      </c>
      <c r="M142" s="46">
        <f t="shared" si="20"/>
        <v>12000</v>
      </c>
      <c r="N142" s="136"/>
      <c r="O142" s="194" t="s">
        <v>609</v>
      </c>
    </row>
    <row r="143" spans="1:15" ht="16.5" x14ac:dyDescent="0.3">
      <c r="A143" s="147">
        <f t="shared" si="25"/>
        <v>139</v>
      </c>
      <c r="B143" s="148" t="s">
        <v>589</v>
      </c>
      <c r="C143" s="149" t="s">
        <v>285</v>
      </c>
      <c r="D143" s="150">
        <v>43214</v>
      </c>
      <c r="E143" s="187">
        <v>12000</v>
      </c>
      <c r="F143" s="152">
        <f t="shared" si="22"/>
        <v>12144</v>
      </c>
      <c r="G143" s="135">
        <f t="shared" si="26"/>
        <v>12000</v>
      </c>
      <c r="H143" s="80">
        <f>+E143*1.2%</f>
        <v>144</v>
      </c>
      <c r="I143" s="45">
        <v>1</v>
      </c>
      <c r="J143" s="45">
        <v>1</v>
      </c>
      <c r="K143" s="46">
        <f t="shared" si="23"/>
        <v>12144</v>
      </c>
      <c r="L143" s="46">
        <f t="shared" si="24"/>
        <v>12144</v>
      </c>
      <c r="M143" s="46">
        <f t="shared" si="20"/>
        <v>12000</v>
      </c>
      <c r="N143" s="136"/>
      <c r="O143" s="194" t="s">
        <v>609</v>
      </c>
    </row>
    <row r="144" spans="1:15" ht="16.5" x14ac:dyDescent="0.3">
      <c r="A144" s="147">
        <f t="shared" si="25"/>
        <v>140</v>
      </c>
      <c r="B144" s="148" t="s">
        <v>589</v>
      </c>
      <c r="C144" s="149" t="s">
        <v>285</v>
      </c>
      <c r="D144" s="150">
        <v>43214</v>
      </c>
      <c r="E144" s="187">
        <v>21000</v>
      </c>
      <c r="F144" s="152">
        <f t="shared" si="22"/>
        <v>21252</v>
      </c>
      <c r="G144" s="135">
        <f t="shared" si="26"/>
        <v>21000</v>
      </c>
      <c r="H144" s="80">
        <f>+E144*1.2%</f>
        <v>252</v>
      </c>
      <c r="I144" s="45">
        <v>1</v>
      </c>
      <c r="J144" s="45">
        <v>1</v>
      </c>
      <c r="K144" s="46">
        <f t="shared" si="23"/>
        <v>21252</v>
      </c>
      <c r="L144" s="46">
        <f t="shared" si="24"/>
        <v>21252</v>
      </c>
      <c r="M144" s="46">
        <f t="shared" si="20"/>
        <v>21000</v>
      </c>
      <c r="N144" s="136"/>
      <c r="O144" s="194" t="s">
        <v>607</v>
      </c>
    </row>
    <row r="145" spans="1:15" x14ac:dyDescent="0.25">
      <c r="A145" s="147">
        <f t="shared" si="25"/>
        <v>141</v>
      </c>
      <c r="B145" s="52" t="s">
        <v>589</v>
      </c>
      <c r="C145" s="53" t="s">
        <v>285</v>
      </c>
      <c r="D145" s="40">
        <v>43222</v>
      </c>
      <c r="E145" s="190">
        <v>197100</v>
      </c>
      <c r="F145" s="133">
        <f t="shared" si="22"/>
        <v>197100</v>
      </c>
      <c r="G145" s="46">
        <f t="shared" si="26"/>
        <v>197100</v>
      </c>
      <c r="H145" s="80">
        <v>0</v>
      </c>
      <c r="I145" s="67">
        <v>1</v>
      </c>
      <c r="J145" s="67">
        <v>1</v>
      </c>
      <c r="K145" s="46">
        <f t="shared" si="23"/>
        <v>197100</v>
      </c>
      <c r="L145" s="46">
        <f t="shared" si="24"/>
        <v>197100</v>
      </c>
      <c r="M145" s="46">
        <f t="shared" si="20"/>
        <v>197100</v>
      </c>
      <c r="N145" s="136"/>
      <c r="O145" s="226" t="s">
        <v>724</v>
      </c>
    </row>
    <row r="146" spans="1:15" x14ac:dyDescent="0.25">
      <c r="A146" s="147">
        <f t="shared" si="25"/>
        <v>142</v>
      </c>
      <c r="B146" s="37" t="s">
        <v>286</v>
      </c>
      <c r="C146" s="45">
        <v>912786</v>
      </c>
      <c r="D146" s="131">
        <v>43224</v>
      </c>
      <c r="E146" s="230">
        <v>500195</v>
      </c>
      <c r="F146" s="133">
        <f t="shared" si="22"/>
        <v>500195</v>
      </c>
      <c r="G146" s="219">
        <f>E146/I146</f>
        <v>500195</v>
      </c>
      <c r="H146" s="72">
        <v>0</v>
      </c>
      <c r="I146" s="231">
        <v>1</v>
      </c>
      <c r="J146" s="231">
        <v>1</v>
      </c>
      <c r="K146" s="46">
        <f t="shared" si="23"/>
        <v>500195</v>
      </c>
      <c r="L146" s="46">
        <f t="shared" si="24"/>
        <v>500195</v>
      </c>
      <c r="M146" s="62">
        <f t="shared" si="20"/>
        <v>500195</v>
      </c>
      <c r="N146" s="92"/>
      <c r="O146" s="228" t="s">
        <v>671</v>
      </c>
    </row>
    <row r="147" spans="1:15" x14ac:dyDescent="0.25">
      <c r="A147" s="147">
        <f t="shared" si="25"/>
        <v>143</v>
      </c>
      <c r="B147" s="37" t="s">
        <v>286</v>
      </c>
      <c r="C147" s="45">
        <v>912786</v>
      </c>
      <c r="D147" s="40">
        <v>43224</v>
      </c>
      <c r="E147" s="190">
        <v>41300</v>
      </c>
      <c r="F147" s="133">
        <f t="shared" si="22"/>
        <v>41300</v>
      </c>
      <c r="G147" s="46">
        <f>+E147/I147</f>
        <v>41300</v>
      </c>
      <c r="H147" s="80">
        <v>0</v>
      </c>
      <c r="I147" s="67">
        <v>1</v>
      </c>
      <c r="J147" s="67">
        <v>1</v>
      </c>
      <c r="K147" s="46">
        <f t="shared" si="23"/>
        <v>41300</v>
      </c>
      <c r="L147" s="46">
        <f t="shared" si="24"/>
        <v>41300</v>
      </c>
      <c r="M147" s="46">
        <f t="shared" si="20"/>
        <v>41300</v>
      </c>
      <c r="N147" s="136"/>
      <c r="O147" s="228" t="s">
        <v>749</v>
      </c>
    </row>
    <row r="148" spans="1:15" x14ac:dyDescent="0.25">
      <c r="A148" s="147">
        <f t="shared" si="25"/>
        <v>144</v>
      </c>
      <c r="B148" s="37" t="s">
        <v>742</v>
      </c>
      <c r="C148" s="38" t="s">
        <v>132</v>
      </c>
      <c r="D148" s="40">
        <v>43223</v>
      </c>
      <c r="E148" s="190">
        <v>46800</v>
      </c>
      <c r="F148" s="133">
        <f t="shared" si="22"/>
        <v>46800</v>
      </c>
      <c r="G148" s="46">
        <f>+E148/I148</f>
        <v>46800</v>
      </c>
      <c r="H148" s="80">
        <v>0</v>
      </c>
      <c r="I148" s="67">
        <v>1</v>
      </c>
      <c r="J148" s="67">
        <v>1</v>
      </c>
      <c r="K148" s="46">
        <f t="shared" si="23"/>
        <v>46800</v>
      </c>
      <c r="L148" s="46">
        <f t="shared" si="24"/>
        <v>46800</v>
      </c>
      <c r="M148" s="46">
        <f t="shared" si="20"/>
        <v>46800</v>
      </c>
      <c r="N148" s="136"/>
      <c r="O148" s="228" t="s">
        <v>743</v>
      </c>
    </row>
    <row r="149" spans="1:15" x14ac:dyDescent="0.25">
      <c r="A149" s="147">
        <f t="shared" si="25"/>
        <v>145</v>
      </c>
      <c r="B149" s="37" t="s">
        <v>287</v>
      </c>
      <c r="C149" s="45">
        <v>912799</v>
      </c>
      <c r="D149" s="131">
        <v>43223</v>
      </c>
      <c r="E149" s="230">
        <v>218514</v>
      </c>
      <c r="F149" s="133">
        <f t="shared" si="22"/>
        <v>218514</v>
      </c>
      <c r="G149" s="219">
        <f>E149/I149</f>
        <v>218514</v>
      </c>
      <c r="H149" s="72">
        <v>0</v>
      </c>
      <c r="I149" s="231">
        <v>1</v>
      </c>
      <c r="J149" s="231">
        <v>1</v>
      </c>
      <c r="K149" s="46">
        <f t="shared" si="23"/>
        <v>218514</v>
      </c>
      <c r="L149" s="46">
        <f t="shared" si="24"/>
        <v>218514</v>
      </c>
      <c r="M149" s="62">
        <f t="shared" si="20"/>
        <v>218514</v>
      </c>
      <c r="N149" s="92"/>
      <c r="O149" s="228" t="s">
        <v>659</v>
      </c>
    </row>
    <row r="150" spans="1:15" x14ac:dyDescent="0.25">
      <c r="A150" s="147">
        <f t="shared" si="25"/>
        <v>146</v>
      </c>
      <c r="B150" s="179" t="s">
        <v>585</v>
      </c>
      <c r="C150" s="183">
        <v>912811</v>
      </c>
      <c r="D150" s="131">
        <v>43210</v>
      </c>
      <c r="E150" s="181">
        <v>503000</v>
      </c>
      <c r="F150" s="152">
        <f t="shared" si="22"/>
        <v>509036</v>
      </c>
      <c r="G150" s="135">
        <f>+E150/I150</f>
        <v>503000</v>
      </c>
      <c r="H150" s="80">
        <f>+E150*1.2%</f>
        <v>6036</v>
      </c>
      <c r="I150" s="67">
        <v>1</v>
      </c>
      <c r="J150" s="67">
        <v>1</v>
      </c>
      <c r="K150" s="46">
        <f t="shared" si="23"/>
        <v>509036</v>
      </c>
      <c r="L150" s="46">
        <f t="shared" si="24"/>
        <v>509036</v>
      </c>
      <c r="M150" s="46">
        <f t="shared" si="20"/>
        <v>503000</v>
      </c>
      <c r="N150" s="136"/>
      <c r="O150" s="182" t="s">
        <v>584</v>
      </c>
    </row>
    <row r="151" spans="1:15" x14ac:dyDescent="0.25">
      <c r="A151" s="147">
        <f t="shared" si="25"/>
        <v>147</v>
      </c>
      <c r="B151" s="37" t="s">
        <v>678</v>
      </c>
      <c r="C151" s="38" t="s">
        <v>288</v>
      </c>
      <c r="D151" s="131">
        <v>43224</v>
      </c>
      <c r="E151" s="190">
        <v>55566</v>
      </c>
      <c r="F151" s="133">
        <f t="shared" si="22"/>
        <v>55566</v>
      </c>
      <c r="G151" s="219">
        <f>E151/I151</f>
        <v>55566</v>
      </c>
      <c r="H151" s="72">
        <v>0</v>
      </c>
      <c r="I151" s="213">
        <v>1</v>
      </c>
      <c r="J151" s="213">
        <v>1</v>
      </c>
      <c r="K151" s="46">
        <f t="shared" si="23"/>
        <v>55566</v>
      </c>
      <c r="L151" s="46">
        <f t="shared" si="24"/>
        <v>55566</v>
      </c>
      <c r="M151" s="62">
        <f t="shared" si="20"/>
        <v>55566</v>
      </c>
      <c r="N151" s="92"/>
      <c r="O151" s="228" t="s">
        <v>679</v>
      </c>
    </row>
    <row r="152" spans="1:15" x14ac:dyDescent="0.25">
      <c r="A152" s="147">
        <f t="shared" si="25"/>
        <v>148</v>
      </c>
      <c r="B152" s="37" t="s">
        <v>678</v>
      </c>
      <c r="C152" s="38" t="s">
        <v>288</v>
      </c>
      <c r="D152" s="131">
        <v>43224</v>
      </c>
      <c r="E152" s="190">
        <v>142451</v>
      </c>
      <c r="F152" s="133">
        <f t="shared" si="22"/>
        <v>142451</v>
      </c>
      <c r="G152" s="219">
        <f>E152/I152</f>
        <v>142451</v>
      </c>
      <c r="H152" s="72">
        <v>0</v>
      </c>
      <c r="I152" s="213">
        <v>1</v>
      </c>
      <c r="J152" s="213">
        <v>1</v>
      </c>
      <c r="K152" s="46">
        <f t="shared" si="23"/>
        <v>142451</v>
      </c>
      <c r="L152" s="46">
        <f t="shared" si="24"/>
        <v>142451</v>
      </c>
      <c r="M152" s="62">
        <f t="shared" si="20"/>
        <v>142451</v>
      </c>
      <c r="N152" s="92"/>
      <c r="O152" s="228" t="s">
        <v>680</v>
      </c>
    </row>
    <row r="153" spans="1:15" x14ac:dyDescent="0.25">
      <c r="A153" s="147">
        <f t="shared" si="25"/>
        <v>149</v>
      </c>
      <c r="B153" s="37" t="s">
        <v>678</v>
      </c>
      <c r="C153" s="38" t="s">
        <v>288</v>
      </c>
      <c r="D153" s="131">
        <v>43224</v>
      </c>
      <c r="E153" s="190">
        <v>85403</v>
      </c>
      <c r="F153" s="133">
        <f t="shared" si="22"/>
        <v>85403</v>
      </c>
      <c r="G153" s="219">
        <f>E153/I153</f>
        <v>85403</v>
      </c>
      <c r="H153" s="72">
        <v>0</v>
      </c>
      <c r="I153" s="213">
        <v>1</v>
      </c>
      <c r="J153" s="213">
        <v>1</v>
      </c>
      <c r="K153" s="46">
        <f t="shared" si="23"/>
        <v>85403</v>
      </c>
      <c r="L153" s="46">
        <f t="shared" si="24"/>
        <v>85403</v>
      </c>
      <c r="M153" s="62">
        <f t="shared" si="20"/>
        <v>85403</v>
      </c>
      <c r="N153" s="92"/>
      <c r="O153" s="228" t="s">
        <v>681</v>
      </c>
    </row>
    <row r="154" spans="1:15" x14ac:dyDescent="0.25">
      <c r="A154" s="147">
        <f t="shared" si="25"/>
        <v>150</v>
      </c>
      <c r="B154" s="37" t="s">
        <v>678</v>
      </c>
      <c r="C154" s="38" t="s">
        <v>288</v>
      </c>
      <c r="D154" s="131">
        <v>43224</v>
      </c>
      <c r="E154" s="190">
        <v>509923</v>
      </c>
      <c r="F154" s="133">
        <f t="shared" si="22"/>
        <v>509923</v>
      </c>
      <c r="G154" s="219">
        <f>E154/I154</f>
        <v>509923</v>
      </c>
      <c r="H154" s="72">
        <v>0</v>
      </c>
      <c r="I154" s="213">
        <v>1</v>
      </c>
      <c r="J154" s="213">
        <v>1</v>
      </c>
      <c r="K154" s="46">
        <f t="shared" si="23"/>
        <v>509923</v>
      </c>
      <c r="L154" s="46">
        <f t="shared" si="24"/>
        <v>509923</v>
      </c>
      <c r="M154" s="62">
        <f t="shared" si="20"/>
        <v>509923</v>
      </c>
      <c r="N154" s="92"/>
      <c r="O154" s="228" t="s">
        <v>682</v>
      </c>
    </row>
    <row r="155" spans="1:15" x14ac:dyDescent="0.25">
      <c r="A155" s="147">
        <f t="shared" si="25"/>
        <v>151</v>
      </c>
      <c r="B155" s="37" t="s">
        <v>678</v>
      </c>
      <c r="C155" s="38" t="s">
        <v>288</v>
      </c>
      <c r="D155" s="131">
        <v>43228</v>
      </c>
      <c r="E155" s="190">
        <v>104640</v>
      </c>
      <c r="F155" s="133">
        <f t="shared" si="22"/>
        <v>104640</v>
      </c>
      <c r="G155" s="219">
        <f>E155/I155</f>
        <v>104640</v>
      </c>
      <c r="H155" s="72">
        <v>0</v>
      </c>
      <c r="I155" s="213">
        <v>1</v>
      </c>
      <c r="J155" s="213">
        <v>1</v>
      </c>
      <c r="K155" s="46">
        <f t="shared" si="23"/>
        <v>104640</v>
      </c>
      <c r="L155" s="46">
        <f t="shared" si="24"/>
        <v>104640</v>
      </c>
      <c r="M155" s="62">
        <f t="shared" ref="M155:M186" si="27">+G155*J155</f>
        <v>104640</v>
      </c>
      <c r="N155" s="92"/>
      <c r="O155" s="228" t="s">
        <v>699</v>
      </c>
    </row>
    <row r="156" spans="1:15" x14ac:dyDescent="0.25">
      <c r="A156" s="147">
        <f t="shared" si="25"/>
        <v>152</v>
      </c>
      <c r="B156" s="37" t="s">
        <v>678</v>
      </c>
      <c r="C156" s="38" t="s">
        <v>288</v>
      </c>
      <c r="D156" s="40">
        <v>43224</v>
      </c>
      <c r="E156" s="190">
        <v>31140</v>
      </c>
      <c r="F156" s="133">
        <f t="shared" si="22"/>
        <v>31140</v>
      </c>
      <c r="G156" s="46">
        <f>+E156/I156</f>
        <v>31140</v>
      </c>
      <c r="H156" s="80">
        <v>0</v>
      </c>
      <c r="I156" s="67">
        <v>1</v>
      </c>
      <c r="J156" s="67">
        <v>1</v>
      </c>
      <c r="K156" s="46">
        <f t="shared" si="23"/>
        <v>31140</v>
      </c>
      <c r="L156" s="46">
        <f t="shared" si="24"/>
        <v>31140</v>
      </c>
      <c r="M156" s="46">
        <f t="shared" si="27"/>
        <v>31140</v>
      </c>
      <c r="N156" s="136"/>
      <c r="O156" s="228" t="s">
        <v>755</v>
      </c>
    </row>
    <row r="157" spans="1:15" x14ac:dyDescent="0.25">
      <c r="A157" s="147">
        <f t="shared" si="25"/>
        <v>153</v>
      </c>
      <c r="B157" s="37" t="s">
        <v>678</v>
      </c>
      <c r="C157" s="38" t="s">
        <v>288</v>
      </c>
      <c r="D157" s="40">
        <v>43224</v>
      </c>
      <c r="E157" s="190">
        <v>24140</v>
      </c>
      <c r="F157" s="133">
        <f t="shared" si="22"/>
        <v>24140</v>
      </c>
      <c r="G157" s="46">
        <f>+E157/I157</f>
        <v>24140</v>
      </c>
      <c r="H157" s="80">
        <v>0</v>
      </c>
      <c r="I157" s="67">
        <v>1</v>
      </c>
      <c r="J157" s="67">
        <v>1</v>
      </c>
      <c r="K157" s="46">
        <f t="shared" si="23"/>
        <v>24140</v>
      </c>
      <c r="L157" s="46">
        <f t="shared" si="24"/>
        <v>24140</v>
      </c>
      <c r="M157" s="46">
        <f t="shared" si="27"/>
        <v>24140</v>
      </c>
      <c r="N157" s="136"/>
      <c r="O157" s="228" t="s">
        <v>756</v>
      </c>
    </row>
    <row r="158" spans="1:15" x14ac:dyDescent="0.25">
      <c r="A158" s="147">
        <f t="shared" si="25"/>
        <v>154</v>
      </c>
      <c r="B158" s="37" t="s">
        <v>678</v>
      </c>
      <c r="C158" s="38" t="s">
        <v>288</v>
      </c>
      <c r="D158" s="40">
        <v>43224</v>
      </c>
      <c r="E158" s="190">
        <v>123140</v>
      </c>
      <c r="F158" s="133">
        <f t="shared" si="22"/>
        <v>123140</v>
      </c>
      <c r="G158" s="46">
        <f>+E158/I158</f>
        <v>123140</v>
      </c>
      <c r="H158" s="80">
        <v>0</v>
      </c>
      <c r="I158" s="67">
        <v>1</v>
      </c>
      <c r="J158" s="67">
        <v>1</v>
      </c>
      <c r="K158" s="46">
        <f t="shared" si="23"/>
        <v>123140</v>
      </c>
      <c r="L158" s="46">
        <f t="shared" si="24"/>
        <v>123140</v>
      </c>
      <c r="M158" s="46">
        <f t="shared" si="27"/>
        <v>123140</v>
      </c>
      <c r="N158" s="136"/>
      <c r="O158" s="228" t="s">
        <v>757</v>
      </c>
    </row>
    <row r="159" spans="1:15" x14ac:dyDescent="0.25">
      <c r="A159" s="147">
        <f t="shared" si="25"/>
        <v>155</v>
      </c>
      <c r="B159" s="179" t="s">
        <v>678</v>
      </c>
      <c r="C159" s="185" t="s">
        <v>288</v>
      </c>
      <c r="D159" s="131">
        <v>43237</v>
      </c>
      <c r="E159" s="246">
        <v>88140</v>
      </c>
      <c r="F159" s="133">
        <f t="shared" si="22"/>
        <v>88140</v>
      </c>
      <c r="G159" s="46">
        <f>+E159/I159</f>
        <v>88140</v>
      </c>
      <c r="H159" s="80">
        <v>0</v>
      </c>
      <c r="I159" s="67">
        <v>1</v>
      </c>
      <c r="J159" s="67">
        <v>1</v>
      </c>
      <c r="K159" s="46">
        <f t="shared" si="23"/>
        <v>88140</v>
      </c>
      <c r="L159" s="46">
        <f t="shared" si="24"/>
        <v>88140</v>
      </c>
      <c r="M159" s="46">
        <f t="shared" si="27"/>
        <v>88140</v>
      </c>
      <c r="N159" s="136"/>
      <c r="O159" s="244" t="s">
        <v>805</v>
      </c>
    </row>
    <row r="160" spans="1:15" s="243" customFormat="1" x14ac:dyDescent="0.25">
      <c r="A160" s="147">
        <f t="shared" si="25"/>
        <v>156</v>
      </c>
      <c r="B160" s="179" t="s">
        <v>678</v>
      </c>
      <c r="C160" s="185" t="s">
        <v>288</v>
      </c>
      <c r="D160" s="131">
        <v>43237</v>
      </c>
      <c r="E160" s="246">
        <v>10390</v>
      </c>
      <c r="F160" s="133">
        <f t="shared" si="22"/>
        <v>10390</v>
      </c>
      <c r="G160" s="46">
        <f>+E160/I160</f>
        <v>10390</v>
      </c>
      <c r="H160" s="80">
        <v>0</v>
      </c>
      <c r="I160" s="67">
        <v>1</v>
      </c>
      <c r="J160" s="67">
        <v>1</v>
      </c>
      <c r="K160" s="46">
        <f t="shared" si="23"/>
        <v>10390</v>
      </c>
      <c r="L160" s="46">
        <f t="shared" si="24"/>
        <v>10390</v>
      </c>
      <c r="M160" s="46">
        <f t="shared" si="27"/>
        <v>10390</v>
      </c>
      <c r="N160" s="136"/>
      <c r="O160" s="244" t="s">
        <v>806</v>
      </c>
    </row>
    <row r="161" spans="1:15" s="105" customFormat="1" x14ac:dyDescent="0.25">
      <c r="A161" s="147">
        <f t="shared" si="25"/>
        <v>157</v>
      </c>
      <c r="B161" s="37" t="s">
        <v>653</v>
      </c>
      <c r="C161" s="38" t="s">
        <v>5</v>
      </c>
      <c r="D161" s="131">
        <v>43223</v>
      </c>
      <c r="E161" s="190">
        <v>338779</v>
      </c>
      <c r="F161" s="133">
        <f t="shared" si="22"/>
        <v>338779</v>
      </c>
      <c r="G161" s="219">
        <f>E161/I161</f>
        <v>338779</v>
      </c>
      <c r="H161" s="72">
        <v>0</v>
      </c>
      <c r="I161" s="213">
        <v>1</v>
      </c>
      <c r="J161" s="213">
        <v>1</v>
      </c>
      <c r="K161" s="46">
        <f t="shared" si="23"/>
        <v>338779</v>
      </c>
      <c r="L161" s="46">
        <f t="shared" si="24"/>
        <v>338779</v>
      </c>
      <c r="M161" s="62">
        <f t="shared" si="27"/>
        <v>338779</v>
      </c>
      <c r="N161" s="92"/>
      <c r="O161" s="228" t="s">
        <v>654</v>
      </c>
    </row>
    <row r="162" spans="1:15" s="105" customFormat="1" x14ac:dyDescent="0.25">
      <c r="A162" s="147">
        <f t="shared" si="25"/>
        <v>158</v>
      </c>
      <c r="B162" s="37" t="s">
        <v>653</v>
      </c>
      <c r="C162" s="38" t="s">
        <v>5</v>
      </c>
      <c r="D162" s="40">
        <v>43223</v>
      </c>
      <c r="E162" s="230">
        <v>16890</v>
      </c>
      <c r="F162" s="133">
        <f t="shared" si="22"/>
        <v>16890</v>
      </c>
      <c r="G162" s="46">
        <f t="shared" ref="G162:G167" si="28">+E162/I162</f>
        <v>16890</v>
      </c>
      <c r="H162" s="80">
        <v>0</v>
      </c>
      <c r="I162" s="67">
        <v>1</v>
      </c>
      <c r="J162" s="67">
        <v>1</v>
      </c>
      <c r="K162" s="46">
        <f t="shared" si="23"/>
        <v>16890</v>
      </c>
      <c r="L162" s="46">
        <f t="shared" si="24"/>
        <v>16890</v>
      </c>
      <c r="M162" s="46">
        <f t="shared" si="27"/>
        <v>16890</v>
      </c>
      <c r="N162" s="136"/>
      <c r="O162" s="205" t="s">
        <v>733</v>
      </c>
    </row>
    <row r="163" spans="1:15" s="105" customFormat="1" x14ac:dyDescent="0.25">
      <c r="A163" s="147">
        <f t="shared" si="25"/>
        <v>159</v>
      </c>
      <c r="B163" s="179" t="s">
        <v>803</v>
      </c>
      <c r="C163" s="128">
        <v>913369</v>
      </c>
      <c r="D163" s="131">
        <v>43237</v>
      </c>
      <c r="E163" s="246">
        <v>55390</v>
      </c>
      <c r="F163" s="133">
        <f t="shared" si="22"/>
        <v>55390</v>
      </c>
      <c r="G163" s="46">
        <f t="shared" si="28"/>
        <v>55390</v>
      </c>
      <c r="H163" s="80">
        <v>0</v>
      </c>
      <c r="I163" s="67">
        <v>1</v>
      </c>
      <c r="J163" s="67">
        <v>1</v>
      </c>
      <c r="K163" s="46">
        <f t="shared" si="23"/>
        <v>55390</v>
      </c>
      <c r="L163" s="46">
        <f t="shared" si="24"/>
        <v>55390</v>
      </c>
      <c r="M163" s="46">
        <f t="shared" si="27"/>
        <v>55390</v>
      </c>
      <c r="N163" s="136"/>
      <c r="O163" s="244" t="s">
        <v>804</v>
      </c>
    </row>
    <row r="164" spans="1:15" s="105" customFormat="1" x14ac:dyDescent="0.25">
      <c r="A164" s="147">
        <f t="shared" si="25"/>
        <v>160</v>
      </c>
      <c r="B164" s="179" t="s">
        <v>137</v>
      </c>
      <c r="C164" s="180">
        <v>913622</v>
      </c>
      <c r="D164" s="131">
        <v>43209</v>
      </c>
      <c r="E164" s="181">
        <v>503000</v>
      </c>
      <c r="F164" s="152">
        <f t="shared" si="22"/>
        <v>509036</v>
      </c>
      <c r="G164" s="135">
        <f t="shared" si="28"/>
        <v>503000</v>
      </c>
      <c r="H164" s="80">
        <f>+E164*1.2%</f>
        <v>6036</v>
      </c>
      <c r="I164" s="67">
        <v>1</v>
      </c>
      <c r="J164" s="67">
        <v>1</v>
      </c>
      <c r="K164" s="46">
        <f t="shared" si="23"/>
        <v>509036</v>
      </c>
      <c r="L164" s="46">
        <f t="shared" si="24"/>
        <v>509036</v>
      </c>
      <c r="M164" s="46">
        <f t="shared" si="27"/>
        <v>503000</v>
      </c>
      <c r="N164" s="136"/>
      <c r="O164" s="182" t="s">
        <v>584</v>
      </c>
    </row>
    <row r="165" spans="1:15" s="105" customFormat="1" x14ac:dyDescent="0.25">
      <c r="A165" s="147">
        <f t="shared" si="25"/>
        <v>161</v>
      </c>
      <c r="B165" s="179" t="s">
        <v>137</v>
      </c>
      <c r="C165" s="180">
        <v>913622</v>
      </c>
      <c r="D165" s="131">
        <v>43224</v>
      </c>
      <c r="E165" s="187">
        <v>503000</v>
      </c>
      <c r="F165" s="152">
        <f t="shared" si="22"/>
        <v>503000</v>
      </c>
      <c r="G165" s="135">
        <f t="shared" si="28"/>
        <v>503000</v>
      </c>
      <c r="H165" s="80">
        <v>0</v>
      </c>
      <c r="I165" s="183">
        <v>1</v>
      </c>
      <c r="J165" s="183">
        <v>1</v>
      </c>
      <c r="K165" s="46">
        <f t="shared" si="23"/>
        <v>503000</v>
      </c>
      <c r="L165" s="46">
        <f t="shared" si="24"/>
        <v>503000</v>
      </c>
      <c r="M165" s="46">
        <f t="shared" si="27"/>
        <v>503000</v>
      </c>
      <c r="N165" s="136"/>
      <c r="O165" s="182" t="s">
        <v>584</v>
      </c>
    </row>
    <row r="166" spans="1:15" s="105" customFormat="1" x14ac:dyDescent="0.25">
      <c r="A166" s="147">
        <f t="shared" si="25"/>
        <v>162</v>
      </c>
      <c r="B166" s="52" t="s">
        <v>137</v>
      </c>
      <c r="C166" s="53" t="s">
        <v>136</v>
      </c>
      <c r="D166" s="40">
        <v>43222</v>
      </c>
      <c r="E166" s="190">
        <v>20940</v>
      </c>
      <c r="F166" s="133">
        <f t="shared" si="22"/>
        <v>20940</v>
      </c>
      <c r="G166" s="46">
        <f t="shared" si="28"/>
        <v>20940</v>
      </c>
      <c r="H166" s="80">
        <v>0</v>
      </c>
      <c r="I166" s="67">
        <v>1</v>
      </c>
      <c r="J166" s="67">
        <v>1</v>
      </c>
      <c r="K166" s="46">
        <f t="shared" si="23"/>
        <v>20940</v>
      </c>
      <c r="L166" s="46">
        <f t="shared" si="24"/>
        <v>20940</v>
      </c>
      <c r="M166" s="46">
        <f t="shared" si="27"/>
        <v>20940</v>
      </c>
      <c r="N166" s="136"/>
      <c r="O166" s="226" t="s">
        <v>725</v>
      </c>
    </row>
    <row r="167" spans="1:15" s="105" customFormat="1" x14ac:dyDescent="0.25">
      <c r="A167" s="147">
        <f t="shared" si="25"/>
        <v>163</v>
      </c>
      <c r="B167" s="265" t="s">
        <v>289</v>
      </c>
      <c r="C167" s="227">
        <v>913918</v>
      </c>
      <c r="D167" s="131">
        <v>43235</v>
      </c>
      <c r="E167" s="263">
        <v>6500</v>
      </c>
      <c r="F167" s="133">
        <f t="shared" si="22"/>
        <v>6500</v>
      </c>
      <c r="G167" s="80">
        <f t="shared" si="28"/>
        <v>6500</v>
      </c>
      <c r="H167" s="80">
        <v>0</v>
      </c>
      <c r="I167" s="261">
        <v>1</v>
      </c>
      <c r="J167" s="261">
        <v>1</v>
      </c>
      <c r="K167" s="46">
        <f t="shared" si="23"/>
        <v>6500</v>
      </c>
      <c r="L167" s="135">
        <f t="shared" si="24"/>
        <v>6500</v>
      </c>
      <c r="M167" s="135">
        <f t="shared" si="27"/>
        <v>6500</v>
      </c>
      <c r="N167" s="92"/>
      <c r="O167" s="267" t="s">
        <v>816</v>
      </c>
    </row>
    <row r="168" spans="1:15" s="105" customFormat="1" x14ac:dyDescent="0.25">
      <c r="A168" s="147">
        <f t="shared" si="25"/>
        <v>164</v>
      </c>
      <c r="B168" s="37" t="s">
        <v>676</v>
      </c>
      <c r="C168" s="63">
        <v>914013</v>
      </c>
      <c r="D168" s="131">
        <v>43224</v>
      </c>
      <c r="E168" s="190">
        <v>85403</v>
      </c>
      <c r="F168" s="133">
        <f t="shared" si="22"/>
        <v>85403</v>
      </c>
      <c r="G168" s="219">
        <f>E168/I168</f>
        <v>85403</v>
      </c>
      <c r="H168" s="72">
        <v>0</v>
      </c>
      <c r="I168" s="213">
        <v>1</v>
      </c>
      <c r="J168" s="213">
        <v>1</v>
      </c>
      <c r="K168" s="46">
        <f t="shared" si="23"/>
        <v>85403</v>
      </c>
      <c r="L168" s="46">
        <f t="shared" si="24"/>
        <v>85403</v>
      </c>
      <c r="M168" s="62">
        <f t="shared" si="27"/>
        <v>85403</v>
      </c>
      <c r="N168" s="92"/>
      <c r="O168" s="228" t="s">
        <v>677</v>
      </c>
    </row>
    <row r="169" spans="1:15" s="105" customFormat="1" x14ac:dyDescent="0.25">
      <c r="A169" s="147">
        <f t="shared" si="25"/>
        <v>165</v>
      </c>
      <c r="B169" s="37" t="s">
        <v>676</v>
      </c>
      <c r="C169" s="63">
        <v>914013</v>
      </c>
      <c r="D169" s="40">
        <v>43224</v>
      </c>
      <c r="E169" s="190">
        <v>10390</v>
      </c>
      <c r="F169" s="133">
        <f t="shared" si="22"/>
        <v>10390</v>
      </c>
      <c r="G169" s="46">
        <f t="shared" ref="G169:G177" si="29">+E169/I169</f>
        <v>10390</v>
      </c>
      <c r="H169" s="80">
        <v>0</v>
      </c>
      <c r="I169" s="67">
        <v>1</v>
      </c>
      <c r="J169" s="67">
        <v>1</v>
      </c>
      <c r="K169" s="46">
        <f t="shared" si="23"/>
        <v>10390</v>
      </c>
      <c r="L169" s="46">
        <f t="shared" si="24"/>
        <v>10390</v>
      </c>
      <c r="M169" s="46">
        <f t="shared" si="27"/>
        <v>10390</v>
      </c>
      <c r="N169" s="136"/>
      <c r="O169" s="228" t="s">
        <v>754</v>
      </c>
    </row>
    <row r="170" spans="1:15" s="105" customFormat="1" ht="16.5" x14ac:dyDescent="0.3">
      <c r="A170" s="147">
        <f t="shared" si="25"/>
        <v>166</v>
      </c>
      <c r="B170" s="192" t="s">
        <v>601</v>
      </c>
      <c r="C170" s="197" t="s">
        <v>140</v>
      </c>
      <c r="D170" s="40">
        <v>43210</v>
      </c>
      <c r="E170" s="190">
        <v>200500</v>
      </c>
      <c r="F170" s="152">
        <f t="shared" si="22"/>
        <v>202906</v>
      </c>
      <c r="G170" s="135">
        <f t="shared" si="29"/>
        <v>200500</v>
      </c>
      <c r="H170" s="80">
        <f>+E170*1.2%</f>
        <v>2406</v>
      </c>
      <c r="I170" s="45">
        <v>1</v>
      </c>
      <c r="J170" s="45">
        <v>1</v>
      </c>
      <c r="K170" s="46">
        <f t="shared" si="23"/>
        <v>202906</v>
      </c>
      <c r="L170" s="46">
        <f t="shared" si="24"/>
        <v>202906</v>
      </c>
      <c r="M170" s="46">
        <f t="shared" si="27"/>
        <v>200500</v>
      </c>
      <c r="N170" s="136"/>
      <c r="O170" s="76" t="s">
        <v>602</v>
      </c>
    </row>
    <row r="171" spans="1:15" s="105" customFormat="1" x14ac:dyDescent="0.25">
      <c r="A171" s="147">
        <f t="shared" si="25"/>
        <v>167</v>
      </c>
      <c r="B171" s="192" t="s">
        <v>601</v>
      </c>
      <c r="C171" s="197" t="s">
        <v>140</v>
      </c>
      <c r="D171" s="40">
        <v>43222</v>
      </c>
      <c r="E171" s="190">
        <v>51000</v>
      </c>
      <c r="F171" s="152">
        <f t="shared" si="22"/>
        <v>51000</v>
      </c>
      <c r="G171" s="135">
        <f t="shared" si="29"/>
        <v>51000</v>
      </c>
      <c r="H171" s="80">
        <v>0</v>
      </c>
      <c r="I171" s="45">
        <v>1</v>
      </c>
      <c r="J171" s="45">
        <v>1</v>
      </c>
      <c r="K171" s="46">
        <f t="shared" si="23"/>
        <v>51000</v>
      </c>
      <c r="L171" s="46">
        <f t="shared" si="24"/>
        <v>51000</v>
      </c>
      <c r="M171" s="46">
        <f t="shared" si="27"/>
        <v>51000</v>
      </c>
      <c r="N171" s="136"/>
      <c r="O171" s="205" t="s">
        <v>617</v>
      </c>
    </row>
    <row r="172" spans="1:15" s="105" customFormat="1" x14ac:dyDescent="0.25">
      <c r="A172" s="147">
        <f t="shared" si="25"/>
        <v>168</v>
      </c>
      <c r="B172" s="192" t="s">
        <v>601</v>
      </c>
      <c r="C172" s="197" t="s">
        <v>140</v>
      </c>
      <c r="D172" s="40">
        <v>43222</v>
      </c>
      <c r="E172" s="190">
        <v>100500</v>
      </c>
      <c r="F172" s="152">
        <f t="shared" si="22"/>
        <v>100500</v>
      </c>
      <c r="G172" s="135">
        <f t="shared" si="29"/>
        <v>100500</v>
      </c>
      <c r="H172" s="80">
        <v>0</v>
      </c>
      <c r="I172" s="45">
        <v>1</v>
      </c>
      <c r="J172" s="45">
        <v>1</v>
      </c>
      <c r="K172" s="46">
        <f t="shared" si="23"/>
        <v>100500</v>
      </c>
      <c r="L172" s="46">
        <f t="shared" si="24"/>
        <v>100500</v>
      </c>
      <c r="M172" s="46">
        <f t="shared" si="27"/>
        <v>100500</v>
      </c>
      <c r="N172" s="136"/>
      <c r="O172" s="206" t="s">
        <v>600</v>
      </c>
    </row>
    <row r="173" spans="1:15" s="105" customFormat="1" x14ac:dyDescent="0.25">
      <c r="A173" s="147">
        <f t="shared" si="25"/>
        <v>169</v>
      </c>
      <c r="B173" s="192" t="s">
        <v>601</v>
      </c>
      <c r="C173" s="197" t="s">
        <v>140</v>
      </c>
      <c r="D173" s="40">
        <v>43223</v>
      </c>
      <c r="E173" s="190">
        <v>51000</v>
      </c>
      <c r="F173" s="152">
        <f t="shared" si="22"/>
        <v>51000</v>
      </c>
      <c r="G173" s="135">
        <f t="shared" si="29"/>
        <v>51000</v>
      </c>
      <c r="H173" s="80">
        <v>0</v>
      </c>
      <c r="I173" s="45">
        <v>1</v>
      </c>
      <c r="J173" s="45">
        <v>1</v>
      </c>
      <c r="K173" s="46">
        <f t="shared" si="23"/>
        <v>51000</v>
      </c>
      <c r="L173" s="46">
        <f t="shared" si="24"/>
        <v>51000</v>
      </c>
      <c r="M173" s="46">
        <f t="shared" si="27"/>
        <v>51000</v>
      </c>
      <c r="N173" s="136"/>
      <c r="O173" s="206" t="s">
        <v>618</v>
      </c>
    </row>
    <row r="174" spans="1:15" s="105" customFormat="1" x14ac:dyDescent="0.25">
      <c r="A174" s="147">
        <f t="shared" si="25"/>
        <v>170</v>
      </c>
      <c r="B174" s="192" t="s">
        <v>601</v>
      </c>
      <c r="C174" s="197" t="s">
        <v>140</v>
      </c>
      <c r="D174" s="40">
        <v>43224</v>
      </c>
      <c r="E174" s="190">
        <v>200500</v>
      </c>
      <c r="F174" s="152">
        <f t="shared" si="22"/>
        <v>200500</v>
      </c>
      <c r="G174" s="135">
        <f t="shared" si="29"/>
        <v>200500</v>
      </c>
      <c r="H174" s="80">
        <v>0</v>
      </c>
      <c r="I174" s="45">
        <v>1</v>
      </c>
      <c r="J174" s="45">
        <v>1</v>
      </c>
      <c r="K174" s="46">
        <f t="shared" si="23"/>
        <v>200500</v>
      </c>
      <c r="L174" s="46">
        <f t="shared" si="24"/>
        <v>200500</v>
      </c>
      <c r="M174" s="46">
        <f t="shared" si="27"/>
        <v>200500</v>
      </c>
      <c r="N174" s="136"/>
      <c r="O174" s="205" t="s">
        <v>602</v>
      </c>
    </row>
    <row r="175" spans="1:15" s="105" customFormat="1" x14ac:dyDescent="0.25">
      <c r="A175" s="147">
        <f t="shared" si="25"/>
        <v>171</v>
      </c>
      <c r="B175" s="192" t="s">
        <v>601</v>
      </c>
      <c r="C175" s="197" t="s">
        <v>140</v>
      </c>
      <c r="D175" s="40">
        <v>43224</v>
      </c>
      <c r="E175" s="190">
        <v>100500</v>
      </c>
      <c r="F175" s="152">
        <f t="shared" si="22"/>
        <v>100500</v>
      </c>
      <c r="G175" s="135">
        <f t="shared" si="29"/>
        <v>100500</v>
      </c>
      <c r="H175" s="80">
        <v>0</v>
      </c>
      <c r="I175" s="45">
        <v>1</v>
      </c>
      <c r="J175" s="45">
        <v>1</v>
      </c>
      <c r="K175" s="46">
        <f t="shared" si="23"/>
        <v>100500</v>
      </c>
      <c r="L175" s="46">
        <f t="shared" si="24"/>
        <v>100500</v>
      </c>
      <c r="M175" s="46">
        <f t="shared" si="27"/>
        <v>100500</v>
      </c>
      <c r="N175" s="136"/>
      <c r="O175" s="205" t="s">
        <v>614</v>
      </c>
    </row>
    <row r="176" spans="1:15" s="105" customFormat="1" x14ac:dyDescent="0.25">
      <c r="A176" s="147">
        <f t="shared" si="25"/>
        <v>172</v>
      </c>
      <c r="B176" s="192" t="s">
        <v>601</v>
      </c>
      <c r="C176" s="197" t="s">
        <v>140</v>
      </c>
      <c r="D176" s="40">
        <v>43224</v>
      </c>
      <c r="E176" s="190">
        <v>100500</v>
      </c>
      <c r="F176" s="152">
        <f t="shared" si="22"/>
        <v>100500</v>
      </c>
      <c r="G176" s="135">
        <f t="shared" si="29"/>
        <v>100500</v>
      </c>
      <c r="H176" s="80">
        <v>0</v>
      </c>
      <c r="I176" s="45">
        <v>1</v>
      </c>
      <c r="J176" s="45">
        <v>1</v>
      </c>
      <c r="K176" s="46">
        <f t="shared" si="23"/>
        <v>100500</v>
      </c>
      <c r="L176" s="46">
        <f t="shared" si="24"/>
        <v>100500</v>
      </c>
      <c r="M176" s="46">
        <f t="shared" si="27"/>
        <v>100500</v>
      </c>
      <c r="N176" s="136"/>
      <c r="O176" s="205" t="s">
        <v>614</v>
      </c>
    </row>
    <row r="177" spans="1:15" s="105" customFormat="1" x14ac:dyDescent="0.25">
      <c r="A177" s="147">
        <f t="shared" si="25"/>
        <v>173</v>
      </c>
      <c r="B177" s="192" t="s">
        <v>601</v>
      </c>
      <c r="C177" s="197" t="s">
        <v>140</v>
      </c>
      <c r="D177" s="40">
        <v>43237</v>
      </c>
      <c r="E177" s="190">
        <v>200500</v>
      </c>
      <c r="F177" s="152">
        <f t="shared" si="22"/>
        <v>200500</v>
      </c>
      <c r="G177" s="135">
        <f t="shared" si="29"/>
        <v>200500</v>
      </c>
      <c r="H177" s="80">
        <v>0</v>
      </c>
      <c r="I177" s="45">
        <v>1</v>
      </c>
      <c r="J177" s="45">
        <v>1</v>
      </c>
      <c r="K177" s="46">
        <f t="shared" si="23"/>
        <v>200500</v>
      </c>
      <c r="L177" s="46">
        <f t="shared" si="24"/>
        <v>200500</v>
      </c>
      <c r="M177" s="46">
        <f t="shared" si="27"/>
        <v>200500</v>
      </c>
      <c r="N177" s="136"/>
      <c r="O177" s="205" t="s">
        <v>602</v>
      </c>
    </row>
    <row r="178" spans="1:15" s="105" customFormat="1" x14ac:dyDescent="0.25">
      <c r="A178" s="147">
        <f t="shared" si="25"/>
        <v>174</v>
      </c>
      <c r="B178" s="37" t="s">
        <v>291</v>
      </c>
      <c r="C178" s="38" t="s">
        <v>290</v>
      </c>
      <c r="D178" s="131">
        <v>43223</v>
      </c>
      <c r="E178" s="190">
        <v>351456</v>
      </c>
      <c r="F178" s="133">
        <f t="shared" si="22"/>
        <v>351456</v>
      </c>
      <c r="G178" s="219">
        <f>E178/I178</f>
        <v>351456</v>
      </c>
      <c r="H178" s="72">
        <v>0</v>
      </c>
      <c r="I178" s="213">
        <v>1</v>
      </c>
      <c r="J178" s="213">
        <v>1</v>
      </c>
      <c r="K178" s="46">
        <f t="shared" si="23"/>
        <v>351456</v>
      </c>
      <c r="L178" s="46">
        <f t="shared" si="24"/>
        <v>351456</v>
      </c>
      <c r="M178" s="62">
        <f t="shared" si="27"/>
        <v>351456</v>
      </c>
      <c r="N178" s="92"/>
      <c r="O178" s="205" t="s">
        <v>668</v>
      </c>
    </row>
    <row r="179" spans="1:15" s="105" customFormat="1" x14ac:dyDescent="0.25">
      <c r="A179" s="147">
        <f t="shared" si="25"/>
        <v>175</v>
      </c>
      <c r="B179" s="37" t="s">
        <v>293</v>
      </c>
      <c r="C179" s="38" t="s">
        <v>292</v>
      </c>
      <c r="D179" s="131">
        <v>43224</v>
      </c>
      <c r="E179" s="190">
        <v>56052</v>
      </c>
      <c r="F179" s="133">
        <f t="shared" si="22"/>
        <v>56052</v>
      </c>
      <c r="G179" s="219">
        <f>E179/I179</f>
        <v>56052</v>
      </c>
      <c r="H179" s="72">
        <v>0</v>
      </c>
      <c r="I179" s="213">
        <v>1</v>
      </c>
      <c r="J179" s="213">
        <v>1</v>
      </c>
      <c r="K179" s="46">
        <f t="shared" si="23"/>
        <v>56052</v>
      </c>
      <c r="L179" s="46">
        <f t="shared" si="24"/>
        <v>56052</v>
      </c>
      <c r="M179" s="62">
        <f t="shared" si="27"/>
        <v>56052</v>
      </c>
      <c r="N179" s="92"/>
      <c r="O179" s="205" t="s">
        <v>692</v>
      </c>
    </row>
    <row r="180" spans="1:15" s="105" customFormat="1" x14ac:dyDescent="0.25">
      <c r="A180" s="147">
        <f t="shared" si="25"/>
        <v>176</v>
      </c>
      <c r="B180" s="37" t="s">
        <v>293</v>
      </c>
      <c r="C180" s="38" t="s">
        <v>292</v>
      </c>
      <c r="D180" s="131">
        <v>43224</v>
      </c>
      <c r="E180" s="190">
        <v>243210</v>
      </c>
      <c r="F180" s="133">
        <f t="shared" si="22"/>
        <v>243210</v>
      </c>
      <c r="G180" s="219">
        <f>E180/I180</f>
        <v>243210</v>
      </c>
      <c r="H180" s="72">
        <v>0</v>
      </c>
      <c r="I180" s="213">
        <v>1</v>
      </c>
      <c r="J180" s="213">
        <v>1</v>
      </c>
      <c r="K180" s="46">
        <f t="shared" si="23"/>
        <v>243210</v>
      </c>
      <c r="L180" s="46">
        <f t="shared" si="24"/>
        <v>243210</v>
      </c>
      <c r="M180" s="62">
        <f t="shared" si="27"/>
        <v>243210</v>
      </c>
      <c r="N180" s="92"/>
      <c r="O180" s="205" t="s">
        <v>693</v>
      </c>
    </row>
    <row r="181" spans="1:15" s="105" customFormat="1" x14ac:dyDescent="0.25">
      <c r="A181" s="147">
        <f t="shared" si="25"/>
        <v>177</v>
      </c>
      <c r="B181" s="37" t="s">
        <v>293</v>
      </c>
      <c r="C181" s="38" t="s">
        <v>292</v>
      </c>
      <c r="D181" s="131">
        <v>43224</v>
      </c>
      <c r="E181" s="234">
        <v>77773</v>
      </c>
      <c r="F181" s="133">
        <f t="shared" si="22"/>
        <v>77773</v>
      </c>
      <c r="G181" s="219">
        <f>+E181/I181</f>
        <v>77773</v>
      </c>
      <c r="H181" s="72">
        <v>0</v>
      </c>
      <c r="I181" s="63">
        <v>1</v>
      </c>
      <c r="J181" s="63">
        <v>1</v>
      </c>
      <c r="K181" s="46">
        <f t="shared" si="23"/>
        <v>77773</v>
      </c>
      <c r="L181" s="46">
        <f t="shared" si="24"/>
        <v>77773</v>
      </c>
      <c r="M181" s="62">
        <f t="shared" si="27"/>
        <v>77773</v>
      </c>
      <c r="N181" s="92"/>
      <c r="O181" s="192" t="s">
        <v>702</v>
      </c>
    </row>
    <row r="182" spans="1:15" s="105" customFormat="1" x14ac:dyDescent="0.25">
      <c r="A182" s="147">
        <f t="shared" si="25"/>
        <v>178</v>
      </c>
      <c r="B182" s="37" t="s">
        <v>293</v>
      </c>
      <c r="C182" s="38" t="s">
        <v>292</v>
      </c>
      <c r="D182" s="40">
        <v>43224</v>
      </c>
      <c r="E182" s="190">
        <v>141300</v>
      </c>
      <c r="F182" s="133">
        <f t="shared" si="22"/>
        <v>141300</v>
      </c>
      <c r="G182" s="46">
        <f>+E182/I182</f>
        <v>141300</v>
      </c>
      <c r="H182" s="80">
        <v>0</v>
      </c>
      <c r="I182" s="67">
        <v>1</v>
      </c>
      <c r="J182" s="67">
        <v>1</v>
      </c>
      <c r="K182" s="46">
        <f t="shared" si="23"/>
        <v>141300</v>
      </c>
      <c r="L182" s="46">
        <f t="shared" si="24"/>
        <v>141300</v>
      </c>
      <c r="M182" s="46">
        <f t="shared" si="27"/>
        <v>141300</v>
      </c>
      <c r="N182" s="136"/>
      <c r="O182" s="228" t="s">
        <v>773</v>
      </c>
    </row>
    <row r="183" spans="1:15" s="105" customFormat="1" x14ac:dyDescent="0.25">
      <c r="A183" s="147">
        <f t="shared" si="25"/>
        <v>179</v>
      </c>
      <c r="B183" s="37" t="s">
        <v>293</v>
      </c>
      <c r="C183" s="38" t="s">
        <v>292</v>
      </c>
      <c r="D183" s="40">
        <v>43224</v>
      </c>
      <c r="E183" s="190">
        <v>41300</v>
      </c>
      <c r="F183" s="133">
        <f t="shared" si="22"/>
        <v>41300</v>
      </c>
      <c r="G183" s="46">
        <f>+E183/I183</f>
        <v>41300</v>
      </c>
      <c r="H183" s="80">
        <v>0</v>
      </c>
      <c r="I183" s="67">
        <v>1</v>
      </c>
      <c r="J183" s="67">
        <v>1</v>
      </c>
      <c r="K183" s="46">
        <f t="shared" si="23"/>
        <v>41300</v>
      </c>
      <c r="L183" s="46">
        <f t="shared" si="24"/>
        <v>41300</v>
      </c>
      <c r="M183" s="46">
        <f t="shared" si="27"/>
        <v>41300</v>
      </c>
      <c r="N183" s="136"/>
      <c r="O183" s="228" t="s">
        <v>774</v>
      </c>
    </row>
    <row r="184" spans="1:15" s="105" customFormat="1" ht="16.5" x14ac:dyDescent="0.3">
      <c r="A184" s="147">
        <f t="shared" si="25"/>
        <v>180</v>
      </c>
      <c r="B184" s="162" t="s">
        <v>567</v>
      </c>
      <c r="C184" s="163" t="s">
        <v>148</v>
      </c>
      <c r="D184" s="150">
        <v>43214</v>
      </c>
      <c r="E184" s="151">
        <v>575000</v>
      </c>
      <c r="F184" s="152">
        <f t="shared" si="22"/>
        <v>581900</v>
      </c>
      <c r="G184" s="75">
        <f>+E184/I184</f>
        <v>575000</v>
      </c>
      <c r="H184" s="72">
        <f>+E184*1.2%</f>
        <v>6900</v>
      </c>
      <c r="I184" s="134">
        <v>1</v>
      </c>
      <c r="J184" s="134">
        <v>1</v>
      </c>
      <c r="K184" s="46">
        <f t="shared" si="23"/>
        <v>581900</v>
      </c>
      <c r="L184" s="46">
        <f t="shared" si="24"/>
        <v>581900</v>
      </c>
      <c r="M184" s="46">
        <f t="shared" si="27"/>
        <v>575000</v>
      </c>
      <c r="N184" s="92"/>
      <c r="O184" s="161" t="s">
        <v>568</v>
      </c>
    </row>
    <row r="185" spans="1:15" s="105" customFormat="1" x14ac:dyDescent="0.25">
      <c r="A185" s="147">
        <f t="shared" si="25"/>
        <v>181</v>
      </c>
      <c r="B185" s="37" t="s">
        <v>663</v>
      </c>
      <c r="C185" s="38" t="s">
        <v>294</v>
      </c>
      <c r="D185" s="131">
        <v>43223</v>
      </c>
      <c r="E185" s="190">
        <v>145033</v>
      </c>
      <c r="F185" s="133">
        <f t="shared" si="22"/>
        <v>145033</v>
      </c>
      <c r="G185" s="219">
        <f>E185/I185</f>
        <v>145033</v>
      </c>
      <c r="H185" s="72">
        <v>0</v>
      </c>
      <c r="I185" s="213">
        <v>1</v>
      </c>
      <c r="J185" s="213">
        <v>1</v>
      </c>
      <c r="K185" s="46">
        <f t="shared" si="23"/>
        <v>145033</v>
      </c>
      <c r="L185" s="46">
        <f t="shared" si="24"/>
        <v>145033</v>
      </c>
      <c r="M185" s="62">
        <f t="shared" si="27"/>
        <v>145033</v>
      </c>
      <c r="N185" s="92"/>
      <c r="O185" s="228" t="s">
        <v>664</v>
      </c>
    </row>
    <row r="186" spans="1:15" s="105" customFormat="1" x14ac:dyDescent="0.25">
      <c r="A186" s="147">
        <f t="shared" si="25"/>
        <v>182</v>
      </c>
      <c r="B186" s="37" t="s">
        <v>663</v>
      </c>
      <c r="C186" s="38" t="s">
        <v>294</v>
      </c>
      <c r="D186" s="131">
        <v>43223</v>
      </c>
      <c r="E186" s="190">
        <v>497246</v>
      </c>
      <c r="F186" s="133">
        <f t="shared" si="22"/>
        <v>497246</v>
      </c>
      <c r="G186" s="219">
        <f>E186/I186</f>
        <v>497246</v>
      </c>
      <c r="H186" s="72">
        <v>0</v>
      </c>
      <c r="I186" s="231">
        <v>1</v>
      </c>
      <c r="J186" s="231">
        <v>1</v>
      </c>
      <c r="K186" s="46">
        <f t="shared" si="23"/>
        <v>497246</v>
      </c>
      <c r="L186" s="46">
        <f t="shared" si="24"/>
        <v>497246</v>
      </c>
      <c r="M186" s="62">
        <f t="shared" si="27"/>
        <v>497246</v>
      </c>
      <c r="N186" s="92"/>
      <c r="O186" s="205" t="s">
        <v>665</v>
      </c>
    </row>
    <row r="187" spans="1:15" s="105" customFormat="1" x14ac:dyDescent="0.25">
      <c r="A187" s="147">
        <f t="shared" si="25"/>
        <v>183</v>
      </c>
      <c r="B187" s="37" t="s">
        <v>663</v>
      </c>
      <c r="C187" s="38" t="s">
        <v>294</v>
      </c>
      <c r="D187" s="40">
        <v>43223</v>
      </c>
      <c r="E187" s="190">
        <v>35140</v>
      </c>
      <c r="F187" s="133">
        <f t="shared" si="22"/>
        <v>35140</v>
      </c>
      <c r="G187" s="46">
        <f t="shared" ref="G187:G194" si="30">+E187/I187</f>
        <v>35140</v>
      </c>
      <c r="H187" s="80">
        <v>0</v>
      </c>
      <c r="I187" s="67">
        <v>1</v>
      </c>
      <c r="J187" s="67">
        <v>1</v>
      </c>
      <c r="K187" s="46">
        <f t="shared" si="23"/>
        <v>35140</v>
      </c>
      <c r="L187" s="46">
        <f t="shared" si="24"/>
        <v>35140</v>
      </c>
      <c r="M187" s="46">
        <f t="shared" ref="M187:M218" si="31">+G187*J187</f>
        <v>35140</v>
      </c>
      <c r="N187" s="136"/>
      <c r="O187" s="228" t="s">
        <v>727</v>
      </c>
    </row>
    <row r="188" spans="1:15" s="105" customFormat="1" x14ac:dyDescent="0.25">
      <c r="A188" s="147">
        <f t="shared" si="25"/>
        <v>184</v>
      </c>
      <c r="B188" s="179" t="s">
        <v>159</v>
      </c>
      <c r="C188" s="180">
        <v>921870</v>
      </c>
      <c r="D188" s="131">
        <v>43215</v>
      </c>
      <c r="E188" s="181">
        <v>103000</v>
      </c>
      <c r="F188" s="152">
        <f t="shared" si="22"/>
        <v>104236</v>
      </c>
      <c r="G188" s="135">
        <f t="shared" si="30"/>
        <v>103000</v>
      </c>
      <c r="H188" s="80">
        <f>+E188*1.2%</f>
        <v>1236</v>
      </c>
      <c r="I188" s="67">
        <v>1</v>
      </c>
      <c r="J188" s="67">
        <v>1</v>
      </c>
      <c r="K188" s="46">
        <f t="shared" si="23"/>
        <v>104236</v>
      </c>
      <c r="L188" s="46">
        <f t="shared" si="24"/>
        <v>104236</v>
      </c>
      <c r="M188" s="46">
        <f t="shared" si="31"/>
        <v>103000</v>
      </c>
      <c r="N188" s="136"/>
      <c r="O188" s="182" t="s">
        <v>591</v>
      </c>
    </row>
    <row r="189" spans="1:15" s="105" customFormat="1" x14ac:dyDescent="0.25">
      <c r="A189" s="147">
        <f t="shared" si="25"/>
        <v>185</v>
      </c>
      <c r="B189" s="179" t="s">
        <v>159</v>
      </c>
      <c r="C189" s="180">
        <v>921870</v>
      </c>
      <c r="D189" s="131">
        <v>43229</v>
      </c>
      <c r="E189" s="187">
        <v>103000</v>
      </c>
      <c r="F189" s="152">
        <f t="shared" si="22"/>
        <v>103000</v>
      </c>
      <c r="G189" s="135">
        <f t="shared" si="30"/>
        <v>103000</v>
      </c>
      <c r="H189" s="80">
        <v>0</v>
      </c>
      <c r="I189" s="183">
        <v>1</v>
      </c>
      <c r="J189" s="183">
        <v>1</v>
      </c>
      <c r="K189" s="46">
        <f t="shared" si="23"/>
        <v>103000</v>
      </c>
      <c r="L189" s="46">
        <f t="shared" si="24"/>
        <v>103000</v>
      </c>
      <c r="M189" s="46">
        <f t="shared" si="31"/>
        <v>103000</v>
      </c>
      <c r="N189" s="136"/>
      <c r="O189" s="182" t="s">
        <v>591</v>
      </c>
    </row>
    <row r="190" spans="1:15" s="105" customFormat="1" x14ac:dyDescent="0.25">
      <c r="A190" s="147">
        <f t="shared" si="25"/>
        <v>186</v>
      </c>
      <c r="B190" s="179" t="s">
        <v>159</v>
      </c>
      <c r="C190" s="180">
        <v>921870</v>
      </c>
      <c r="D190" s="131">
        <v>43237</v>
      </c>
      <c r="E190" s="187">
        <v>103000</v>
      </c>
      <c r="F190" s="152">
        <f t="shared" si="22"/>
        <v>103000</v>
      </c>
      <c r="G190" s="135">
        <f t="shared" si="30"/>
        <v>103000</v>
      </c>
      <c r="H190" s="80">
        <v>0</v>
      </c>
      <c r="I190" s="183">
        <v>1</v>
      </c>
      <c r="J190" s="183">
        <v>1</v>
      </c>
      <c r="K190" s="46">
        <f t="shared" si="23"/>
        <v>103000</v>
      </c>
      <c r="L190" s="46">
        <f t="shared" si="24"/>
        <v>103000</v>
      </c>
      <c r="M190" s="46">
        <f t="shared" si="31"/>
        <v>103000</v>
      </c>
      <c r="N190" s="136"/>
      <c r="O190" s="182" t="s">
        <v>591</v>
      </c>
    </row>
    <row r="191" spans="1:15" s="105" customFormat="1" ht="16.5" x14ac:dyDescent="0.3">
      <c r="A191" s="147">
        <f t="shared" si="25"/>
        <v>187</v>
      </c>
      <c r="B191" s="129" t="s">
        <v>159</v>
      </c>
      <c r="C191" s="130">
        <v>921870</v>
      </c>
      <c r="D191" s="198">
        <v>43210</v>
      </c>
      <c r="E191" s="187">
        <v>51000</v>
      </c>
      <c r="F191" s="152">
        <f t="shared" si="22"/>
        <v>51612</v>
      </c>
      <c r="G191" s="135">
        <f t="shared" si="30"/>
        <v>51000</v>
      </c>
      <c r="H191" s="80">
        <f>+E191*1.2%</f>
        <v>612</v>
      </c>
      <c r="I191" s="45">
        <v>1</v>
      </c>
      <c r="J191" s="45">
        <v>1</v>
      </c>
      <c r="K191" s="46">
        <f t="shared" si="23"/>
        <v>51612</v>
      </c>
      <c r="L191" s="46">
        <f t="shared" si="24"/>
        <v>51612</v>
      </c>
      <c r="M191" s="46">
        <f t="shared" si="31"/>
        <v>51000</v>
      </c>
      <c r="N191" s="136"/>
      <c r="O191" s="194" t="s">
        <v>606</v>
      </c>
    </row>
    <row r="192" spans="1:15" s="105" customFormat="1" ht="16.5" x14ac:dyDescent="0.3">
      <c r="A192" s="147">
        <f t="shared" si="25"/>
        <v>188</v>
      </c>
      <c r="B192" s="129" t="s">
        <v>159</v>
      </c>
      <c r="C192" s="130">
        <v>921870</v>
      </c>
      <c r="D192" s="198">
        <v>43210</v>
      </c>
      <c r="E192" s="187">
        <v>26500</v>
      </c>
      <c r="F192" s="152">
        <f t="shared" si="22"/>
        <v>26818</v>
      </c>
      <c r="G192" s="135">
        <f t="shared" si="30"/>
        <v>26500</v>
      </c>
      <c r="H192" s="80">
        <f>+E192*1.2%</f>
        <v>318</v>
      </c>
      <c r="I192" s="45">
        <v>1</v>
      </c>
      <c r="J192" s="45">
        <v>1</v>
      </c>
      <c r="K192" s="46">
        <f t="shared" si="23"/>
        <v>26818</v>
      </c>
      <c r="L192" s="46">
        <f t="shared" si="24"/>
        <v>26818</v>
      </c>
      <c r="M192" s="46">
        <f t="shared" si="31"/>
        <v>26500</v>
      </c>
      <c r="N192" s="136"/>
      <c r="O192" s="194" t="s">
        <v>605</v>
      </c>
    </row>
    <row r="193" spans="1:15" s="105" customFormat="1" x14ac:dyDescent="0.25">
      <c r="A193" s="147">
        <f t="shared" si="25"/>
        <v>189</v>
      </c>
      <c r="B193" s="179" t="s">
        <v>159</v>
      </c>
      <c r="C193" s="180">
        <v>921870</v>
      </c>
      <c r="D193" s="131">
        <v>43238</v>
      </c>
      <c r="E193" s="190">
        <v>51000</v>
      </c>
      <c r="F193" s="152">
        <f t="shared" si="22"/>
        <v>51000</v>
      </c>
      <c r="G193" s="135">
        <f t="shared" si="30"/>
        <v>51000</v>
      </c>
      <c r="H193" s="80">
        <v>0</v>
      </c>
      <c r="I193" s="45">
        <v>1</v>
      </c>
      <c r="J193" s="45">
        <v>1</v>
      </c>
      <c r="K193" s="46">
        <f t="shared" si="23"/>
        <v>51000</v>
      </c>
      <c r="L193" s="46">
        <f t="shared" si="24"/>
        <v>51000</v>
      </c>
      <c r="M193" s="46">
        <f t="shared" si="31"/>
        <v>51000</v>
      </c>
      <c r="N193" s="136"/>
      <c r="O193" s="206" t="s">
        <v>595</v>
      </c>
    </row>
    <row r="194" spans="1:15" s="105" customFormat="1" x14ac:dyDescent="0.25">
      <c r="A194" s="147">
        <f t="shared" si="25"/>
        <v>190</v>
      </c>
      <c r="B194" s="148" t="s">
        <v>159</v>
      </c>
      <c r="C194" s="165">
        <v>921870</v>
      </c>
      <c r="D194" s="131">
        <v>43223</v>
      </c>
      <c r="E194" s="268">
        <v>300000</v>
      </c>
      <c r="F194" s="133">
        <f t="shared" si="22"/>
        <v>300000</v>
      </c>
      <c r="G194" s="80">
        <f t="shared" si="30"/>
        <v>300000</v>
      </c>
      <c r="H194" s="80">
        <v>0</v>
      </c>
      <c r="I194" s="165">
        <v>1</v>
      </c>
      <c r="J194" s="165">
        <v>1</v>
      </c>
      <c r="K194" s="46">
        <f t="shared" si="23"/>
        <v>300000</v>
      </c>
      <c r="L194" s="135">
        <f t="shared" si="24"/>
        <v>300000</v>
      </c>
      <c r="M194" s="135">
        <f t="shared" si="31"/>
        <v>300000</v>
      </c>
      <c r="N194" s="136"/>
      <c r="O194" s="269" t="s">
        <v>830</v>
      </c>
    </row>
    <row r="195" spans="1:15" s="105" customFormat="1" x14ac:dyDescent="0.25">
      <c r="A195" s="147">
        <f t="shared" si="25"/>
        <v>191</v>
      </c>
      <c r="B195" s="52" t="s">
        <v>296</v>
      </c>
      <c r="C195" s="53" t="s">
        <v>295</v>
      </c>
      <c r="D195" s="131">
        <v>43223</v>
      </c>
      <c r="E195" s="190">
        <v>212175</v>
      </c>
      <c r="F195" s="133">
        <f t="shared" si="22"/>
        <v>212175</v>
      </c>
      <c r="G195" s="219">
        <f>E195/I195</f>
        <v>212175</v>
      </c>
      <c r="H195" s="72">
        <v>0</v>
      </c>
      <c r="I195" s="229">
        <v>1</v>
      </c>
      <c r="J195" s="229">
        <v>1</v>
      </c>
      <c r="K195" s="46">
        <f t="shared" si="23"/>
        <v>212175</v>
      </c>
      <c r="L195" s="46">
        <f t="shared" si="24"/>
        <v>212175</v>
      </c>
      <c r="M195" s="62">
        <f t="shared" si="31"/>
        <v>212175</v>
      </c>
      <c r="N195" s="92"/>
      <c r="O195" s="226" t="s">
        <v>651</v>
      </c>
    </row>
    <row r="196" spans="1:15" s="105" customFormat="1" x14ac:dyDescent="0.25">
      <c r="A196" s="147">
        <f t="shared" si="25"/>
        <v>192</v>
      </c>
      <c r="B196" s="179" t="s">
        <v>296</v>
      </c>
      <c r="C196" s="185" t="s">
        <v>295</v>
      </c>
      <c r="D196" s="131">
        <v>43237</v>
      </c>
      <c r="E196" s="187">
        <v>32890</v>
      </c>
      <c r="F196" s="133">
        <f t="shared" si="22"/>
        <v>32890</v>
      </c>
      <c r="G196" s="46">
        <f>+E196/I196</f>
        <v>32890</v>
      </c>
      <c r="H196" s="80">
        <v>0</v>
      </c>
      <c r="I196" s="67">
        <v>1</v>
      </c>
      <c r="J196" s="67">
        <v>1</v>
      </c>
      <c r="K196" s="46">
        <f t="shared" si="23"/>
        <v>32890</v>
      </c>
      <c r="L196" s="46">
        <f t="shared" si="24"/>
        <v>32890</v>
      </c>
      <c r="M196" s="46">
        <f t="shared" si="31"/>
        <v>32890</v>
      </c>
      <c r="N196" s="136"/>
      <c r="O196" s="244" t="s">
        <v>810</v>
      </c>
    </row>
    <row r="197" spans="1:15" s="105" customFormat="1" x14ac:dyDescent="0.25">
      <c r="A197" s="147">
        <f t="shared" si="25"/>
        <v>193</v>
      </c>
      <c r="B197" s="129" t="s">
        <v>165</v>
      </c>
      <c r="C197" s="130">
        <v>940715</v>
      </c>
      <c r="D197" s="186">
        <v>43216</v>
      </c>
      <c r="E197" s="260">
        <v>19500</v>
      </c>
      <c r="F197" s="133">
        <f t="shared" ref="F197:F260" si="32">+I197*K197</f>
        <v>19500</v>
      </c>
      <c r="G197" s="80">
        <f>+E197/I197</f>
        <v>19500</v>
      </c>
      <c r="H197" s="80">
        <v>0</v>
      </c>
      <c r="I197" s="261">
        <v>1</v>
      </c>
      <c r="J197" s="261">
        <v>1</v>
      </c>
      <c r="K197" s="46">
        <f t="shared" ref="K197:K260" si="33">+G197+H197</f>
        <v>19500</v>
      </c>
      <c r="L197" s="135">
        <f t="shared" ref="L197:L260" si="34">+J197*K197</f>
        <v>19500</v>
      </c>
      <c r="M197" s="135">
        <f t="shared" si="31"/>
        <v>19500</v>
      </c>
      <c r="N197" s="92"/>
      <c r="O197" s="179" t="s">
        <v>815</v>
      </c>
    </row>
    <row r="198" spans="1:15" s="105" customFormat="1" x14ac:dyDescent="0.25">
      <c r="A198" s="147">
        <f t="shared" si="25"/>
        <v>194</v>
      </c>
      <c r="B198" s="52" t="s">
        <v>656</v>
      </c>
      <c r="C198" s="53" t="s">
        <v>297</v>
      </c>
      <c r="D198" s="131">
        <v>43223</v>
      </c>
      <c r="E198" s="190">
        <v>402635</v>
      </c>
      <c r="F198" s="133">
        <f t="shared" si="32"/>
        <v>402635</v>
      </c>
      <c r="G198" s="219">
        <f>E198/I198</f>
        <v>402635</v>
      </c>
      <c r="H198" s="72">
        <v>0</v>
      </c>
      <c r="I198" s="225">
        <v>1</v>
      </c>
      <c r="J198" s="225">
        <v>1</v>
      </c>
      <c r="K198" s="46">
        <f t="shared" si="33"/>
        <v>402635</v>
      </c>
      <c r="L198" s="46">
        <f t="shared" si="34"/>
        <v>402635</v>
      </c>
      <c r="M198" s="62">
        <f t="shared" si="31"/>
        <v>402635</v>
      </c>
      <c r="N198" s="92"/>
      <c r="O198" s="226" t="s">
        <v>657</v>
      </c>
    </row>
    <row r="199" spans="1:15" s="105" customFormat="1" x14ac:dyDescent="0.25">
      <c r="A199" s="147">
        <f t="shared" ref="A199:A262" si="35">+A198+1</f>
        <v>195</v>
      </c>
      <c r="B199" s="52" t="s">
        <v>656</v>
      </c>
      <c r="C199" s="53" t="s">
        <v>297</v>
      </c>
      <c r="D199" s="40">
        <v>43223</v>
      </c>
      <c r="E199" s="190">
        <v>52300</v>
      </c>
      <c r="F199" s="133">
        <f t="shared" si="32"/>
        <v>52300</v>
      </c>
      <c r="G199" s="46">
        <f>+E199/I199</f>
        <v>52300</v>
      </c>
      <c r="H199" s="80">
        <v>0</v>
      </c>
      <c r="I199" s="67">
        <v>1</v>
      </c>
      <c r="J199" s="67">
        <v>1</v>
      </c>
      <c r="K199" s="46">
        <f t="shared" si="33"/>
        <v>52300</v>
      </c>
      <c r="L199" s="46">
        <f t="shared" si="34"/>
        <v>52300</v>
      </c>
      <c r="M199" s="46">
        <f t="shared" si="31"/>
        <v>52300</v>
      </c>
      <c r="N199" s="136"/>
      <c r="O199" s="226" t="s">
        <v>735</v>
      </c>
    </row>
    <row r="200" spans="1:15" s="105" customFormat="1" x14ac:dyDescent="0.25">
      <c r="A200" s="147">
        <f t="shared" si="35"/>
        <v>196</v>
      </c>
      <c r="B200" s="37" t="s">
        <v>730</v>
      </c>
      <c r="C200" s="38" t="s">
        <v>170</v>
      </c>
      <c r="D200" s="40">
        <v>43223</v>
      </c>
      <c r="E200" s="190">
        <v>31140</v>
      </c>
      <c r="F200" s="133">
        <f t="shared" si="32"/>
        <v>31140</v>
      </c>
      <c r="G200" s="46">
        <f>+E200/I200</f>
        <v>31140</v>
      </c>
      <c r="H200" s="80">
        <v>0</v>
      </c>
      <c r="I200" s="67">
        <v>1</v>
      </c>
      <c r="J200" s="67">
        <v>1</v>
      </c>
      <c r="K200" s="46">
        <f t="shared" si="33"/>
        <v>31140</v>
      </c>
      <c r="L200" s="46">
        <f t="shared" si="34"/>
        <v>31140</v>
      </c>
      <c r="M200" s="46">
        <f t="shared" si="31"/>
        <v>31140</v>
      </c>
      <c r="N200" s="136"/>
      <c r="O200" s="228" t="s">
        <v>731</v>
      </c>
    </row>
    <row r="201" spans="1:15" s="105" customFormat="1" x14ac:dyDescent="0.25">
      <c r="A201" s="147">
        <f t="shared" si="35"/>
        <v>197</v>
      </c>
      <c r="B201" s="52" t="s">
        <v>299</v>
      </c>
      <c r="C201" s="53" t="s">
        <v>298</v>
      </c>
      <c r="D201" s="40">
        <v>43222</v>
      </c>
      <c r="E201" s="190">
        <v>149140</v>
      </c>
      <c r="F201" s="133">
        <f t="shared" si="32"/>
        <v>149140</v>
      </c>
      <c r="G201" s="46">
        <f>+E201/I201</f>
        <v>149140</v>
      </c>
      <c r="H201" s="80">
        <v>0</v>
      </c>
      <c r="I201" s="67">
        <v>1</v>
      </c>
      <c r="J201" s="67">
        <v>1</v>
      </c>
      <c r="K201" s="46">
        <f t="shared" si="33"/>
        <v>149140</v>
      </c>
      <c r="L201" s="46">
        <f t="shared" si="34"/>
        <v>149140</v>
      </c>
      <c r="M201" s="46">
        <f t="shared" si="31"/>
        <v>149140</v>
      </c>
      <c r="N201" s="136"/>
      <c r="O201" s="226" t="s">
        <v>718</v>
      </c>
    </row>
    <row r="202" spans="1:15" s="105" customFormat="1" x14ac:dyDescent="0.25">
      <c r="A202" s="147">
        <f t="shared" si="35"/>
        <v>198</v>
      </c>
      <c r="B202" s="52" t="s">
        <v>175</v>
      </c>
      <c r="C202" s="53" t="s">
        <v>174</v>
      </c>
      <c r="D202" s="131">
        <v>43223</v>
      </c>
      <c r="E202" s="190">
        <v>308104</v>
      </c>
      <c r="F202" s="133">
        <f t="shared" si="32"/>
        <v>308104</v>
      </c>
      <c r="G202" s="219">
        <f>E202/I202</f>
        <v>308104</v>
      </c>
      <c r="H202" s="72">
        <v>0</v>
      </c>
      <c r="I202" s="229">
        <v>1</v>
      </c>
      <c r="J202" s="229">
        <v>1</v>
      </c>
      <c r="K202" s="46">
        <f t="shared" si="33"/>
        <v>308104</v>
      </c>
      <c r="L202" s="46">
        <f t="shared" si="34"/>
        <v>308104</v>
      </c>
      <c r="M202" s="62">
        <f t="shared" si="31"/>
        <v>308104</v>
      </c>
      <c r="N202" s="92"/>
      <c r="O202" s="226" t="s">
        <v>655</v>
      </c>
    </row>
    <row r="203" spans="1:15" s="105" customFormat="1" x14ac:dyDescent="0.25">
      <c r="A203" s="147">
        <f t="shared" si="35"/>
        <v>199</v>
      </c>
      <c r="B203" s="52" t="s">
        <v>175</v>
      </c>
      <c r="C203" s="53" t="s">
        <v>174</v>
      </c>
      <c r="D203" s="40">
        <v>43223</v>
      </c>
      <c r="E203" s="190">
        <v>103800</v>
      </c>
      <c r="F203" s="133">
        <f t="shared" si="32"/>
        <v>103800</v>
      </c>
      <c r="G203" s="46">
        <f>+E203/I203</f>
        <v>103800</v>
      </c>
      <c r="H203" s="80">
        <v>0</v>
      </c>
      <c r="I203" s="67">
        <v>1</v>
      </c>
      <c r="J203" s="67">
        <v>1</v>
      </c>
      <c r="K203" s="46">
        <f t="shared" si="33"/>
        <v>103800</v>
      </c>
      <c r="L203" s="46">
        <f t="shared" si="34"/>
        <v>103800</v>
      </c>
      <c r="M203" s="46">
        <f t="shared" si="31"/>
        <v>103800</v>
      </c>
      <c r="N203" s="136"/>
      <c r="O203" s="205" t="s">
        <v>734</v>
      </c>
    </row>
    <row r="204" spans="1:15" s="105" customFormat="1" x14ac:dyDescent="0.25">
      <c r="A204" s="147">
        <f t="shared" si="35"/>
        <v>200</v>
      </c>
      <c r="B204" s="179" t="s">
        <v>177</v>
      </c>
      <c r="C204" s="185" t="s">
        <v>176</v>
      </c>
      <c r="D204" s="186">
        <v>43213</v>
      </c>
      <c r="E204" s="181">
        <v>306000</v>
      </c>
      <c r="F204" s="152">
        <f t="shared" si="32"/>
        <v>309672</v>
      </c>
      <c r="G204" s="135">
        <f>+E204/I204</f>
        <v>306000</v>
      </c>
      <c r="H204" s="80">
        <f>+E204*1.2%</f>
        <v>3672</v>
      </c>
      <c r="I204" s="67">
        <v>1</v>
      </c>
      <c r="J204" s="67">
        <v>1</v>
      </c>
      <c r="K204" s="46">
        <f t="shared" si="33"/>
        <v>309672</v>
      </c>
      <c r="L204" s="46">
        <f t="shared" si="34"/>
        <v>309672</v>
      </c>
      <c r="M204" s="46">
        <f t="shared" si="31"/>
        <v>306000</v>
      </c>
      <c r="N204" s="136"/>
      <c r="O204" s="182" t="s">
        <v>587</v>
      </c>
    </row>
    <row r="205" spans="1:15" s="105" customFormat="1" x14ac:dyDescent="0.25">
      <c r="A205" s="147">
        <f t="shared" si="35"/>
        <v>201</v>
      </c>
      <c r="B205" s="52" t="s">
        <v>177</v>
      </c>
      <c r="C205" s="53" t="s">
        <v>176</v>
      </c>
      <c r="D205" s="40">
        <v>43222</v>
      </c>
      <c r="E205" s="190">
        <v>41300</v>
      </c>
      <c r="F205" s="133">
        <f t="shared" si="32"/>
        <v>41300</v>
      </c>
      <c r="G205" s="46">
        <f>+E205/I205</f>
        <v>41300</v>
      </c>
      <c r="H205" s="80">
        <v>0</v>
      </c>
      <c r="I205" s="67">
        <v>1</v>
      </c>
      <c r="J205" s="67">
        <v>1</v>
      </c>
      <c r="K205" s="46">
        <f t="shared" si="33"/>
        <v>41300</v>
      </c>
      <c r="L205" s="46">
        <f t="shared" si="34"/>
        <v>41300</v>
      </c>
      <c r="M205" s="46">
        <f t="shared" si="31"/>
        <v>41300</v>
      </c>
      <c r="N205" s="136"/>
      <c r="O205" s="226" t="s">
        <v>722</v>
      </c>
    </row>
    <row r="206" spans="1:15" s="105" customFormat="1" x14ac:dyDescent="0.25">
      <c r="A206" s="147">
        <f t="shared" si="35"/>
        <v>202</v>
      </c>
      <c r="B206" s="37" t="s">
        <v>179</v>
      </c>
      <c r="C206" s="45">
        <v>962069</v>
      </c>
      <c r="D206" s="131">
        <v>43227</v>
      </c>
      <c r="E206" s="190">
        <v>318312</v>
      </c>
      <c r="F206" s="133">
        <f t="shared" si="32"/>
        <v>318312</v>
      </c>
      <c r="G206" s="219">
        <f>E206/I206</f>
        <v>318312</v>
      </c>
      <c r="H206" s="72">
        <v>0</v>
      </c>
      <c r="I206" s="213">
        <v>1</v>
      </c>
      <c r="J206" s="213">
        <v>1</v>
      </c>
      <c r="K206" s="46">
        <f t="shared" si="33"/>
        <v>318312</v>
      </c>
      <c r="L206" s="46">
        <f t="shared" si="34"/>
        <v>318312</v>
      </c>
      <c r="M206" s="62">
        <f t="shared" si="31"/>
        <v>318312</v>
      </c>
      <c r="N206" s="92"/>
      <c r="O206" s="228" t="s">
        <v>698</v>
      </c>
    </row>
    <row r="207" spans="1:15" s="105" customFormat="1" x14ac:dyDescent="0.25">
      <c r="A207" s="147">
        <f t="shared" si="35"/>
        <v>203</v>
      </c>
      <c r="B207" s="138" t="s">
        <v>822</v>
      </c>
      <c r="C207" s="264" t="s">
        <v>180</v>
      </c>
      <c r="D207" s="139">
        <v>43241</v>
      </c>
      <c r="E207" s="133">
        <v>24000</v>
      </c>
      <c r="F207" s="133">
        <f t="shared" si="32"/>
        <v>24000</v>
      </c>
      <c r="G207" s="80">
        <f>+E207/I207</f>
        <v>24000</v>
      </c>
      <c r="H207" s="80">
        <v>0</v>
      </c>
      <c r="I207" s="261">
        <v>1</v>
      </c>
      <c r="J207" s="261">
        <v>1</v>
      </c>
      <c r="K207" s="46">
        <f t="shared" si="33"/>
        <v>24000</v>
      </c>
      <c r="L207" s="135">
        <f t="shared" si="34"/>
        <v>24000</v>
      </c>
      <c r="M207" s="135">
        <f t="shared" si="31"/>
        <v>24000</v>
      </c>
      <c r="N207" s="92"/>
      <c r="O207" s="74" t="s">
        <v>255</v>
      </c>
    </row>
    <row r="208" spans="1:15" s="105" customFormat="1" x14ac:dyDescent="0.25">
      <c r="A208" s="147">
        <f t="shared" si="35"/>
        <v>204</v>
      </c>
      <c r="B208" s="52" t="s">
        <v>649</v>
      </c>
      <c r="C208" s="58">
        <v>962291</v>
      </c>
      <c r="D208" s="131">
        <v>43223</v>
      </c>
      <c r="E208" s="190">
        <v>344946</v>
      </c>
      <c r="F208" s="133">
        <f t="shared" si="32"/>
        <v>344946</v>
      </c>
      <c r="G208" s="219">
        <f>E208/I208</f>
        <v>344946</v>
      </c>
      <c r="H208" s="72">
        <v>0</v>
      </c>
      <c r="I208" s="225">
        <v>1</v>
      </c>
      <c r="J208" s="225">
        <v>1</v>
      </c>
      <c r="K208" s="46">
        <f t="shared" si="33"/>
        <v>344946</v>
      </c>
      <c r="L208" s="46">
        <f t="shared" si="34"/>
        <v>344946</v>
      </c>
      <c r="M208" s="62">
        <f t="shared" si="31"/>
        <v>344946</v>
      </c>
      <c r="N208" s="92"/>
      <c r="O208" s="226" t="s">
        <v>650</v>
      </c>
    </row>
    <row r="209" spans="1:15" s="105" customFormat="1" x14ac:dyDescent="0.25">
      <c r="A209" s="147">
        <f t="shared" si="35"/>
        <v>205</v>
      </c>
      <c r="B209" s="52" t="s">
        <v>649</v>
      </c>
      <c r="C209" s="58">
        <v>962291</v>
      </c>
      <c r="D209" s="40">
        <v>43223</v>
      </c>
      <c r="E209" s="190">
        <v>111300</v>
      </c>
      <c r="F209" s="133">
        <f t="shared" si="32"/>
        <v>111300</v>
      </c>
      <c r="G209" s="46">
        <f>+E209/I209</f>
        <v>111300</v>
      </c>
      <c r="H209" s="80">
        <v>0</v>
      </c>
      <c r="I209" s="67">
        <v>1</v>
      </c>
      <c r="J209" s="67">
        <v>1</v>
      </c>
      <c r="K209" s="46">
        <f t="shared" si="33"/>
        <v>111300</v>
      </c>
      <c r="L209" s="46">
        <f t="shared" si="34"/>
        <v>111300</v>
      </c>
      <c r="M209" s="46">
        <f t="shared" si="31"/>
        <v>111300</v>
      </c>
      <c r="N209" s="136"/>
      <c r="O209" s="226" t="s">
        <v>736</v>
      </c>
    </row>
    <row r="210" spans="1:15" s="105" customFormat="1" x14ac:dyDescent="0.25">
      <c r="A210" s="147">
        <f t="shared" si="35"/>
        <v>206</v>
      </c>
      <c r="B210" s="37" t="s">
        <v>182</v>
      </c>
      <c r="C210" s="38" t="s">
        <v>181</v>
      </c>
      <c r="D210" s="131">
        <v>43222</v>
      </c>
      <c r="E210" s="190">
        <v>147258</v>
      </c>
      <c r="F210" s="133">
        <f t="shared" si="32"/>
        <v>147258</v>
      </c>
      <c r="G210" s="219">
        <f>E210/I210</f>
        <v>147258</v>
      </c>
      <c r="H210" s="72">
        <v>0</v>
      </c>
      <c r="I210" s="213">
        <v>1</v>
      </c>
      <c r="J210" s="213">
        <v>1</v>
      </c>
      <c r="K210" s="46">
        <f t="shared" si="33"/>
        <v>147258</v>
      </c>
      <c r="L210" s="46">
        <f t="shared" si="34"/>
        <v>147258</v>
      </c>
      <c r="M210" s="62">
        <f t="shared" si="31"/>
        <v>147258</v>
      </c>
      <c r="N210" s="92"/>
      <c r="O210" s="228" t="s">
        <v>642</v>
      </c>
    </row>
    <row r="211" spans="1:15" s="105" customFormat="1" x14ac:dyDescent="0.25">
      <c r="A211" s="147">
        <f t="shared" si="35"/>
        <v>207</v>
      </c>
      <c r="B211" s="37" t="s">
        <v>182</v>
      </c>
      <c r="C211" s="38" t="s">
        <v>181</v>
      </c>
      <c r="D211" s="131">
        <v>43222</v>
      </c>
      <c r="E211" s="190">
        <v>662050</v>
      </c>
      <c r="F211" s="133">
        <f t="shared" si="32"/>
        <v>662050</v>
      </c>
      <c r="G211" s="219">
        <f>E211/I211</f>
        <v>662050</v>
      </c>
      <c r="H211" s="72">
        <v>0</v>
      </c>
      <c r="I211" s="213">
        <v>1</v>
      </c>
      <c r="J211" s="213">
        <v>1</v>
      </c>
      <c r="K211" s="46">
        <f t="shared" si="33"/>
        <v>662050</v>
      </c>
      <c r="L211" s="46">
        <f t="shared" si="34"/>
        <v>662050</v>
      </c>
      <c r="M211" s="62">
        <f t="shared" si="31"/>
        <v>662050</v>
      </c>
      <c r="N211" s="92"/>
      <c r="O211" s="228" t="s">
        <v>643</v>
      </c>
    </row>
    <row r="212" spans="1:15" s="105" customFormat="1" x14ac:dyDescent="0.25">
      <c r="A212" s="147">
        <f t="shared" si="35"/>
        <v>208</v>
      </c>
      <c r="B212" s="37" t="s">
        <v>182</v>
      </c>
      <c r="C212" s="38" t="s">
        <v>181</v>
      </c>
      <c r="D212" s="131">
        <v>43222</v>
      </c>
      <c r="E212" s="190">
        <v>74386</v>
      </c>
      <c r="F212" s="133">
        <f t="shared" si="32"/>
        <v>74386</v>
      </c>
      <c r="G212" s="219">
        <f>E212/I212</f>
        <v>74386</v>
      </c>
      <c r="H212" s="72">
        <v>0</v>
      </c>
      <c r="I212" s="213">
        <v>1</v>
      </c>
      <c r="J212" s="213">
        <v>1</v>
      </c>
      <c r="K212" s="46">
        <f t="shared" si="33"/>
        <v>74386</v>
      </c>
      <c r="L212" s="46">
        <f t="shared" si="34"/>
        <v>74386</v>
      </c>
      <c r="M212" s="62">
        <f t="shared" si="31"/>
        <v>74386</v>
      </c>
      <c r="N212" s="92"/>
      <c r="O212" s="228" t="s">
        <v>644</v>
      </c>
    </row>
    <row r="213" spans="1:15" s="105" customFormat="1" x14ac:dyDescent="0.25">
      <c r="A213" s="147">
        <f t="shared" si="35"/>
        <v>209</v>
      </c>
      <c r="B213" s="37" t="s">
        <v>711</v>
      </c>
      <c r="C213" s="38" t="s">
        <v>181</v>
      </c>
      <c r="D213" s="131">
        <v>43227</v>
      </c>
      <c r="E213" s="230">
        <v>165000</v>
      </c>
      <c r="F213" s="241">
        <f t="shared" si="32"/>
        <v>165000</v>
      </c>
      <c r="G213" s="135">
        <f>+E213/I213</f>
        <v>165000</v>
      </c>
      <c r="H213" s="80">
        <v>0</v>
      </c>
      <c r="I213" s="67">
        <v>1</v>
      </c>
      <c r="J213" s="67">
        <v>1</v>
      </c>
      <c r="K213" s="135">
        <f t="shared" si="33"/>
        <v>165000</v>
      </c>
      <c r="L213" s="135">
        <f t="shared" si="34"/>
        <v>165000</v>
      </c>
      <c r="M213" s="135">
        <f t="shared" si="31"/>
        <v>165000</v>
      </c>
      <c r="N213" s="242"/>
      <c r="O213" s="37" t="s">
        <v>712</v>
      </c>
    </row>
    <row r="214" spans="1:15" s="105" customFormat="1" x14ac:dyDescent="0.25">
      <c r="A214" s="147">
        <f t="shared" si="35"/>
        <v>210</v>
      </c>
      <c r="B214" s="37" t="s">
        <v>182</v>
      </c>
      <c r="C214" s="38" t="s">
        <v>181</v>
      </c>
      <c r="D214" s="40">
        <v>43222</v>
      </c>
      <c r="E214" s="190">
        <v>22140</v>
      </c>
      <c r="F214" s="133">
        <f t="shared" si="32"/>
        <v>22140</v>
      </c>
      <c r="G214" s="46">
        <f>+E214/I214</f>
        <v>22140</v>
      </c>
      <c r="H214" s="80">
        <v>0</v>
      </c>
      <c r="I214" s="67">
        <v>1</v>
      </c>
      <c r="J214" s="67">
        <v>1</v>
      </c>
      <c r="K214" s="46">
        <f t="shared" si="33"/>
        <v>22140</v>
      </c>
      <c r="L214" s="46">
        <f t="shared" si="34"/>
        <v>22140</v>
      </c>
      <c r="M214" s="46">
        <f t="shared" si="31"/>
        <v>22140</v>
      </c>
      <c r="N214" s="136"/>
      <c r="O214" s="228" t="s">
        <v>720</v>
      </c>
    </row>
    <row r="215" spans="1:15" s="105" customFormat="1" x14ac:dyDescent="0.25">
      <c r="A215" s="147">
        <f t="shared" si="35"/>
        <v>211</v>
      </c>
      <c r="B215" s="37" t="s">
        <v>302</v>
      </c>
      <c r="C215" s="38" t="s">
        <v>301</v>
      </c>
      <c r="D215" s="40">
        <v>43223</v>
      </c>
      <c r="E215" s="230">
        <v>39140</v>
      </c>
      <c r="F215" s="133">
        <f t="shared" si="32"/>
        <v>39140</v>
      </c>
      <c r="G215" s="46">
        <f>+E215/I215</f>
        <v>39140</v>
      </c>
      <c r="H215" s="80">
        <v>0</v>
      </c>
      <c r="I215" s="67">
        <v>1</v>
      </c>
      <c r="J215" s="67">
        <v>1</v>
      </c>
      <c r="K215" s="46">
        <f t="shared" si="33"/>
        <v>39140</v>
      </c>
      <c r="L215" s="46">
        <f t="shared" si="34"/>
        <v>39140</v>
      </c>
      <c r="M215" s="46">
        <f t="shared" si="31"/>
        <v>39140</v>
      </c>
      <c r="N215" s="136"/>
      <c r="O215" s="205" t="s">
        <v>744</v>
      </c>
    </row>
    <row r="216" spans="1:15" s="105" customFormat="1" x14ac:dyDescent="0.25">
      <c r="A216" s="147">
        <f t="shared" si="35"/>
        <v>212</v>
      </c>
      <c r="B216" s="37" t="s">
        <v>303</v>
      </c>
      <c r="C216" s="45">
        <v>962409</v>
      </c>
      <c r="D216" s="131">
        <v>43223</v>
      </c>
      <c r="E216" s="230">
        <v>273287</v>
      </c>
      <c r="F216" s="133">
        <f t="shared" si="32"/>
        <v>273287</v>
      </c>
      <c r="G216" s="219">
        <f>E216/I216</f>
        <v>273287</v>
      </c>
      <c r="H216" s="72">
        <v>0</v>
      </c>
      <c r="I216" s="231">
        <v>1</v>
      </c>
      <c r="J216" s="231">
        <v>1</v>
      </c>
      <c r="K216" s="46">
        <f t="shared" si="33"/>
        <v>273287</v>
      </c>
      <c r="L216" s="46">
        <f t="shared" si="34"/>
        <v>273287</v>
      </c>
      <c r="M216" s="62">
        <f t="shared" si="31"/>
        <v>273287</v>
      </c>
      <c r="N216" s="92"/>
      <c r="O216" s="228" t="s">
        <v>660</v>
      </c>
    </row>
    <row r="217" spans="1:15" s="105" customFormat="1" x14ac:dyDescent="0.25">
      <c r="A217" s="147">
        <f t="shared" si="35"/>
        <v>213</v>
      </c>
      <c r="B217" s="37" t="s">
        <v>672</v>
      </c>
      <c r="C217" s="38" t="s">
        <v>304</v>
      </c>
      <c r="D217" s="131">
        <v>43224</v>
      </c>
      <c r="E217" s="190">
        <v>224853</v>
      </c>
      <c r="F217" s="133">
        <f t="shared" si="32"/>
        <v>224853</v>
      </c>
      <c r="G217" s="219">
        <f>E217/I217</f>
        <v>224853</v>
      </c>
      <c r="H217" s="72">
        <v>0</v>
      </c>
      <c r="I217" s="213">
        <v>1</v>
      </c>
      <c r="J217" s="213">
        <v>1</v>
      </c>
      <c r="K217" s="46">
        <f t="shared" si="33"/>
        <v>224853</v>
      </c>
      <c r="L217" s="46">
        <f t="shared" si="34"/>
        <v>224853</v>
      </c>
      <c r="M217" s="62">
        <f t="shared" si="31"/>
        <v>224853</v>
      </c>
      <c r="N217" s="92"/>
      <c r="O217" s="228" t="s">
        <v>673</v>
      </c>
    </row>
    <row r="218" spans="1:15" s="105" customFormat="1" x14ac:dyDescent="0.25">
      <c r="A218" s="147">
        <f t="shared" si="35"/>
        <v>214</v>
      </c>
      <c r="B218" s="37" t="s">
        <v>672</v>
      </c>
      <c r="C218" s="63">
        <v>962744</v>
      </c>
      <c r="D218" s="131">
        <v>43224</v>
      </c>
      <c r="E218" s="190">
        <v>8529</v>
      </c>
      <c r="F218" s="133">
        <f t="shared" si="32"/>
        <v>8529</v>
      </c>
      <c r="G218" s="219">
        <f>E218/I218</f>
        <v>8529</v>
      </c>
      <c r="H218" s="72">
        <v>0</v>
      </c>
      <c r="I218" s="213">
        <v>1</v>
      </c>
      <c r="J218" s="213">
        <v>1</v>
      </c>
      <c r="K218" s="46">
        <f t="shared" si="33"/>
        <v>8529</v>
      </c>
      <c r="L218" s="46">
        <f t="shared" si="34"/>
        <v>8529</v>
      </c>
      <c r="M218" s="62">
        <f t="shared" si="31"/>
        <v>8529</v>
      </c>
      <c r="N218" s="92"/>
      <c r="O218" s="228" t="s">
        <v>674</v>
      </c>
    </row>
    <row r="219" spans="1:15" s="105" customFormat="1" x14ac:dyDescent="0.25">
      <c r="A219" s="147">
        <f t="shared" si="35"/>
        <v>215</v>
      </c>
      <c r="B219" s="37" t="s">
        <v>672</v>
      </c>
      <c r="C219" s="38" t="s">
        <v>304</v>
      </c>
      <c r="D219" s="40">
        <v>43224</v>
      </c>
      <c r="E219" s="190">
        <v>31390</v>
      </c>
      <c r="F219" s="133">
        <f t="shared" si="32"/>
        <v>31390</v>
      </c>
      <c r="G219" s="46">
        <f>+E219/I219</f>
        <v>31390</v>
      </c>
      <c r="H219" s="80">
        <v>0</v>
      </c>
      <c r="I219" s="67">
        <v>1</v>
      </c>
      <c r="J219" s="67">
        <v>1</v>
      </c>
      <c r="K219" s="46">
        <f t="shared" si="33"/>
        <v>31390</v>
      </c>
      <c r="L219" s="46">
        <f t="shared" si="34"/>
        <v>31390</v>
      </c>
      <c r="M219" s="46">
        <f t="shared" ref="M219:M250" si="36">+G219*J219</f>
        <v>31390</v>
      </c>
      <c r="N219" s="136"/>
      <c r="O219" s="228" t="s">
        <v>750</v>
      </c>
    </row>
    <row r="220" spans="1:15" s="105" customFormat="1" x14ac:dyDescent="0.25">
      <c r="A220" s="147">
        <f t="shared" si="35"/>
        <v>216</v>
      </c>
      <c r="B220" s="37" t="s">
        <v>672</v>
      </c>
      <c r="C220" s="38" t="s">
        <v>304</v>
      </c>
      <c r="D220" s="40">
        <v>43224</v>
      </c>
      <c r="E220" s="190">
        <v>42300</v>
      </c>
      <c r="F220" s="133">
        <f t="shared" si="32"/>
        <v>42300</v>
      </c>
      <c r="G220" s="46">
        <f>+E220/I220</f>
        <v>42300</v>
      </c>
      <c r="H220" s="80">
        <v>0</v>
      </c>
      <c r="I220" s="67">
        <v>1</v>
      </c>
      <c r="J220" s="67">
        <v>1</v>
      </c>
      <c r="K220" s="46">
        <f t="shared" si="33"/>
        <v>42300</v>
      </c>
      <c r="L220" s="46">
        <f t="shared" si="34"/>
        <v>42300</v>
      </c>
      <c r="M220" s="46">
        <f t="shared" si="36"/>
        <v>42300</v>
      </c>
      <c r="N220" s="136"/>
      <c r="O220" s="228" t="s">
        <v>751</v>
      </c>
    </row>
    <row r="221" spans="1:15" s="105" customFormat="1" x14ac:dyDescent="0.25">
      <c r="A221" s="147">
        <f t="shared" si="35"/>
        <v>217</v>
      </c>
      <c r="B221" s="37" t="s">
        <v>672</v>
      </c>
      <c r="C221" s="38" t="s">
        <v>304</v>
      </c>
      <c r="D221" s="40">
        <v>43224</v>
      </c>
      <c r="E221" s="190">
        <v>33500</v>
      </c>
      <c r="F221" s="133">
        <f t="shared" si="32"/>
        <v>33500</v>
      </c>
      <c r="G221" s="46">
        <f>+E221/I221</f>
        <v>33500</v>
      </c>
      <c r="H221" s="80">
        <v>0</v>
      </c>
      <c r="I221" s="67">
        <v>1</v>
      </c>
      <c r="J221" s="67">
        <v>1</v>
      </c>
      <c r="K221" s="46">
        <f t="shared" si="33"/>
        <v>33500</v>
      </c>
      <c r="L221" s="46">
        <f t="shared" si="34"/>
        <v>33500</v>
      </c>
      <c r="M221" s="46">
        <f t="shared" si="36"/>
        <v>33500</v>
      </c>
      <c r="N221" s="136"/>
      <c r="O221" s="228" t="s">
        <v>752</v>
      </c>
    </row>
    <row r="222" spans="1:15" s="105" customFormat="1" x14ac:dyDescent="0.25">
      <c r="A222" s="147">
        <f t="shared" si="35"/>
        <v>218</v>
      </c>
      <c r="B222" s="179" t="s">
        <v>186</v>
      </c>
      <c r="C222" s="128">
        <v>962795</v>
      </c>
      <c r="D222" s="131">
        <v>43237</v>
      </c>
      <c r="E222" s="246">
        <v>31340</v>
      </c>
      <c r="F222" s="133">
        <f t="shared" si="32"/>
        <v>31340</v>
      </c>
      <c r="G222" s="46">
        <f>+E222/I222</f>
        <v>31340</v>
      </c>
      <c r="H222" s="80">
        <v>0</v>
      </c>
      <c r="I222" s="67">
        <v>1</v>
      </c>
      <c r="J222" s="67">
        <v>1</v>
      </c>
      <c r="K222" s="46">
        <f t="shared" si="33"/>
        <v>31340</v>
      </c>
      <c r="L222" s="46">
        <f t="shared" si="34"/>
        <v>31340</v>
      </c>
      <c r="M222" s="46">
        <f t="shared" si="36"/>
        <v>31340</v>
      </c>
      <c r="N222" s="136"/>
      <c r="O222" s="244" t="s">
        <v>789</v>
      </c>
    </row>
    <row r="223" spans="1:15" s="105" customFormat="1" x14ac:dyDescent="0.25">
      <c r="A223" s="147">
        <f t="shared" si="35"/>
        <v>219</v>
      </c>
      <c r="B223" s="179" t="s">
        <v>186</v>
      </c>
      <c r="C223" s="128">
        <v>962795</v>
      </c>
      <c r="D223" s="131">
        <v>43237</v>
      </c>
      <c r="E223" s="246">
        <v>24140</v>
      </c>
      <c r="F223" s="133">
        <f t="shared" si="32"/>
        <v>24140</v>
      </c>
      <c r="G223" s="46">
        <f>+E223/I223</f>
        <v>24140</v>
      </c>
      <c r="H223" s="80">
        <v>0</v>
      </c>
      <c r="I223" s="67">
        <v>1</v>
      </c>
      <c r="J223" s="67">
        <v>1</v>
      </c>
      <c r="K223" s="46">
        <f t="shared" si="33"/>
        <v>24140</v>
      </c>
      <c r="L223" s="46">
        <f t="shared" si="34"/>
        <v>24140</v>
      </c>
      <c r="M223" s="46">
        <f t="shared" si="36"/>
        <v>24140</v>
      </c>
      <c r="N223" s="136"/>
      <c r="O223" s="244" t="s">
        <v>790</v>
      </c>
    </row>
    <row r="224" spans="1:15" s="105" customFormat="1" x14ac:dyDescent="0.25">
      <c r="A224" s="147">
        <f t="shared" si="35"/>
        <v>220</v>
      </c>
      <c r="B224" s="37" t="s">
        <v>666</v>
      </c>
      <c r="C224" s="38" t="s">
        <v>305</v>
      </c>
      <c r="D224" s="131">
        <v>43223</v>
      </c>
      <c r="E224" s="190">
        <v>105358</v>
      </c>
      <c r="F224" s="133">
        <f t="shared" si="32"/>
        <v>105358</v>
      </c>
      <c r="G224" s="219">
        <f>E224/I224</f>
        <v>105358</v>
      </c>
      <c r="H224" s="72">
        <v>0</v>
      </c>
      <c r="I224" s="231">
        <v>1</v>
      </c>
      <c r="J224" s="231">
        <v>1</v>
      </c>
      <c r="K224" s="46">
        <f t="shared" si="33"/>
        <v>105358</v>
      </c>
      <c r="L224" s="46">
        <f t="shared" si="34"/>
        <v>105358</v>
      </c>
      <c r="M224" s="62">
        <f t="shared" si="36"/>
        <v>105358</v>
      </c>
      <c r="N224" s="92"/>
      <c r="O224" s="205" t="s">
        <v>667</v>
      </c>
    </row>
    <row r="225" spans="1:15" s="105" customFormat="1" x14ac:dyDescent="0.25">
      <c r="A225" s="147">
        <f t="shared" si="35"/>
        <v>221</v>
      </c>
      <c r="B225" s="37" t="s">
        <v>666</v>
      </c>
      <c r="C225" s="38" t="s">
        <v>305</v>
      </c>
      <c r="D225" s="40">
        <v>43223</v>
      </c>
      <c r="E225" s="190">
        <v>42300</v>
      </c>
      <c r="F225" s="133">
        <f t="shared" si="32"/>
        <v>42300</v>
      </c>
      <c r="G225" s="46">
        <f t="shared" ref="G225:G233" si="37">+E225/I225</f>
        <v>42300</v>
      </c>
      <c r="H225" s="80">
        <v>0</v>
      </c>
      <c r="I225" s="67">
        <v>1</v>
      </c>
      <c r="J225" s="67">
        <v>1</v>
      </c>
      <c r="K225" s="46">
        <f t="shared" si="33"/>
        <v>42300</v>
      </c>
      <c r="L225" s="46">
        <f t="shared" si="34"/>
        <v>42300</v>
      </c>
      <c r="M225" s="46">
        <f t="shared" si="36"/>
        <v>42300</v>
      </c>
      <c r="N225" s="136"/>
      <c r="O225" s="205" t="s">
        <v>728</v>
      </c>
    </row>
    <row r="226" spans="1:15" s="105" customFormat="1" ht="16.5" x14ac:dyDescent="0.3">
      <c r="A226" s="147">
        <f t="shared" si="35"/>
        <v>222</v>
      </c>
      <c r="B226" s="191" t="s">
        <v>188</v>
      </c>
      <c r="C226" s="195" t="s">
        <v>187</v>
      </c>
      <c r="D226" s="153">
        <v>43209</v>
      </c>
      <c r="E226" s="190">
        <v>100500</v>
      </c>
      <c r="F226" s="152">
        <f t="shared" si="32"/>
        <v>101706</v>
      </c>
      <c r="G226" s="135">
        <f t="shared" si="37"/>
        <v>100500</v>
      </c>
      <c r="H226" s="80">
        <f>+E226*1.2%</f>
        <v>1206</v>
      </c>
      <c r="I226" s="45">
        <v>1</v>
      </c>
      <c r="J226" s="45">
        <v>1</v>
      </c>
      <c r="K226" s="46">
        <f t="shared" si="33"/>
        <v>101706</v>
      </c>
      <c r="L226" s="46">
        <f t="shared" si="34"/>
        <v>101706</v>
      </c>
      <c r="M226" s="46">
        <f t="shared" si="36"/>
        <v>100500</v>
      </c>
      <c r="N226" s="136"/>
      <c r="O226" s="196" t="s">
        <v>600</v>
      </c>
    </row>
    <row r="227" spans="1:15" s="105" customFormat="1" x14ac:dyDescent="0.25">
      <c r="A227" s="147">
        <f t="shared" si="35"/>
        <v>223</v>
      </c>
      <c r="B227" s="191" t="s">
        <v>188</v>
      </c>
      <c r="C227" s="195" t="s">
        <v>187</v>
      </c>
      <c r="D227" s="131">
        <v>43234</v>
      </c>
      <c r="E227" s="190">
        <v>100500</v>
      </c>
      <c r="F227" s="152">
        <f t="shared" si="32"/>
        <v>100500</v>
      </c>
      <c r="G227" s="135">
        <f t="shared" si="37"/>
        <v>100500</v>
      </c>
      <c r="H227" s="80">
        <v>0</v>
      </c>
      <c r="I227" s="45">
        <v>1</v>
      </c>
      <c r="J227" s="45">
        <v>1</v>
      </c>
      <c r="K227" s="46">
        <f t="shared" si="33"/>
        <v>100500</v>
      </c>
      <c r="L227" s="46">
        <f t="shared" si="34"/>
        <v>100500</v>
      </c>
      <c r="M227" s="46">
        <f t="shared" si="36"/>
        <v>100500</v>
      </c>
      <c r="N227" s="136"/>
      <c r="O227" s="206" t="s">
        <v>600</v>
      </c>
    </row>
    <row r="228" spans="1:15" s="105" customFormat="1" x14ac:dyDescent="0.25">
      <c r="A228" s="147">
        <f t="shared" si="35"/>
        <v>224</v>
      </c>
      <c r="B228" s="129" t="s">
        <v>193</v>
      </c>
      <c r="C228" s="86" t="s">
        <v>192</v>
      </c>
      <c r="D228" s="186">
        <v>43215</v>
      </c>
      <c r="E228" s="260">
        <v>39000</v>
      </c>
      <c r="F228" s="133">
        <f t="shared" si="32"/>
        <v>39000</v>
      </c>
      <c r="G228" s="80">
        <f t="shared" si="37"/>
        <v>39000</v>
      </c>
      <c r="H228" s="80">
        <v>0</v>
      </c>
      <c r="I228" s="261">
        <v>1</v>
      </c>
      <c r="J228" s="261">
        <v>1</v>
      </c>
      <c r="K228" s="46">
        <f t="shared" si="33"/>
        <v>39000</v>
      </c>
      <c r="L228" s="135">
        <f t="shared" si="34"/>
        <v>39000</v>
      </c>
      <c r="M228" s="135">
        <f t="shared" si="36"/>
        <v>39000</v>
      </c>
      <c r="N228" s="92"/>
      <c r="O228" s="179" t="s">
        <v>814</v>
      </c>
    </row>
    <row r="229" spans="1:15" s="105" customFormat="1" x14ac:dyDescent="0.25">
      <c r="A229" s="147">
        <f t="shared" si="35"/>
        <v>225</v>
      </c>
      <c r="B229" s="179" t="s">
        <v>193</v>
      </c>
      <c r="C229" s="180">
        <v>963180</v>
      </c>
      <c r="D229" s="131">
        <v>43227</v>
      </c>
      <c r="E229" s="187">
        <v>503000</v>
      </c>
      <c r="F229" s="152">
        <f t="shared" si="32"/>
        <v>503000</v>
      </c>
      <c r="G229" s="135">
        <f t="shared" si="37"/>
        <v>503000</v>
      </c>
      <c r="H229" s="80">
        <v>0</v>
      </c>
      <c r="I229" s="183">
        <v>1</v>
      </c>
      <c r="J229" s="183">
        <v>1</v>
      </c>
      <c r="K229" s="46">
        <f t="shared" si="33"/>
        <v>503000</v>
      </c>
      <c r="L229" s="46">
        <f t="shared" si="34"/>
        <v>503000</v>
      </c>
      <c r="M229" s="46">
        <f t="shared" si="36"/>
        <v>503000</v>
      </c>
      <c r="N229" s="136"/>
      <c r="O229" s="182" t="s">
        <v>584</v>
      </c>
    </row>
    <row r="230" spans="1:15" s="105" customFormat="1" x14ac:dyDescent="0.25">
      <c r="A230" s="147">
        <f t="shared" si="35"/>
        <v>226</v>
      </c>
      <c r="B230" s="192" t="s">
        <v>193</v>
      </c>
      <c r="C230" s="197" t="s">
        <v>192</v>
      </c>
      <c r="D230" s="131">
        <v>43234</v>
      </c>
      <c r="E230" s="190">
        <v>51000</v>
      </c>
      <c r="F230" s="152">
        <f t="shared" si="32"/>
        <v>51000</v>
      </c>
      <c r="G230" s="135">
        <f t="shared" si="37"/>
        <v>51000</v>
      </c>
      <c r="H230" s="80">
        <v>0</v>
      </c>
      <c r="I230" s="45">
        <v>1</v>
      </c>
      <c r="J230" s="45">
        <v>1</v>
      </c>
      <c r="K230" s="46">
        <f t="shared" si="33"/>
        <v>51000</v>
      </c>
      <c r="L230" s="46">
        <f t="shared" si="34"/>
        <v>51000</v>
      </c>
      <c r="M230" s="46">
        <f t="shared" si="36"/>
        <v>51000</v>
      </c>
      <c r="N230" s="136"/>
      <c r="O230" s="205" t="s">
        <v>623</v>
      </c>
    </row>
    <row r="231" spans="1:15" s="105" customFormat="1" x14ac:dyDescent="0.25">
      <c r="A231" s="147">
        <f t="shared" si="35"/>
        <v>227</v>
      </c>
      <c r="B231" s="199" t="s">
        <v>193</v>
      </c>
      <c r="C231" s="163" t="s">
        <v>192</v>
      </c>
      <c r="D231" s="131">
        <v>43229</v>
      </c>
      <c r="E231" s="208">
        <v>739000</v>
      </c>
      <c r="F231" s="209">
        <f t="shared" si="32"/>
        <v>739000</v>
      </c>
      <c r="G231" s="135">
        <f t="shared" si="37"/>
        <v>739000</v>
      </c>
      <c r="H231" s="72">
        <v>0</v>
      </c>
      <c r="I231" s="210">
        <v>1</v>
      </c>
      <c r="J231" s="210">
        <v>1</v>
      </c>
      <c r="K231" s="135">
        <f t="shared" si="33"/>
        <v>739000</v>
      </c>
      <c r="L231" s="135">
        <f t="shared" si="34"/>
        <v>739000</v>
      </c>
      <c r="M231" s="46">
        <f t="shared" si="36"/>
        <v>739000</v>
      </c>
      <c r="N231" s="92"/>
      <c r="O231" s="216" t="s">
        <v>631</v>
      </c>
    </row>
    <row r="232" spans="1:15" s="105" customFormat="1" x14ac:dyDescent="0.25">
      <c r="A232" s="147">
        <f t="shared" si="35"/>
        <v>228</v>
      </c>
      <c r="B232" s="129" t="s">
        <v>193</v>
      </c>
      <c r="C232" s="130">
        <v>963180</v>
      </c>
      <c r="D232" s="186">
        <v>43220</v>
      </c>
      <c r="E232" s="260">
        <v>6500</v>
      </c>
      <c r="F232" s="133">
        <f t="shared" si="32"/>
        <v>6500</v>
      </c>
      <c r="G232" s="80">
        <f t="shared" si="37"/>
        <v>6500</v>
      </c>
      <c r="H232" s="80">
        <v>0</v>
      </c>
      <c r="I232" s="261">
        <v>1</v>
      </c>
      <c r="J232" s="261">
        <v>1</v>
      </c>
      <c r="K232" s="46">
        <f t="shared" si="33"/>
        <v>6500</v>
      </c>
      <c r="L232" s="135">
        <f t="shared" si="34"/>
        <v>6500</v>
      </c>
      <c r="M232" s="135">
        <f t="shared" si="36"/>
        <v>6500</v>
      </c>
      <c r="N232" s="92"/>
      <c r="O232" s="179" t="s">
        <v>816</v>
      </c>
    </row>
    <row r="233" spans="1:15" s="105" customFormat="1" x14ac:dyDescent="0.25">
      <c r="A233" s="147">
        <f t="shared" si="35"/>
        <v>229</v>
      </c>
      <c r="B233" s="265" t="s">
        <v>193</v>
      </c>
      <c r="C233" s="227">
        <v>963180</v>
      </c>
      <c r="D233" s="131">
        <v>43224</v>
      </c>
      <c r="E233" s="263">
        <v>6500</v>
      </c>
      <c r="F233" s="133">
        <f t="shared" si="32"/>
        <v>6500</v>
      </c>
      <c r="G233" s="80">
        <f t="shared" si="37"/>
        <v>6500</v>
      </c>
      <c r="H233" s="80">
        <v>0</v>
      </c>
      <c r="I233" s="261">
        <v>1</v>
      </c>
      <c r="J233" s="261">
        <v>1</v>
      </c>
      <c r="K233" s="46">
        <f t="shared" si="33"/>
        <v>6500</v>
      </c>
      <c r="L233" s="135">
        <f t="shared" si="34"/>
        <v>6500</v>
      </c>
      <c r="M233" s="135">
        <f t="shared" si="36"/>
        <v>6500</v>
      </c>
      <c r="N233" s="92"/>
      <c r="O233" s="267" t="s">
        <v>816</v>
      </c>
    </row>
    <row r="234" spans="1:15" s="105" customFormat="1" x14ac:dyDescent="0.25">
      <c r="A234" s="147">
        <f t="shared" si="35"/>
        <v>230</v>
      </c>
      <c r="B234" s="37" t="s">
        <v>195</v>
      </c>
      <c r="C234" s="38" t="s">
        <v>194</v>
      </c>
      <c r="D234" s="131">
        <v>43224</v>
      </c>
      <c r="E234" s="190">
        <v>484202</v>
      </c>
      <c r="F234" s="133">
        <f t="shared" si="32"/>
        <v>484202</v>
      </c>
      <c r="G234" s="219">
        <f>E234/I234</f>
        <v>484202</v>
      </c>
      <c r="H234" s="72">
        <v>0</v>
      </c>
      <c r="I234" s="233">
        <v>1</v>
      </c>
      <c r="J234" s="233">
        <v>1</v>
      </c>
      <c r="K234" s="46">
        <f t="shared" si="33"/>
        <v>484202</v>
      </c>
      <c r="L234" s="46">
        <f t="shared" si="34"/>
        <v>484202</v>
      </c>
      <c r="M234" s="62">
        <f t="shared" si="36"/>
        <v>484202</v>
      </c>
      <c r="N234" s="92"/>
      <c r="O234" s="228" t="s">
        <v>670</v>
      </c>
    </row>
    <row r="235" spans="1:15" s="105" customFormat="1" x14ac:dyDescent="0.25">
      <c r="A235" s="147">
        <f t="shared" si="35"/>
        <v>231</v>
      </c>
      <c r="B235" s="52" t="s">
        <v>308</v>
      </c>
      <c r="C235" s="53" t="s">
        <v>307</v>
      </c>
      <c r="D235" s="131">
        <v>43224</v>
      </c>
      <c r="E235" s="190">
        <v>352058</v>
      </c>
      <c r="F235" s="133">
        <f t="shared" si="32"/>
        <v>352058</v>
      </c>
      <c r="G235" s="219">
        <f>E235/I235</f>
        <v>352058</v>
      </c>
      <c r="H235" s="72">
        <v>0</v>
      </c>
      <c r="I235" s="225">
        <v>1</v>
      </c>
      <c r="J235" s="225">
        <v>1</v>
      </c>
      <c r="K235" s="46">
        <f t="shared" si="33"/>
        <v>352058</v>
      </c>
      <c r="L235" s="46">
        <f t="shared" si="34"/>
        <v>352058</v>
      </c>
      <c r="M235" s="62">
        <f t="shared" si="36"/>
        <v>352058</v>
      </c>
      <c r="N235" s="92"/>
      <c r="O235" s="226" t="s">
        <v>691</v>
      </c>
    </row>
    <row r="236" spans="1:15" s="105" customFormat="1" x14ac:dyDescent="0.25">
      <c r="A236" s="147">
        <f t="shared" si="35"/>
        <v>232</v>
      </c>
      <c r="B236" s="52" t="s">
        <v>308</v>
      </c>
      <c r="C236" s="235">
        <v>964143</v>
      </c>
      <c r="D236" s="131">
        <v>43224</v>
      </c>
      <c r="E236" s="236">
        <v>96083</v>
      </c>
      <c r="F236" s="133">
        <f t="shared" si="32"/>
        <v>96083</v>
      </c>
      <c r="G236" s="219">
        <f>+E236/I236</f>
        <v>96083</v>
      </c>
      <c r="H236" s="72">
        <v>0</v>
      </c>
      <c r="I236" s="58">
        <v>1</v>
      </c>
      <c r="J236" s="58">
        <v>1</v>
      </c>
      <c r="K236" s="46">
        <f t="shared" si="33"/>
        <v>96083</v>
      </c>
      <c r="L236" s="46">
        <f t="shared" si="34"/>
        <v>96083</v>
      </c>
      <c r="M236" s="62">
        <f t="shared" si="36"/>
        <v>96083</v>
      </c>
      <c r="N236" s="92"/>
      <c r="O236" s="191" t="s">
        <v>701</v>
      </c>
    </row>
    <row r="237" spans="1:15" s="105" customFormat="1" x14ac:dyDescent="0.25">
      <c r="A237" s="147">
        <f t="shared" si="35"/>
        <v>233</v>
      </c>
      <c r="B237" s="52" t="s">
        <v>770</v>
      </c>
      <c r="C237" s="58">
        <v>964143</v>
      </c>
      <c r="D237" s="40">
        <v>43224</v>
      </c>
      <c r="E237" s="230">
        <v>42300</v>
      </c>
      <c r="F237" s="133">
        <f t="shared" si="32"/>
        <v>42300</v>
      </c>
      <c r="G237" s="46">
        <f>+E237/I237</f>
        <v>42300</v>
      </c>
      <c r="H237" s="80">
        <v>0</v>
      </c>
      <c r="I237" s="67">
        <v>1</v>
      </c>
      <c r="J237" s="67">
        <v>1</v>
      </c>
      <c r="K237" s="46">
        <f t="shared" si="33"/>
        <v>42300</v>
      </c>
      <c r="L237" s="46">
        <f t="shared" si="34"/>
        <v>42300</v>
      </c>
      <c r="M237" s="46">
        <f t="shared" si="36"/>
        <v>42300</v>
      </c>
      <c r="N237" s="136"/>
      <c r="O237" s="206" t="s">
        <v>771</v>
      </c>
    </row>
    <row r="238" spans="1:15" s="105" customFormat="1" x14ac:dyDescent="0.25">
      <c r="A238" s="147">
        <f t="shared" si="35"/>
        <v>234</v>
      </c>
      <c r="B238" s="138" t="s">
        <v>310</v>
      </c>
      <c r="C238" s="264" t="s">
        <v>309</v>
      </c>
      <c r="D238" s="139">
        <v>43241</v>
      </c>
      <c r="E238" s="133">
        <f>30000</f>
        <v>30000</v>
      </c>
      <c r="F238" s="133">
        <f t="shared" si="32"/>
        <v>30000</v>
      </c>
      <c r="G238" s="80">
        <f>+E238/I238</f>
        <v>30000</v>
      </c>
      <c r="H238" s="80">
        <v>0</v>
      </c>
      <c r="I238" s="261">
        <v>1</v>
      </c>
      <c r="J238" s="261">
        <v>1</v>
      </c>
      <c r="K238" s="46">
        <f t="shared" si="33"/>
        <v>30000</v>
      </c>
      <c r="L238" s="135">
        <f t="shared" si="34"/>
        <v>30000</v>
      </c>
      <c r="M238" s="135">
        <f t="shared" si="36"/>
        <v>30000</v>
      </c>
      <c r="N238" s="92"/>
      <c r="O238" s="74" t="s">
        <v>255</v>
      </c>
    </row>
    <row r="239" spans="1:15" s="105" customFormat="1" x14ac:dyDescent="0.25">
      <c r="A239" s="147">
        <f t="shared" si="35"/>
        <v>235</v>
      </c>
      <c r="B239" s="37" t="s">
        <v>683</v>
      </c>
      <c r="C239" s="63">
        <v>970654</v>
      </c>
      <c r="D239" s="131">
        <v>43224</v>
      </c>
      <c r="E239" s="190">
        <v>356211</v>
      </c>
      <c r="F239" s="133">
        <f t="shared" si="32"/>
        <v>356211</v>
      </c>
      <c r="G239" s="219">
        <f>E239/I239</f>
        <v>356211</v>
      </c>
      <c r="H239" s="72">
        <v>0</v>
      </c>
      <c r="I239" s="213">
        <v>1</v>
      </c>
      <c r="J239" s="213">
        <v>1</v>
      </c>
      <c r="K239" s="46">
        <f t="shared" si="33"/>
        <v>356211</v>
      </c>
      <c r="L239" s="46">
        <f t="shared" si="34"/>
        <v>356211</v>
      </c>
      <c r="M239" s="62">
        <f t="shared" si="36"/>
        <v>356211</v>
      </c>
      <c r="N239" s="92"/>
      <c r="O239" s="228" t="s">
        <v>684</v>
      </c>
    </row>
    <row r="240" spans="1:15" s="105" customFormat="1" x14ac:dyDescent="0.25">
      <c r="A240" s="147">
        <f t="shared" si="35"/>
        <v>236</v>
      </c>
      <c r="B240" s="37" t="s">
        <v>683</v>
      </c>
      <c r="C240" s="240">
        <v>970654</v>
      </c>
      <c r="D240" s="131">
        <v>43224</v>
      </c>
      <c r="E240" s="234">
        <v>341500</v>
      </c>
      <c r="F240" s="133">
        <f t="shared" si="32"/>
        <v>341500</v>
      </c>
      <c r="G240" s="219">
        <f t="shared" ref="G240:G260" si="38">+E240/I240</f>
        <v>341500</v>
      </c>
      <c r="H240" s="72">
        <v>0</v>
      </c>
      <c r="I240" s="63">
        <v>1</v>
      </c>
      <c r="J240" s="63">
        <v>1</v>
      </c>
      <c r="K240" s="46">
        <f t="shared" si="33"/>
        <v>341500</v>
      </c>
      <c r="L240" s="46">
        <f t="shared" si="34"/>
        <v>341500</v>
      </c>
      <c r="M240" s="62">
        <f t="shared" si="36"/>
        <v>341500</v>
      </c>
      <c r="N240" s="92"/>
      <c r="O240" s="192" t="s">
        <v>708</v>
      </c>
    </row>
    <row r="241" spans="1:15" s="105" customFormat="1" x14ac:dyDescent="0.25">
      <c r="A241" s="147">
        <f t="shared" si="35"/>
        <v>237</v>
      </c>
      <c r="B241" s="37" t="s">
        <v>683</v>
      </c>
      <c r="C241" s="63">
        <v>970654</v>
      </c>
      <c r="D241" s="40">
        <v>43224</v>
      </c>
      <c r="E241" s="190">
        <v>25940</v>
      </c>
      <c r="F241" s="133">
        <f t="shared" si="32"/>
        <v>25940</v>
      </c>
      <c r="G241" s="46">
        <f t="shared" si="38"/>
        <v>25940</v>
      </c>
      <c r="H241" s="80">
        <v>0</v>
      </c>
      <c r="I241" s="67">
        <v>1</v>
      </c>
      <c r="J241" s="67">
        <v>1</v>
      </c>
      <c r="K241" s="46">
        <f t="shared" si="33"/>
        <v>25940</v>
      </c>
      <c r="L241" s="46">
        <f t="shared" si="34"/>
        <v>25940</v>
      </c>
      <c r="M241" s="46">
        <f t="shared" si="36"/>
        <v>25940</v>
      </c>
      <c r="N241" s="136"/>
      <c r="O241" s="228" t="s">
        <v>777</v>
      </c>
    </row>
    <row r="242" spans="1:15" s="105" customFormat="1" x14ac:dyDescent="0.25">
      <c r="A242" s="147">
        <f t="shared" si="35"/>
        <v>238</v>
      </c>
      <c r="B242" s="37" t="s">
        <v>207</v>
      </c>
      <c r="C242" s="63">
        <v>971137</v>
      </c>
      <c r="D242" s="40">
        <v>43223</v>
      </c>
      <c r="E242" s="230">
        <v>42300</v>
      </c>
      <c r="F242" s="133">
        <f t="shared" si="32"/>
        <v>42300</v>
      </c>
      <c r="G242" s="46">
        <f t="shared" si="38"/>
        <v>42300</v>
      </c>
      <c r="H242" s="80">
        <v>0</v>
      </c>
      <c r="I242" s="67">
        <v>1</v>
      </c>
      <c r="J242" s="67">
        <v>1</v>
      </c>
      <c r="K242" s="46">
        <f t="shared" si="33"/>
        <v>42300</v>
      </c>
      <c r="L242" s="46">
        <f t="shared" si="34"/>
        <v>42300</v>
      </c>
      <c r="M242" s="46">
        <f t="shared" si="36"/>
        <v>42300</v>
      </c>
      <c r="N242" s="136"/>
      <c r="O242" s="228" t="s">
        <v>741</v>
      </c>
    </row>
    <row r="243" spans="1:15" s="105" customFormat="1" x14ac:dyDescent="0.25">
      <c r="A243" s="147">
        <f t="shared" si="35"/>
        <v>239</v>
      </c>
      <c r="B243" s="179" t="s">
        <v>207</v>
      </c>
      <c r="C243" s="183">
        <v>971137</v>
      </c>
      <c r="D243" s="131">
        <v>43237</v>
      </c>
      <c r="E243" s="188">
        <v>22140</v>
      </c>
      <c r="F243" s="133">
        <f t="shared" si="32"/>
        <v>22140</v>
      </c>
      <c r="G243" s="46">
        <f t="shared" si="38"/>
        <v>22140</v>
      </c>
      <c r="H243" s="80">
        <v>0</v>
      </c>
      <c r="I243" s="67">
        <v>1</v>
      </c>
      <c r="J243" s="67">
        <v>1</v>
      </c>
      <c r="K243" s="46">
        <f t="shared" si="33"/>
        <v>22140</v>
      </c>
      <c r="L243" s="46">
        <f t="shared" si="34"/>
        <v>22140</v>
      </c>
      <c r="M243" s="46">
        <f t="shared" si="36"/>
        <v>22140</v>
      </c>
      <c r="N243" s="136"/>
      <c r="O243" s="244" t="s">
        <v>782</v>
      </c>
    </row>
    <row r="244" spans="1:15" x14ac:dyDescent="0.25">
      <c r="A244" s="147">
        <f t="shared" si="35"/>
        <v>240</v>
      </c>
      <c r="B244" s="179" t="s">
        <v>207</v>
      </c>
      <c r="C244" s="183">
        <v>971137</v>
      </c>
      <c r="D244" s="131">
        <v>43237</v>
      </c>
      <c r="E244" s="188">
        <v>10140</v>
      </c>
      <c r="F244" s="133">
        <f t="shared" si="32"/>
        <v>10140</v>
      </c>
      <c r="G244" s="46">
        <f t="shared" si="38"/>
        <v>10140</v>
      </c>
      <c r="H244" s="80">
        <v>0</v>
      </c>
      <c r="I244" s="67">
        <v>1</v>
      </c>
      <c r="J244" s="67">
        <v>1</v>
      </c>
      <c r="K244" s="46">
        <f t="shared" si="33"/>
        <v>10140</v>
      </c>
      <c r="L244" s="46">
        <f t="shared" si="34"/>
        <v>10140</v>
      </c>
      <c r="M244" s="46">
        <f t="shared" si="36"/>
        <v>10140</v>
      </c>
      <c r="N244" s="136"/>
      <c r="O244" s="244" t="s">
        <v>783</v>
      </c>
    </row>
    <row r="245" spans="1:15" x14ac:dyDescent="0.25">
      <c r="A245" s="147">
        <f t="shared" si="35"/>
        <v>241</v>
      </c>
      <c r="B245" s="179" t="s">
        <v>207</v>
      </c>
      <c r="C245" s="183">
        <v>971137</v>
      </c>
      <c r="D245" s="131">
        <v>43237</v>
      </c>
      <c r="E245" s="188">
        <v>12540</v>
      </c>
      <c r="F245" s="133">
        <f t="shared" si="32"/>
        <v>12540</v>
      </c>
      <c r="G245" s="46">
        <f t="shared" si="38"/>
        <v>12540</v>
      </c>
      <c r="H245" s="80">
        <v>0</v>
      </c>
      <c r="I245" s="67">
        <v>1</v>
      </c>
      <c r="J245" s="67">
        <v>1</v>
      </c>
      <c r="K245" s="46">
        <f t="shared" si="33"/>
        <v>12540</v>
      </c>
      <c r="L245" s="46">
        <f t="shared" si="34"/>
        <v>12540</v>
      </c>
      <c r="M245" s="46">
        <f t="shared" si="36"/>
        <v>12540</v>
      </c>
      <c r="N245" s="136"/>
      <c r="O245" s="245" t="s">
        <v>784</v>
      </c>
    </row>
    <row r="246" spans="1:15" x14ac:dyDescent="0.25">
      <c r="A246" s="147">
        <f t="shared" si="35"/>
        <v>242</v>
      </c>
      <c r="B246" s="179" t="s">
        <v>798</v>
      </c>
      <c r="C246" s="185" t="s">
        <v>311</v>
      </c>
      <c r="D246" s="131">
        <v>43237</v>
      </c>
      <c r="E246" s="188">
        <v>39140</v>
      </c>
      <c r="F246" s="133">
        <f t="shared" si="32"/>
        <v>39140</v>
      </c>
      <c r="G246" s="46">
        <f t="shared" si="38"/>
        <v>39140</v>
      </c>
      <c r="H246" s="80">
        <v>0</v>
      </c>
      <c r="I246" s="67">
        <v>1</v>
      </c>
      <c r="J246" s="67">
        <v>1</v>
      </c>
      <c r="K246" s="46">
        <f t="shared" si="33"/>
        <v>39140</v>
      </c>
      <c r="L246" s="46">
        <f t="shared" si="34"/>
        <v>39140</v>
      </c>
      <c r="M246" s="46">
        <f t="shared" si="36"/>
        <v>39140</v>
      </c>
      <c r="N246" s="136"/>
      <c r="O246" s="244" t="s">
        <v>799</v>
      </c>
    </row>
    <row r="247" spans="1:15" x14ac:dyDescent="0.25">
      <c r="A247" s="147">
        <f t="shared" si="35"/>
        <v>243</v>
      </c>
      <c r="B247" s="37" t="s">
        <v>211</v>
      </c>
      <c r="C247" s="38" t="s">
        <v>210</v>
      </c>
      <c r="D247" s="40">
        <v>43223</v>
      </c>
      <c r="E247" s="230">
        <v>144140</v>
      </c>
      <c r="F247" s="133">
        <f t="shared" si="32"/>
        <v>144140</v>
      </c>
      <c r="G247" s="46">
        <f t="shared" si="38"/>
        <v>144140</v>
      </c>
      <c r="H247" s="80">
        <v>0</v>
      </c>
      <c r="I247" s="67">
        <v>1</v>
      </c>
      <c r="J247" s="67">
        <v>1</v>
      </c>
      <c r="K247" s="46">
        <f t="shared" si="33"/>
        <v>144140</v>
      </c>
      <c r="L247" s="46">
        <f t="shared" si="34"/>
        <v>144140</v>
      </c>
      <c r="M247" s="46">
        <f t="shared" si="36"/>
        <v>144140</v>
      </c>
      <c r="N247" s="136"/>
      <c r="O247" s="228" t="s">
        <v>745</v>
      </c>
    </row>
    <row r="248" spans="1:15" x14ac:dyDescent="0.25">
      <c r="A248" s="147">
        <f t="shared" si="35"/>
        <v>244</v>
      </c>
      <c r="B248" s="179" t="s">
        <v>211</v>
      </c>
      <c r="C248" s="185" t="s">
        <v>210</v>
      </c>
      <c r="D248" s="131">
        <v>43237</v>
      </c>
      <c r="E248" s="188">
        <v>46140</v>
      </c>
      <c r="F248" s="133">
        <f t="shared" si="32"/>
        <v>46140</v>
      </c>
      <c r="G248" s="46">
        <f t="shared" si="38"/>
        <v>46140</v>
      </c>
      <c r="H248" s="80">
        <v>0</v>
      </c>
      <c r="I248" s="67">
        <v>1</v>
      </c>
      <c r="J248" s="67">
        <v>1</v>
      </c>
      <c r="K248" s="46">
        <f t="shared" si="33"/>
        <v>46140</v>
      </c>
      <c r="L248" s="46">
        <f t="shared" si="34"/>
        <v>46140</v>
      </c>
      <c r="M248" s="46">
        <f t="shared" si="36"/>
        <v>46140</v>
      </c>
      <c r="N248" s="136"/>
      <c r="O248" s="244" t="s">
        <v>785</v>
      </c>
    </row>
    <row r="249" spans="1:15" x14ac:dyDescent="0.25">
      <c r="A249" s="147">
        <f t="shared" si="35"/>
        <v>245</v>
      </c>
      <c r="B249" s="179" t="s">
        <v>313</v>
      </c>
      <c r="C249" s="183">
        <v>973142</v>
      </c>
      <c r="D249" s="186">
        <v>43213</v>
      </c>
      <c r="E249" s="181">
        <v>809000</v>
      </c>
      <c r="F249" s="152">
        <f t="shared" si="32"/>
        <v>818708</v>
      </c>
      <c r="G249" s="135">
        <f t="shared" si="38"/>
        <v>809000</v>
      </c>
      <c r="H249" s="80">
        <f>+E249*1.2%</f>
        <v>9708</v>
      </c>
      <c r="I249" s="67">
        <v>1</v>
      </c>
      <c r="J249" s="67">
        <v>1</v>
      </c>
      <c r="K249" s="46">
        <f t="shared" si="33"/>
        <v>818708</v>
      </c>
      <c r="L249" s="46">
        <f t="shared" si="34"/>
        <v>818708</v>
      </c>
      <c r="M249" s="46">
        <f t="shared" si="36"/>
        <v>809000</v>
      </c>
      <c r="N249" s="136"/>
      <c r="O249" s="182" t="s">
        <v>588</v>
      </c>
    </row>
    <row r="250" spans="1:15" x14ac:dyDescent="0.25">
      <c r="A250" s="147">
        <f t="shared" si="35"/>
        <v>246</v>
      </c>
      <c r="B250" s="52" t="s">
        <v>313</v>
      </c>
      <c r="C250" s="53" t="s">
        <v>312</v>
      </c>
      <c r="D250" s="153">
        <v>43192</v>
      </c>
      <c r="E250" s="190">
        <v>128700</v>
      </c>
      <c r="F250" s="133">
        <f t="shared" si="32"/>
        <v>128700</v>
      </c>
      <c r="G250" s="46">
        <f t="shared" si="38"/>
        <v>128700</v>
      </c>
      <c r="H250" s="80">
        <v>0</v>
      </c>
      <c r="I250" s="67">
        <v>1</v>
      </c>
      <c r="J250" s="67">
        <v>1</v>
      </c>
      <c r="K250" s="46">
        <f t="shared" si="33"/>
        <v>128700</v>
      </c>
      <c r="L250" s="46">
        <f t="shared" si="34"/>
        <v>128700</v>
      </c>
      <c r="M250" s="46">
        <f t="shared" si="36"/>
        <v>128700</v>
      </c>
      <c r="N250" s="136"/>
      <c r="O250" s="206" t="s">
        <v>723</v>
      </c>
    </row>
    <row r="251" spans="1:15" x14ac:dyDescent="0.25">
      <c r="A251" s="147">
        <f t="shared" si="35"/>
        <v>247</v>
      </c>
      <c r="B251" s="148" t="s">
        <v>313</v>
      </c>
      <c r="C251" s="271" t="s">
        <v>312</v>
      </c>
      <c r="D251" s="131">
        <v>43238</v>
      </c>
      <c r="E251" s="187">
        <v>492000</v>
      </c>
      <c r="F251" s="133">
        <f t="shared" si="32"/>
        <v>492000</v>
      </c>
      <c r="G251" s="80">
        <f t="shared" si="38"/>
        <v>492000</v>
      </c>
      <c r="H251" s="80">
        <v>0</v>
      </c>
      <c r="I251" s="165">
        <v>1</v>
      </c>
      <c r="J251" s="165">
        <v>1</v>
      </c>
      <c r="K251" s="46">
        <f t="shared" si="33"/>
        <v>492000</v>
      </c>
      <c r="L251" s="135">
        <f t="shared" si="34"/>
        <v>492000</v>
      </c>
      <c r="M251" s="135">
        <f t="shared" ref="M251:M283" si="39">+G251*J251</f>
        <v>492000</v>
      </c>
      <c r="N251" s="136"/>
      <c r="O251" s="269" t="s">
        <v>838</v>
      </c>
    </row>
    <row r="252" spans="1:15" ht="16.5" x14ac:dyDescent="0.3">
      <c r="A252" s="147">
        <f t="shared" si="35"/>
        <v>248</v>
      </c>
      <c r="B252" s="191" t="s">
        <v>610</v>
      </c>
      <c r="C252" s="58">
        <v>973143</v>
      </c>
      <c r="D252" s="153">
        <v>43214</v>
      </c>
      <c r="E252" s="190">
        <v>26500</v>
      </c>
      <c r="F252" s="152">
        <f t="shared" si="32"/>
        <v>26818</v>
      </c>
      <c r="G252" s="135">
        <f t="shared" si="38"/>
        <v>26500</v>
      </c>
      <c r="H252" s="80">
        <f>+E252*1.2%</f>
        <v>318</v>
      </c>
      <c r="I252" s="45">
        <v>1</v>
      </c>
      <c r="J252" s="45">
        <v>1</v>
      </c>
      <c r="K252" s="46">
        <f t="shared" si="33"/>
        <v>26818</v>
      </c>
      <c r="L252" s="46">
        <f t="shared" si="34"/>
        <v>26818</v>
      </c>
      <c r="M252" s="46">
        <f t="shared" si="39"/>
        <v>26500</v>
      </c>
      <c r="N252" s="136"/>
      <c r="O252" s="196" t="s">
        <v>611</v>
      </c>
    </row>
    <row r="253" spans="1:15" ht="16.5" x14ac:dyDescent="0.3">
      <c r="A253" s="147">
        <f t="shared" si="35"/>
        <v>249</v>
      </c>
      <c r="B253" s="191" t="s">
        <v>610</v>
      </c>
      <c r="C253" s="58">
        <v>973143</v>
      </c>
      <c r="D253" s="153">
        <v>43217</v>
      </c>
      <c r="E253" s="190">
        <v>100500</v>
      </c>
      <c r="F253" s="152">
        <f t="shared" si="32"/>
        <v>101706</v>
      </c>
      <c r="G253" s="135">
        <f t="shared" si="38"/>
        <v>100500</v>
      </c>
      <c r="H253" s="80">
        <f>+E253*1.2%</f>
        <v>1206</v>
      </c>
      <c r="I253" s="45">
        <v>1</v>
      </c>
      <c r="J253" s="45">
        <v>1</v>
      </c>
      <c r="K253" s="46">
        <f t="shared" si="33"/>
        <v>101706</v>
      </c>
      <c r="L253" s="46">
        <f t="shared" si="34"/>
        <v>101706</v>
      </c>
      <c r="M253" s="46">
        <f t="shared" si="39"/>
        <v>100500</v>
      </c>
      <c r="N253" s="136"/>
      <c r="O253" s="196" t="s">
        <v>615</v>
      </c>
    </row>
    <row r="254" spans="1:15" ht="16.5" x14ac:dyDescent="0.3">
      <c r="A254" s="147">
        <f t="shared" si="35"/>
        <v>250</v>
      </c>
      <c r="B254" s="191" t="s">
        <v>610</v>
      </c>
      <c r="C254" s="58">
        <v>973143</v>
      </c>
      <c r="D254" s="153">
        <v>43220</v>
      </c>
      <c r="E254" s="190">
        <v>100500</v>
      </c>
      <c r="F254" s="152">
        <f t="shared" si="32"/>
        <v>101706</v>
      </c>
      <c r="G254" s="135">
        <f t="shared" si="38"/>
        <v>100500</v>
      </c>
      <c r="H254" s="80">
        <f>+E254*1.2%</f>
        <v>1206</v>
      </c>
      <c r="I254" s="45">
        <v>1</v>
      </c>
      <c r="J254" s="45">
        <v>1</v>
      </c>
      <c r="K254" s="46">
        <f t="shared" si="33"/>
        <v>101706</v>
      </c>
      <c r="L254" s="46">
        <f t="shared" si="34"/>
        <v>101706</v>
      </c>
      <c r="M254" s="46">
        <f t="shared" si="39"/>
        <v>100500</v>
      </c>
      <c r="N254" s="136"/>
      <c r="O254" s="196" t="s">
        <v>616</v>
      </c>
    </row>
    <row r="255" spans="1:15" x14ac:dyDescent="0.25">
      <c r="A255" s="147">
        <f t="shared" si="35"/>
        <v>251</v>
      </c>
      <c r="B255" s="191" t="s">
        <v>610</v>
      </c>
      <c r="C255" s="58">
        <v>973143</v>
      </c>
      <c r="D255" s="131">
        <v>43228</v>
      </c>
      <c r="E255" s="190">
        <v>100500</v>
      </c>
      <c r="F255" s="152">
        <f t="shared" si="32"/>
        <v>100500</v>
      </c>
      <c r="G255" s="135">
        <f t="shared" si="38"/>
        <v>100500</v>
      </c>
      <c r="H255" s="80">
        <v>0</v>
      </c>
      <c r="I255" s="45">
        <v>1</v>
      </c>
      <c r="J255" s="45">
        <v>1</v>
      </c>
      <c r="K255" s="46">
        <f t="shared" si="33"/>
        <v>100500</v>
      </c>
      <c r="L255" s="46">
        <f t="shared" si="34"/>
        <v>100500</v>
      </c>
      <c r="M255" s="46">
        <f t="shared" si="39"/>
        <v>100500</v>
      </c>
      <c r="N255" s="136"/>
      <c r="O255" s="206" t="s">
        <v>616</v>
      </c>
    </row>
    <row r="256" spans="1:15" x14ac:dyDescent="0.25">
      <c r="A256" s="147">
        <f t="shared" si="35"/>
        <v>252</v>
      </c>
      <c r="B256" s="191" t="s">
        <v>610</v>
      </c>
      <c r="C256" s="58">
        <v>973143</v>
      </c>
      <c r="D256" s="131">
        <v>43238</v>
      </c>
      <c r="E256" s="190">
        <v>100500</v>
      </c>
      <c r="F256" s="152">
        <f t="shared" si="32"/>
        <v>100500</v>
      </c>
      <c r="G256" s="135">
        <f t="shared" si="38"/>
        <v>100500</v>
      </c>
      <c r="H256" s="80">
        <v>0</v>
      </c>
      <c r="I256" s="45">
        <v>1</v>
      </c>
      <c r="J256" s="45">
        <v>1</v>
      </c>
      <c r="K256" s="46">
        <f t="shared" si="33"/>
        <v>100500</v>
      </c>
      <c r="L256" s="46">
        <f t="shared" si="34"/>
        <v>100500</v>
      </c>
      <c r="M256" s="46">
        <f t="shared" si="39"/>
        <v>100500</v>
      </c>
      <c r="N256" s="136"/>
      <c r="O256" s="206" t="s">
        <v>616</v>
      </c>
    </row>
    <row r="257" spans="1:15" ht="16.5" x14ac:dyDescent="0.3">
      <c r="A257" s="147">
        <f t="shared" si="35"/>
        <v>253</v>
      </c>
      <c r="B257" s="182" t="s">
        <v>215</v>
      </c>
      <c r="C257" s="183">
        <v>973145</v>
      </c>
      <c r="D257" s="150">
        <v>43209</v>
      </c>
      <c r="E257" s="187">
        <v>26500</v>
      </c>
      <c r="F257" s="152">
        <f t="shared" si="32"/>
        <v>26818</v>
      </c>
      <c r="G257" s="135">
        <f t="shared" si="38"/>
        <v>26500</v>
      </c>
      <c r="H257" s="80">
        <f>+E257*1.2%</f>
        <v>318</v>
      </c>
      <c r="I257" s="45">
        <v>1</v>
      </c>
      <c r="J257" s="45">
        <v>1</v>
      </c>
      <c r="K257" s="46">
        <f t="shared" si="33"/>
        <v>26818</v>
      </c>
      <c r="L257" s="46">
        <f t="shared" si="34"/>
        <v>26818</v>
      </c>
      <c r="M257" s="46">
        <f t="shared" si="39"/>
        <v>26500</v>
      </c>
      <c r="N257" s="136"/>
      <c r="O257" s="194" t="s">
        <v>596</v>
      </c>
    </row>
    <row r="258" spans="1:15" ht="16.5" x14ac:dyDescent="0.3">
      <c r="A258" s="147">
        <f t="shared" si="35"/>
        <v>254</v>
      </c>
      <c r="B258" s="182" t="s">
        <v>215</v>
      </c>
      <c r="C258" s="183">
        <v>973145</v>
      </c>
      <c r="D258" s="150">
        <v>43214</v>
      </c>
      <c r="E258" s="187">
        <v>27000</v>
      </c>
      <c r="F258" s="152">
        <f t="shared" si="32"/>
        <v>27324</v>
      </c>
      <c r="G258" s="135">
        <f t="shared" si="38"/>
        <v>27000</v>
      </c>
      <c r="H258" s="80">
        <f>+E258*1.2%</f>
        <v>324</v>
      </c>
      <c r="I258" s="45">
        <v>1</v>
      </c>
      <c r="J258" s="45">
        <v>1</v>
      </c>
      <c r="K258" s="46">
        <f t="shared" si="33"/>
        <v>27324</v>
      </c>
      <c r="L258" s="46">
        <f t="shared" si="34"/>
        <v>27324</v>
      </c>
      <c r="M258" s="46">
        <f t="shared" si="39"/>
        <v>27000</v>
      </c>
      <c r="N258" s="136"/>
      <c r="O258" s="194" t="s">
        <v>608</v>
      </c>
    </row>
    <row r="259" spans="1:15" ht="16.5" x14ac:dyDescent="0.3">
      <c r="A259" s="147">
        <f t="shared" si="35"/>
        <v>255</v>
      </c>
      <c r="B259" s="182" t="s">
        <v>215</v>
      </c>
      <c r="C259" s="183">
        <v>973145</v>
      </c>
      <c r="D259" s="150">
        <v>43215</v>
      </c>
      <c r="E259" s="187">
        <v>26500</v>
      </c>
      <c r="F259" s="152">
        <f t="shared" si="32"/>
        <v>26818</v>
      </c>
      <c r="G259" s="135">
        <f t="shared" si="38"/>
        <v>26500</v>
      </c>
      <c r="H259" s="80">
        <f>+E259*1.2%</f>
        <v>318</v>
      </c>
      <c r="I259" s="45">
        <v>1</v>
      </c>
      <c r="J259" s="45">
        <v>1</v>
      </c>
      <c r="K259" s="46">
        <f t="shared" si="33"/>
        <v>26818</v>
      </c>
      <c r="L259" s="46">
        <f t="shared" si="34"/>
        <v>26818</v>
      </c>
      <c r="M259" s="46">
        <f t="shared" si="39"/>
        <v>26500</v>
      </c>
      <c r="N259" s="136"/>
      <c r="O259" s="194" t="s">
        <v>596</v>
      </c>
    </row>
    <row r="260" spans="1:15" x14ac:dyDescent="0.25">
      <c r="A260" s="147">
        <f t="shared" si="35"/>
        <v>256</v>
      </c>
      <c r="B260" s="192" t="s">
        <v>215</v>
      </c>
      <c r="C260" s="63">
        <v>973145</v>
      </c>
      <c r="D260" s="131">
        <v>43229</v>
      </c>
      <c r="E260" s="190">
        <v>27000</v>
      </c>
      <c r="F260" s="152">
        <f t="shared" si="32"/>
        <v>27000</v>
      </c>
      <c r="G260" s="135">
        <f t="shared" si="38"/>
        <v>27000</v>
      </c>
      <c r="H260" s="80">
        <v>0</v>
      </c>
      <c r="I260" s="45">
        <v>1</v>
      </c>
      <c r="J260" s="45">
        <v>1</v>
      </c>
      <c r="K260" s="46">
        <f t="shared" si="33"/>
        <v>27000</v>
      </c>
      <c r="L260" s="46">
        <f t="shared" si="34"/>
        <v>27000</v>
      </c>
      <c r="M260" s="46">
        <f t="shared" si="39"/>
        <v>27000</v>
      </c>
      <c r="N260" s="136"/>
      <c r="O260" s="205" t="s">
        <v>608</v>
      </c>
    </row>
    <row r="261" spans="1:15" x14ac:dyDescent="0.25">
      <c r="A261" s="147">
        <f t="shared" si="35"/>
        <v>257</v>
      </c>
      <c r="B261" s="37" t="s">
        <v>215</v>
      </c>
      <c r="C261" s="38" t="s">
        <v>214</v>
      </c>
      <c r="D261" s="131">
        <v>43223</v>
      </c>
      <c r="E261" s="190">
        <v>383443</v>
      </c>
      <c r="F261" s="133">
        <f t="shared" ref="F261:F283" si="40">+I261*K261</f>
        <v>383443</v>
      </c>
      <c r="G261" s="219">
        <f>E261/I261</f>
        <v>383443</v>
      </c>
      <c r="H261" s="72">
        <v>0</v>
      </c>
      <c r="I261" s="213">
        <v>1</v>
      </c>
      <c r="J261" s="213">
        <v>1</v>
      </c>
      <c r="K261" s="46">
        <f t="shared" ref="K261:K283" si="41">+G261+H261</f>
        <v>383443</v>
      </c>
      <c r="L261" s="46">
        <f t="shared" ref="L261:L283" si="42">+J261*K261</f>
        <v>383443</v>
      </c>
      <c r="M261" s="62">
        <f t="shared" si="39"/>
        <v>383443</v>
      </c>
      <c r="N261" s="92"/>
      <c r="O261" s="228" t="s">
        <v>648</v>
      </c>
    </row>
    <row r="262" spans="1:15" ht="16.5" x14ac:dyDescent="0.3">
      <c r="A262" s="147">
        <f t="shared" si="35"/>
        <v>258</v>
      </c>
      <c r="B262" s="148" t="s">
        <v>315</v>
      </c>
      <c r="C262" s="149" t="s">
        <v>314</v>
      </c>
      <c r="D262" s="150">
        <v>43214</v>
      </c>
      <c r="E262" s="151">
        <v>1266500</v>
      </c>
      <c r="F262" s="152">
        <f t="shared" si="40"/>
        <v>1281698</v>
      </c>
      <c r="G262" s="75">
        <f t="shared" ref="G262:G283" si="43">+E262/I262</f>
        <v>1266500</v>
      </c>
      <c r="H262" s="72">
        <f>+E262*1.2%</f>
        <v>15198</v>
      </c>
      <c r="I262" s="134">
        <v>1</v>
      </c>
      <c r="J262" s="134">
        <v>1</v>
      </c>
      <c r="K262" s="46">
        <f t="shared" si="41"/>
        <v>1281698</v>
      </c>
      <c r="L262" s="46">
        <f t="shared" si="42"/>
        <v>1281698</v>
      </c>
      <c r="M262" s="46">
        <f t="shared" si="39"/>
        <v>1266500</v>
      </c>
      <c r="N262" s="92"/>
      <c r="O262" s="161" t="s">
        <v>569</v>
      </c>
    </row>
    <row r="263" spans="1:15" x14ac:dyDescent="0.25">
      <c r="A263" s="147">
        <f t="shared" ref="A263:A283" si="44">+A262+1</f>
        <v>259</v>
      </c>
      <c r="B263" s="265" t="s">
        <v>826</v>
      </c>
      <c r="C263" s="227">
        <v>973200</v>
      </c>
      <c r="D263" s="131">
        <v>43222</v>
      </c>
      <c r="E263" s="263">
        <v>45500</v>
      </c>
      <c r="F263" s="133">
        <f t="shared" si="40"/>
        <v>45500</v>
      </c>
      <c r="G263" s="80">
        <f t="shared" si="43"/>
        <v>45500</v>
      </c>
      <c r="H263" s="80">
        <v>0</v>
      </c>
      <c r="I263" s="261">
        <v>1</v>
      </c>
      <c r="J263" s="261">
        <v>1</v>
      </c>
      <c r="K263" s="46">
        <f t="shared" si="41"/>
        <v>45500</v>
      </c>
      <c r="L263" s="135">
        <f t="shared" si="42"/>
        <v>45500</v>
      </c>
      <c r="M263" s="135">
        <f t="shared" si="39"/>
        <v>45500</v>
      </c>
      <c r="N263" s="92"/>
      <c r="O263" s="267" t="s">
        <v>818</v>
      </c>
    </row>
    <row r="264" spans="1:15" x14ac:dyDescent="0.25">
      <c r="A264" s="147">
        <f t="shared" si="44"/>
        <v>260</v>
      </c>
      <c r="B264" s="179" t="s">
        <v>316</v>
      </c>
      <c r="C264" s="183">
        <v>973211</v>
      </c>
      <c r="D264" s="131">
        <v>43231</v>
      </c>
      <c r="E264" s="187">
        <v>203000</v>
      </c>
      <c r="F264" s="152">
        <f t="shared" si="40"/>
        <v>203000</v>
      </c>
      <c r="G264" s="135">
        <f t="shared" si="43"/>
        <v>203000</v>
      </c>
      <c r="H264" s="80">
        <v>0</v>
      </c>
      <c r="I264" s="183">
        <v>1</v>
      </c>
      <c r="J264" s="183">
        <v>1</v>
      </c>
      <c r="K264" s="46">
        <f t="shared" si="41"/>
        <v>203000</v>
      </c>
      <c r="L264" s="46">
        <f t="shared" si="42"/>
        <v>203000</v>
      </c>
      <c r="M264" s="46">
        <f t="shared" si="39"/>
        <v>203000</v>
      </c>
      <c r="N264" s="136"/>
      <c r="O264" s="182" t="s">
        <v>590</v>
      </c>
    </row>
    <row r="265" spans="1:15" x14ac:dyDescent="0.25">
      <c r="A265" s="147">
        <f t="shared" si="44"/>
        <v>261</v>
      </c>
      <c r="B265" s="179" t="s">
        <v>317</v>
      </c>
      <c r="C265" s="183">
        <v>973836</v>
      </c>
      <c r="D265" s="131">
        <v>43237</v>
      </c>
      <c r="E265" s="246">
        <v>301140</v>
      </c>
      <c r="F265" s="133">
        <f t="shared" si="40"/>
        <v>301140</v>
      </c>
      <c r="G265" s="46">
        <f t="shared" si="43"/>
        <v>301140</v>
      </c>
      <c r="H265" s="80">
        <v>0</v>
      </c>
      <c r="I265" s="67">
        <v>1</v>
      </c>
      <c r="J265" s="67">
        <v>1</v>
      </c>
      <c r="K265" s="46">
        <f t="shared" si="41"/>
        <v>301140</v>
      </c>
      <c r="L265" s="46">
        <f t="shared" si="42"/>
        <v>301140</v>
      </c>
      <c r="M265" s="46">
        <f t="shared" si="39"/>
        <v>301140</v>
      </c>
      <c r="N265" s="136"/>
      <c r="O265" s="245" t="s">
        <v>802</v>
      </c>
    </row>
    <row r="266" spans="1:15" x14ac:dyDescent="0.25">
      <c r="A266" s="147">
        <f t="shared" si="44"/>
        <v>262</v>
      </c>
      <c r="B266" s="179" t="s">
        <v>592</v>
      </c>
      <c r="C266" s="183">
        <v>973902</v>
      </c>
      <c r="D266" s="186">
        <v>43216</v>
      </c>
      <c r="E266" s="181">
        <v>503000</v>
      </c>
      <c r="F266" s="152">
        <f t="shared" si="40"/>
        <v>509036</v>
      </c>
      <c r="G266" s="135">
        <f t="shared" si="43"/>
        <v>503000</v>
      </c>
      <c r="H266" s="80">
        <f>+E266*1.2%</f>
        <v>6036</v>
      </c>
      <c r="I266" s="67">
        <v>1</v>
      </c>
      <c r="J266" s="67">
        <v>1</v>
      </c>
      <c r="K266" s="46">
        <f t="shared" si="41"/>
        <v>509036</v>
      </c>
      <c r="L266" s="46">
        <f t="shared" si="42"/>
        <v>509036</v>
      </c>
      <c r="M266" s="46">
        <f t="shared" si="39"/>
        <v>503000</v>
      </c>
      <c r="N266" s="136"/>
      <c r="O266" s="182" t="s">
        <v>584</v>
      </c>
    </row>
    <row r="267" spans="1:15" x14ac:dyDescent="0.25">
      <c r="A267" s="147">
        <f t="shared" si="44"/>
        <v>263</v>
      </c>
      <c r="B267" s="138" t="s">
        <v>319</v>
      </c>
      <c r="C267" s="264" t="s">
        <v>318</v>
      </c>
      <c r="D267" s="139">
        <v>43241</v>
      </c>
      <c r="E267" s="133">
        <v>24000</v>
      </c>
      <c r="F267" s="133">
        <f t="shared" si="40"/>
        <v>24000</v>
      </c>
      <c r="G267" s="80">
        <f t="shared" si="43"/>
        <v>24000</v>
      </c>
      <c r="H267" s="80">
        <v>0</v>
      </c>
      <c r="I267" s="261">
        <v>1</v>
      </c>
      <c r="J267" s="261">
        <v>1</v>
      </c>
      <c r="K267" s="46">
        <f t="shared" si="41"/>
        <v>24000</v>
      </c>
      <c r="L267" s="135">
        <f t="shared" si="42"/>
        <v>24000</v>
      </c>
      <c r="M267" s="135">
        <f t="shared" si="39"/>
        <v>24000</v>
      </c>
      <c r="N267" s="92"/>
      <c r="O267" s="74" t="s">
        <v>255</v>
      </c>
    </row>
    <row r="268" spans="1:15" x14ac:dyDescent="0.25">
      <c r="A268" s="147">
        <f t="shared" si="44"/>
        <v>264</v>
      </c>
      <c r="B268" s="37" t="s">
        <v>321</v>
      </c>
      <c r="C268" s="38" t="s">
        <v>320</v>
      </c>
      <c r="D268" s="131">
        <v>43224</v>
      </c>
      <c r="E268" s="151">
        <v>1352878</v>
      </c>
      <c r="F268" s="152">
        <f t="shared" si="40"/>
        <v>1352878</v>
      </c>
      <c r="G268" s="75">
        <f t="shared" si="43"/>
        <v>1352878</v>
      </c>
      <c r="H268" s="72">
        <v>0</v>
      </c>
      <c r="I268" s="58">
        <v>1</v>
      </c>
      <c r="J268" s="58">
        <v>1</v>
      </c>
      <c r="K268" s="46">
        <f t="shared" si="41"/>
        <v>1352878</v>
      </c>
      <c r="L268" s="46">
        <f t="shared" si="42"/>
        <v>1352878</v>
      </c>
      <c r="M268" s="46">
        <f t="shared" si="39"/>
        <v>1352878</v>
      </c>
      <c r="N268" s="92"/>
      <c r="O268" s="148" t="s">
        <v>572</v>
      </c>
    </row>
    <row r="269" spans="1:15" x14ac:dyDescent="0.25">
      <c r="A269" s="147">
        <f t="shared" si="44"/>
        <v>265</v>
      </c>
      <c r="B269" s="138" t="s">
        <v>823</v>
      </c>
      <c r="C269" s="264" t="s">
        <v>322</v>
      </c>
      <c r="D269" s="139">
        <v>43241</v>
      </c>
      <c r="E269" s="133">
        <v>30000</v>
      </c>
      <c r="F269" s="133">
        <f t="shared" si="40"/>
        <v>30000</v>
      </c>
      <c r="G269" s="80">
        <f t="shared" si="43"/>
        <v>30000</v>
      </c>
      <c r="H269" s="80">
        <v>0</v>
      </c>
      <c r="I269" s="261">
        <v>1</v>
      </c>
      <c r="J269" s="261">
        <v>1</v>
      </c>
      <c r="K269" s="46">
        <f t="shared" si="41"/>
        <v>30000</v>
      </c>
      <c r="L269" s="135">
        <f t="shared" si="42"/>
        <v>30000</v>
      </c>
      <c r="M269" s="135">
        <f t="shared" si="39"/>
        <v>30000</v>
      </c>
      <c r="N269" s="92"/>
      <c r="O269" s="74" t="s">
        <v>255</v>
      </c>
    </row>
    <row r="270" spans="1:15" x14ac:dyDescent="0.25">
      <c r="A270" s="147">
        <f t="shared" si="44"/>
        <v>266</v>
      </c>
      <c r="B270" s="192" t="s">
        <v>624</v>
      </c>
      <c r="C270" s="197" t="s">
        <v>324</v>
      </c>
      <c r="D270" s="131">
        <v>43238</v>
      </c>
      <c r="E270" s="190">
        <v>12000</v>
      </c>
      <c r="F270" s="152">
        <f t="shared" si="40"/>
        <v>12000</v>
      </c>
      <c r="G270" s="135">
        <f t="shared" si="43"/>
        <v>12000</v>
      </c>
      <c r="H270" s="80">
        <v>0</v>
      </c>
      <c r="I270" s="45">
        <v>1</v>
      </c>
      <c r="J270" s="45">
        <v>1</v>
      </c>
      <c r="K270" s="46">
        <f t="shared" si="41"/>
        <v>12000</v>
      </c>
      <c r="L270" s="46">
        <f t="shared" si="42"/>
        <v>12000</v>
      </c>
      <c r="M270" s="46">
        <f t="shared" si="39"/>
        <v>12000</v>
      </c>
      <c r="N270" s="136"/>
      <c r="O270" s="206" t="s">
        <v>625</v>
      </c>
    </row>
    <row r="271" spans="1:15" x14ac:dyDescent="0.25">
      <c r="A271" s="147">
        <f t="shared" si="44"/>
        <v>267</v>
      </c>
      <c r="B271" s="192" t="s">
        <v>624</v>
      </c>
      <c r="C271" s="197" t="s">
        <v>324</v>
      </c>
      <c r="D271" s="131">
        <v>43238</v>
      </c>
      <c r="E271" s="190">
        <v>51000</v>
      </c>
      <c r="F271" s="152">
        <f t="shared" si="40"/>
        <v>51000</v>
      </c>
      <c r="G271" s="135">
        <f t="shared" si="43"/>
        <v>51000</v>
      </c>
      <c r="H271" s="80">
        <v>0</v>
      </c>
      <c r="I271" s="45">
        <v>1</v>
      </c>
      <c r="J271" s="45">
        <v>1</v>
      </c>
      <c r="K271" s="46">
        <f t="shared" si="41"/>
        <v>51000</v>
      </c>
      <c r="L271" s="46">
        <f t="shared" si="42"/>
        <v>51000</v>
      </c>
      <c r="M271" s="46">
        <f t="shared" si="39"/>
        <v>51000</v>
      </c>
      <c r="N271" s="136"/>
      <c r="O271" s="205" t="s">
        <v>626</v>
      </c>
    </row>
    <row r="272" spans="1:15" x14ac:dyDescent="0.25">
      <c r="A272" s="147">
        <f t="shared" si="44"/>
        <v>268</v>
      </c>
      <c r="B272" s="192" t="s">
        <v>624</v>
      </c>
      <c r="C272" s="197" t="s">
        <v>324</v>
      </c>
      <c r="D272" s="131">
        <v>43238</v>
      </c>
      <c r="E272" s="190">
        <v>16500</v>
      </c>
      <c r="F272" s="152">
        <f t="shared" si="40"/>
        <v>16500</v>
      </c>
      <c r="G272" s="135">
        <f t="shared" si="43"/>
        <v>16500</v>
      </c>
      <c r="H272" s="80">
        <v>0</v>
      </c>
      <c r="I272" s="45">
        <v>1</v>
      </c>
      <c r="J272" s="45">
        <v>1</v>
      </c>
      <c r="K272" s="46">
        <f t="shared" si="41"/>
        <v>16500</v>
      </c>
      <c r="L272" s="46">
        <f t="shared" si="42"/>
        <v>16500</v>
      </c>
      <c r="M272" s="46">
        <f t="shared" si="39"/>
        <v>16500</v>
      </c>
      <c r="N272" s="136"/>
      <c r="O272" s="207" t="s">
        <v>627</v>
      </c>
    </row>
    <row r="273" spans="1:15" x14ac:dyDescent="0.25">
      <c r="A273" s="147">
        <f t="shared" si="44"/>
        <v>269</v>
      </c>
      <c r="B273" s="192" t="s">
        <v>624</v>
      </c>
      <c r="C273" s="197" t="s">
        <v>324</v>
      </c>
      <c r="D273" s="131">
        <v>43238</v>
      </c>
      <c r="E273" s="190">
        <v>12000</v>
      </c>
      <c r="F273" s="152">
        <f t="shared" si="40"/>
        <v>12000</v>
      </c>
      <c r="G273" s="135">
        <f t="shared" si="43"/>
        <v>12000</v>
      </c>
      <c r="H273" s="80">
        <v>0</v>
      </c>
      <c r="I273" s="45">
        <v>1</v>
      </c>
      <c r="J273" s="45">
        <v>1</v>
      </c>
      <c r="K273" s="46">
        <f t="shared" si="41"/>
        <v>12000</v>
      </c>
      <c r="L273" s="46">
        <f t="shared" si="42"/>
        <v>12000</v>
      </c>
      <c r="M273" s="46">
        <f t="shared" si="39"/>
        <v>12000</v>
      </c>
      <c r="N273" s="136"/>
      <c r="O273" s="206" t="s">
        <v>625</v>
      </c>
    </row>
    <row r="274" spans="1:15" x14ac:dyDescent="0.25">
      <c r="A274" s="147">
        <f t="shared" si="44"/>
        <v>270</v>
      </c>
      <c r="B274" s="138" t="s">
        <v>820</v>
      </c>
      <c r="C274" s="264" t="s">
        <v>325</v>
      </c>
      <c r="D274" s="139">
        <v>43241</v>
      </c>
      <c r="E274" s="133">
        <v>12000</v>
      </c>
      <c r="F274" s="133">
        <f t="shared" si="40"/>
        <v>12000</v>
      </c>
      <c r="G274" s="80">
        <f t="shared" si="43"/>
        <v>12000</v>
      </c>
      <c r="H274" s="80">
        <v>0</v>
      </c>
      <c r="I274" s="261">
        <v>1</v>
      </c>
      <c r="J274" s="261">
        <v>1</v>
      </c>
      <c r="K274" s="46">
        <f t="shared" si="41"/>
        <v>12000</v>
      </c>
      <c r="L274" s="135">
        <f t="shared" si="42"/>
        <v>12000</v>
      </c>
      <c r="M274" s="135">
        <f t="shared" si="39"/>
        <v>12000</v>
      </c>
      <c r="N274" s="92"/>
      <c r="O274" s="74" t="s">
        <v>255</v>
      </c>
    </row>
    <row r="275" spans="1:15" x14ac:dyDescent="0.25">
      <c r="A275" s="147">
        <f t="shared" si="44"/>
        <v>271</v>
      </c>
      <c r="B275" s="192" t="s">
        <v>621</v>
      </c>
      <c r="C275" s="197" t="s">
        <v>236</v>
      </c>
      <c r="D275" s="131">
        <v>43229</v>
      </c>
      <c r="E275" s="190">
        <v>100500</v>
      </c>
      <c r="F275" s="152">
        <f t="shared" si="40"/>
        <v>100500</v>
      </c>
      <c r="G275" s="135">
        <f t="shared" si="43"/>
        <v>100500</v>
      </c>
      <c r="H275" s="80">
        <v>0</v>
      </c>
      <c r="I275" s="45">
        <v>1</v>
      </c>
      <c r="J275" s="45">
        <v>1</v>
      </c>
      <c r="K275" s="46">
        <f t="shared" si="41"/>
        <v>100500</v>
      </c>
      <c r="L275" s="46">
        <f t="shared" si="42"/>
        <v>100500</v>
      </c>
      <c r="M275" s="46">
        <f t="shared" si="39"/>
        <v>100500</v>
      </c>
      <c r="N275" s="136"/>
      <c r="O275" s="206" t="s">
        <v>600</v>
      </c>
    </row>
    <row r="276" spans="1:15" x14ac:dyDescent="0.25">
      <c r="A276" s="147">
        <f t="shared" si="44"/>
        <v>272</v>
      </c>
      <c r="B276" s="192" t="s">
        <v>621</v>
      </c>
      <c r="C276" s="197" t="s">
        <v>236</v>
      </c>
      <c r="D276" s="131">
        <v>43234</v>
      </c>
      <c r="E276" s="190">
        <v>51000</v>
      </c>
      <c r="F276" s="152">
        <f t="shared" si="40"/>
        <v>51000</v>
      </c>
      <c r="G276" s="135">
        <f t="shared" si="43"/>
        <v>51000</v>
      </c>
      <c r="H276" s="80">
        <v>0</v>
      </c>
      <c r="I276" s="45">
        <v>1</v>
      </c>
      <c r="J276" s="45">
        <v>1</v>
      </c>
      <c r="K276" s="46">
        <f t="shared" si="41"/>
        <v>51000</v>
      </c>
      <c r="L276" s="46">
        <f t="shared" si="42"/>
        <v>51000</v>
      </c>
      <c r="M276" s="46">
        <f t="shared" si="39"/>
        <v>51000</v>
      </c>
      <c r="N276" s="136"/>
      <c r="O276" s="206" t="s">
        <v>595</v>
      </c>
    </row>
    <row r="277" spans="1:15" x14ac:dyDescent="0.25">
      <c r="A277" s="147">
        <f t="shared" si="44"/>
        <v>273</v>
      </c>
      <c r="B277" s="192" t="s">
        <v>621</v>
      </c>
      <c r="C277" s="197" t="s">
        <v>236</v>
      </c>
      <c r="D277" s="131">
        <v>43235</v>
      </c>
      <c r="E277" s="190">
        <v>100500</v>
      </c>
      <c r="F277" s="152">
        <f t="shared" si="40"/>
        <v>100500</v>
      </c>
      <c r="G277" s="135">
        <f t="shared" si="43"/>
        <v>100500</v>
      </c>
      <c r="H277" s="80">
        <v>0</v>
      </c>
      <c r="I277" s="45">
        <v>1</v>
      </c>
      <c r="J277" s="45">
        <v>1</v>
      </c>
      <c r="K277" s="46">
        <f t="shared" si="41"/>
        <v>100500</v>
      </c>
      <c r="L277" s="46">
        <f t="shared" si="42"/>
        <v>100500</v>
      </c>
      <c r="M277" s="46">
        <f t="shared" si="39"/>
        <v>100500</v>
      </c>
      <c r="N277" s="136"/>
      <c r="O277" s="206" t="s">
        <v>600</v>
      </c>
    </row>
    <row r="278" spans="1:15" x14ac:dyDescent="0.25">
      <c r="A278" s="147">
        <f t="shared" si="44"/>
        <v>274</v>
      </c>
      <c r="B278" s="179" t="s">
        <v>787</v>
      </c>
      <c r="C278" s="185" t="s">
        <v>326</v>
      </c>
      <c r="D278" s="131">
        <v>43237</v>
      </c>
      <c r="E278" s="188">
        <v>228140</v>
      </c>
      <c r="F278" s="133">
        <f t="shared" si="40"/>
        <v>228140</v>
      </c>
      <c r="G278" s="46">
        <f t="shared" si="43"/>
        <v>228140</v>
      </c>
      <c r="H278" s="80">
        <v>0</v>
      </c>
      <c r="I278" s="67">
        <v>1</v>
      </c>
      <c r="J278" s="67">
        <v>1</v>
      </c>
      <c r="K278" s="46">
        <f t="shared" si="41"/>
        <v>228140</v>
      </c>
      <c r="L278" s="46">
        <f t="shared" si="42"/>
        <v>228140</v>
      </c>
      <c r="M278" s="46">
        <f t="shared" si="39"/>
        <v>228140</v>
      </c>
      <c r="N278" s="136"/>
      <c r="O278" s="244" t="s">
        <v>788</v>
      </c>
    </row>
    <row r="279" spans="1:15" x14ac:dyDescent="0.25">
      <c r="A279" s="147">
        <f t="shared" si="44"/>
        <v>275</v>
      </c>
      <c r="B279" s="52" t="s">
        <v>573</v>
      </c>
      <c r="C279" s="166" t="s">
        <v>327</v>
      </c>
      <c r="D279" s="131">
        <v>43224</v>
      </c>
      <c r="E279" s="151">
        <v>1352878</v>
      </c>
      <c r="F279" s="152">
        <f t="shared" si="40"/>
        <v>1352878</v>
      </c>
      <c r="G279" s="75">
        <f t="shared" si="43"/>
        <v>1352878</v>
      </c>
      <c r="H279" s="72">
        <v>0</v>
      </c>
      <c r="I279" s="58">
        <v>1</v>
      </c>
      <c r="J279" s="58">
        <v>1</v>
      </c>
      <c r="K279" s="46">
        <f t="shared" si="41"/>
        <v>1352878</v>
      </c>
      <c r="L279" s="46">
        <f t="shared" si="42"/>
        <v>1352878</v>
      </c>
      <c r="M279" s="46">
        <f t="shared" si="39"/>
        <v>1352878</v>
      </c>
      <c r="N279" s="92"/>
      <c r="O279" s="148" t="s">
        <v>572</v>
      </c>
    </row>
    <row r="280" spans="1:15" x14ac:dyDescent="0.25">
      <c r="A280" s="147">
        <f t="shared" si="44"/>
        <v>276</v>
      </c>
      <c r="B280" s="52" t="s">
        <v>239</v>
      </c>
      <c r="C280" s="53" t="s">
        <v>238</v>
      </c>
      <c r="D280" s="131">
        <v>43223</v>
      </c>
      <c r="E280" s="230">
        <v>160633</v>
      </c>
      <c r="F280" s="241">
        <f t="shared" si="40"/>
        <v>160633</v>
      </c>
      <c r="G280" s="135">
        <f t="shared" si="43"/>
        <v>160633</v>
      </c>
      <c r="H280" s="80">
        <v>0</v>
      </c>
      <c r="I280" s="67">
        <v>1</v>
      </c>
      <c r="J280" s="67">
        <v>1</v>
      </c>
      <c r="K280" s="135">
        <f t="shared" si="41"/>
        <v>160633</v>
      </c>
      <c r="L280" s="135">
        <f t="shared" si="42"/>
        <v>160633</v>
      </c>
      <c r="M280" s="135">
        <f t="shared" si="39"/>
        <v>160633</v>
      </c>
      <c r="N280" s="242"/>
      <c r="O280" s="52" t="s">
        <v>710</v>
      </c>
    </row>
    <row r="281" spans="1:15" x14ac:dyDescent="0.25">
      <c r="A281" s="147">
        <f t="shared" si="44"/>
        <v>277</v>
      </c>
      <c r="B281" s="167" t="s">
        <v>580</v>
      </c>
      <c r="C281" s="168">
        <v>976579</v>
      </c>
      <c r="D281" s="169">
        <v>42881</v>
      </c>
      <c r="E281" s="170">
        <v>405000</v>
      </c>
      <c r="F281" s="171">
        <f t="shared" si="40"/>
        <v>409860</v>
      </c>
      <c r="G281" s="172">
        <f t="shared" si="43"/>
        <v>405000</v>
      </c>
      <c r="H281" s="173">
        <f>+E281*1.2%</f>
        <v>4860</v>
      </c>
      <c r="I281" s="174">
        <v>1</v>
      </c>
      <c r="J281" s="174">
        <v>1</v>
      </c>
      <c r="K281" s="46">
        <f t="shared" si="41"/>
        <v>409860</v>
      </c>
      <c r="L281" s="46">
        <f t="shared" si="42"/>
        <v>409860</v>
      </c>
      <c r="M281" s="46">
        <f t="shared" si="39"/>
        <v>405000</v>
      </c>
      <c r="N281" s="136"/>
      <c r="O281" s="175" t="s">
        <v>581</v>
      </c>
    </row>
    <row r="282" spans="1:15" x14ac:dyDescent="0.25">
      <c r="A282" s="147">
        <f t="shared" si="44"/>
        <v>278</v>
      </c>
      <c r="B282" s="250" t="s">
        <v>329</v>
      </c>
      <c r="C282" s="251" t="s">
        <v>328</v>
      </c>
      <c r="D282" s="252">
        <v>42814</v>
      </c>
      <c r="E282" s="253">
        <v>12000</v>
      </c>
      <c r="F282" s="253">
        <f t="shared" si="40"/>
        <v>12000</v>
      </c>
      <c r="G282" s="173">
        <f t="shared" si="43"/>
        <v>12000</v>
      </c>
      <c r="H282" s="173">
        <v>0</v>
      </c>
      <c r="I282" s="174">
        <v>1</v>
      </c>
      <c r="J282" s="254">
        <v>1</v>
      </c>
      <c r="K282" s="46">
        <f t="shared" si="41"/>
        <v>12000</v>
      </c>
      <c r="L282" s="135">
        <f t="shared" si="42"/>
        <v>12000</v>
      </c>
      <c r="M282" s="135">
        <f t="shared" si="39"/>
        <v>12000</v>
      </c>
      <c r="N282" s="136"/>
      <c r="O282" s="255" t="s">
        <v>330</v>
      </c>
    </row>
    <row r="283" spans="1:15" x14ac:dyDescent="0.25">
      <c r="A283" s="147">
        <f t="shared" si="44"/>
        <v>279</v>
      </c>
      <c r="B283" s="37" t="s">
        <v>737</v>
      </c>
      <c r="C283" s="38" t="s">
        <v>244</v>
      </c>
      <c r="D283" s="40">
        <v>43223</v>
      </c>
      <c r="E283" s="190">
        <v>79140</v>
      </c>
      <c r="F283" s="133">
        <f t="shared" si="40"/>
        <v>79140</v>
      </c>
      <c r="G283" s="46">
        <f t="shared" si="43"/>
        <v>79140</v>
      </c>
      <c r="H283" s="80">
        <v>0</v>
      </c>
      <c r="I283" s="67">
        <v>1</v>
      </c>
      <c r="J283" s="67">
        <v>1</v>
      </c>
      <c r="K283" s="46">
        <f t="shared" si="41"/>
        <v>79140</v>
      </c>
      <c r="L283" s="46">
        <f t="shared" si="42"/>
        <v>79140</v>
      </c>
      <c r="M283" s="46">
        <f t="shared" si="39"/>
        <v>79140</v>
      </c>
      <c r="N283" s="136"/>
      <c r="O283" s="228" t="s">
        <v>738</v>
      </c>
    </row>
    <row r="284" spans="1:15" x14ac:dyDescent="0.25">
      <c r="A284" s="67"/>
      <c r="B284" s="91"/>
      <c r="C284" s="73"/>
      <c r="D284" s="272"/>
      <c r="E284" s="61"/>
      <c r="F284" s="61"/>
      <c r="G284" s="90"/>
      <c r="H284" s="72"/>
      <c r="I284" s="73"/>
      <c r="J284" s="91"/>
      <c r="K284" s="62"/>
      <c r="L284" s="62"/>
      <c r="M284" s="62"/>
      <c r="N284" s="92"/>
      <c r="O284" s="273"/>
    </row>
    <row r="285" spans="1:15" x14ac:dyDescent="0.25">
      <c r="A285" s="67"/>
      <c r="B285" s="91" t="s">
        <v>339</v>
      </c>
      <c r="C285" s="73"/>
      <c r="D285" s="272"/>
      <c r="E285" s="61">
        <f>SUM(E5:E284)</f>
        <v>85388915</v>
      </c>
      <c r="F285" s="61">
        <f t="shared" ref="F285:M285" si="45">SUM(F5:F284)</f>
        <v>93758748</v>
      </c>
      <c r="G285" s="61">
        <f t="shared" si="45"/>
        <v>62371108</v>
      </c>
      <c r="H285" s="61">
        <f t="shared" si="45"/>
        <v>483616</v>
      </c>
      <c r="I285" s="61">
        <f t="shared" si="45"/>
        <v>343</v>
      </c>
      <c r="J285" s="61">
        <f t="shared" si="45"/>
        <v>318</v>
      </c>
      <c r="K285" s="61">
        <f t="shared" si="45"/>
        <v>62854724</v>
      </c>
      <c r="L285" s="61">
        <f t="shared" si="45"/>
        <v>81655990</v>
      </c>
      <c r="M285" s="61">
        <f t="shared" si="45"/>
        <v>76205013</v>
      </c>
      <c r="N285" s="92"/>
      <c r="O285" s="273"/>
    </row>
  </sheetData>
  <sortState ref="B5:O283">
    <sortCondition ref="C5:C283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showGridLines="0" tabSelected="1" view="pageBreakPreview" zoomScaleSheetLayoutView="100" workbookViewId="0">
      <pane ySplit="4" topLeftCell="A69" activePane="bottomLeft" state="frozen"/>
      <selection pane="bottomLeft" activeCell="I86" sqref="I86"/>
    </sheetView>
  </sheetViews>
  <sheetFormatPr defaultRowHeight="15" x14ac:dyDescent="0.25"/>
  <cols>
    <col min="1" max="1" width="9.28515625" style="1" bestFit="1" customWidth="1"/>
    <col min="2" max="2" width="34" style="1" bestFit="1" customWidth="1"/>
    <col min="3" max="3" width="13" style="1" bestFit="1" customWidth="1"/>
    <col min="4" max="4" width="13" style="1" customWidth="1"/>
    <col min="5" max="5" width="9.140625" style="1"/>
    <col min="6" max="6" width="11.7109375" style="1" bestFit="1" customWidth="1"/>
    <col min="7" max="7" width="9.140625" style="1"/>
    <col min="8" max="8" width="15.42578125" style="1" bestFit="1" customWidth="1"/>
    <col min="9" max="9" width="17.7109375" style="1" bestFit="1" customWidth="1"/>
    <col min="10" max="10" width="18.140625" style="1" bestFit="1" customWidth="1"/>
    <col min="11" max="11" width="16" style="1" bestFit="1" customWidth="1"/>
    <col min="12" max="18" width="15.85546875" style="1" customWidth="1"/>
    <col min="19" max="19" width="8.140625" style="1" bestFit="1" customWidth="1"/>
    <col min="20" max="20" width="8.42578125" style="1" bestFit="1" customWidth="1"/>
    <col min="21" max="21" width="14.28515625" style="1" bestFit="1" customWidth="1"/>
    <col min="22" max="22" width="15.28515625" style="1" bestFit="1" customWidth="1"/>
    <col min="23" max="23" width="18.42578125" style="1" bestFit="1" customWidth="1"/>
    <col min="24" max="24" width="24.140625" style="1" bestFit="1" customWidth="1"/>
    <col min="25" max="25" width="45.140625" style="1" bestFit="1" customWidth="1"/>
    <col min="26" max="26" width="13.28515625" style="1" bestFit="1" customWidth="1"/>
    <col min="27" max="16384" width="9.140625" style="1"/>
  </cols>
  <sheetData>
    <row r="1" spans="1:26" s="10" customFormat="1" ht="18.75" x14ac:dyDescent="0.3">
      <c r="A1" s="2" t="s">
        <v>331</v>
      </c>
      <c r="B1" s="3"/>
      <c r="C1" s="4"/>
      <c r="D1" s="4"/>
      <c r="E1" s="5"/>
      <c r="F1" s="5"/>
      <c r="G1" s="5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9"/>
      <c r="U1" s="11"/>
      <c r="V1" s="11"/>
      <c r="W1" s="11"/>
      <c r="X1" s="12"/>
      <c r="Y1" s="13"/>
      <c r="Z1" s="3"/>
    </row>
    <row r="2" spans="1:26" s="10" customFormat="1" ht="19.5" x14ac:dyDescent="0.35">
      <c r="A2" s="14" t="s">
        <v>332</v>
      </c>
      <c r="B2" s="3"/>
      <c r="C2" s="4"/>
      <c r="D2" s="4"/>
      <c r="E2" s="5"/>
      <c r="F2" s="5"/>
      <c r="G2" s="5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9"/>
      <c r="U2" s="11"/>
      <c r="V2" s="11"/>
      <c r="W2" s="11"/>
      <c r="X2" s="12"/>
      <c r="Y2" s="13"/>
      <c r="Z2" s="3"/>
    </row>
    <row r="3" spans="1:26" s="24" customFormat="1" ht="12.75" x14ac:dyDescent="0.2">
      <c r="A3" s="15" t="s">
        <v>333</v>
      </c>
      <c r="B3" s="16" t="s">
        <v>334</v>
      </c>
      <c r="C3" s="16" t="s">
        <v>335</v>
      </c>
      <c r="D3" s="16" t="s">
        <v>336</v>
      </c>
      <c r="E3" s="17" t="s">
        <v>337</v>
      </c>
      <c r="F3" s="17" t="s">
        <v>337</v>
      </c>
      <c r="G3" s="17" t="s">
        <v>337</v>
      </c>
      <c r="H3" s="18" t="s">
        <v>338</v>
      </c>
      <c r="I3" s="18" t="s">
        <v>339</v>
      </c>
      <c r="J3" s="16" t="s">
        <v>340</v>
      </c>
      <c r="K3" s="19" t="s">
        <v>341</v>
      </c>
      <c r="L3" s="19" t="s">
        <v>342</v>
      </c>
      <c r="M3" s="19" t="s">
        <v>343</v>
      </c>
      <c r="N3" s="19" t="s">
        <v>343</v>
      </c>
      <c r="O3" s="19" t="s">
        <v>343</v>
      </c>
      <c r="P3" s="19" t="s">
        <v>343</v>
      </c>
      <c r="Q3" s="19" t="s">
        <v>344</v>
      </c>
      <c r="R3" s="19" t="s">
        <v>342</v>
      </c>
      <c r="S3" s="20" t="s">
        <v>345</v>
      </c>
      <c r="T3" s="16" t="s">
        <v>346</v>
      </c>
      <c r="U3" s="21" t="s">
        <v>347</v>
      </c>
      <c r="V3" s="22" t="s">
        <v>348</v>
      </c>
      <c r="W3" s="22" t="s">
        <v>349</v>
      </c>
      <c r="X3" s="23" t="s">
        <v>350</v>
      </c>
      <c r="Y3" s="16" t="s">
        <v>351</v>
      </c>
      <c r="Z3" s="16"/>
    </row>
    <row r="4" spans="1:26" s="24" customFormat="1" ht="12.75" x14ac:dyDescent="0.2">
      <c r="A4" s="25"/>
      <c r="B4" s="26"/>
      <c r="C4" s="26"/>
      <c r="D4" s="26"/>
      <c r="E4" s="27" t="s">
        <v>352</v>
      </c>
      <c r="F4" s="27" t="s">
        <v>344</v>
      </c>
      <c r="G4" s="27" t="s">
        <v>353</v>
      </c>
      <c r="H4" s="28"/>
      <c r="I4" s="29" t="s">
        <v>338</v>
      </c>
      <c r="J4" s="26"/>
      <c r="K4" s="30"/>
      <c r="L4" s="30" t="s">
        <v>354</v>
      </c>
      <c r="M4" s="30" t="s">
        <v>340</v>
      </c>
      <c r="N4" s="30" t="s">
        <v>341</v>
      </c>
      <c r="O4" s="30" t="s">
        <v>355</v>
      </c>
      <c r="P4" s="30" t="s">
        <v>356</v>
      </c>
      <c r="Q4" s="30"/>
      <c r="R4" s="30" t="s">
        <v>357</v>
      </c>
      <c r="S4" s="31"/>
      <c r="T4" s="26" t="s">
        <v>358</v>
      </c>
      <c r="U4" s="32" t="s">
        <v>359</v>
      </c>
      <c r="V4" s="33" t="s">
        <v>341</v>
      </c>
      <c r="W4" s="33"/>
      <c r="X4" s="34"/>
      <c r="Y4" s="35"/>
      <c r="Z4" s="26"/>
    </row>
    <row r="5" spans="1:26" ht="15.75" x14ac:dyDescent="0.25">
      <c r="A5" s="36">
        <v>1</v>
      </c>
      <c r="B5" s="37" t="s">
        <v>360</v>
      </c>
      <c r="C5" s="38">
        <v>19970240</v>
      </c>
      <c r="D5" s="39" t="s">
        <v>361</v>
      </c>
      <c r="E5" s="40">
        <v>43211</v>
      </c>
      <c r="F5" s="40"/>
      <c r="G5" s="40"/>
      <c r="H5" s="41">
        <v>4199000</v>
      </c>
      <c r="I5" s="42">
        <f>+S5*U5</f>
        <v>4803720</v>
      </c>
      <c r="J5" s="43">
        <f>400310-K5</f>
        <v>349922</v>
      </c>
      <c r="K5" s="42">
        <f>+H5*1.2%</f>
        <v>50388</v>
      </c>
      <c r="L5" s="44">
        <v>4199000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f>L5-M5-O5-Q5</f>
        <v>4199000</v>
      </c>
      <c r="S5" s="45">
        <v>12</v>
      </c>
      <c r="T5" s="45">
        <v>12</v>
      </c>
      <c r="U5" s="46">
        <f>+J5+K5</f>
        <v>400310</v>
      </c>
      <c r="V5" s="46">
        <f>+T5*U5</f>
        <v>4803720</v>
      </c>
      <c r="W5" s="47">
        <f>H5-(J5*0)</f>
        <v>4199000</v>
      </c>
      <c r="X5" s="48"/>
      <c r="Y5" s="49" t="s">
        <v>362</v>
      </c>
      <c r="Z5" s="50">
        <f>R5-W5</f>
        <v>0</v>
      </c>
    </row>
    <row r="6" spans="1:26" ht="15.75" x14ac:dyDescent="0.25">
      <c r="A6" s="36">
        <f>+A5+1</f>
        <v>2</v>
      </c>
      <c r="B6" s="37" t="s">
        <v>283</v>
      </c>
      <c r="C6" s="38">
        <v>19911095</v>
      </c>
      <c r="D6" s="39" t="s">
        <v>363</v>
      </c>
      <c r="E6" s="40">
        <v>43211</v>
      </c>
      <c r="F6" s="40"/>
      <c r="G6" s="40"/>
      <c r="H6" s="51">
        <v>4199000</v>
      </c>
      <c r="I6" s="42">
        <f t="shared" ref="I6:I36" si="0">+S6*U6</f>
        <v>4803720</v>
      </c>
      <c r="J6" s="43">
        <f>400310-K6</f>
        <v>349922</v>
      </c>
      <c r="K6" s="42">
        <f t="shared" ref="K6:K36" si="1">+H6*1.2%</f>
        <v>50388</v>
      </c>
      <c r="L6" s="44">
        <v>4199000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f t="shared" ref="R6:R69" si="2">L6-M6-O6-Q6</f>
        <v>4199000</v>
      </c>
      <c r="S6" s="45">
        <v>12</v>
      </c>
      <c r="T6" s="45">
        <v>12</v>
      </c>
      <c r="U6" s="46">
        <f>+J6+K6</f>
        <v>400310</v>
      </c>
      <c r="V6" s="46">
        <f>+T6*U6</f>
        <v>4803720</v>
      </c>
      <c r="W6" s="47">
        <f>H6-(J6*0)</f>
        <v>4199000</v>
      </c>
      <c r="X6" s="48"/>
      <c r="Y6" s="49" t="s">
        <v>362</v>
      </c>
      <c r="Z6" s="50">
        <f t="shared" ref="Z6:Z69" si="3">R6-W6</f>
        <v>0</v>
      </c>
    </row>
    <row r="7" spans="1:26" ht="15.75" x14ac:dyDescent="0.25">
      <c r="A7" s="36">
        <f t="shared" ref="A7:A70" si="4">+A6+1</f>
        <v>3</v>
      </c>
      <c r="B7" s="52" t="s">
        <v>364</v>
      </c>
      <c r="C7" s="53">
        <v>55802</v>
      </c>
      <c r="D7" s="39" t="s">
        <v>365</v>
      </c>
      <c r="E7" s="40">
        <v>43211</v>
      </c>
      <c r="F7" s="40"/>
      <c r="G7" s="40"/>
      <c r="H7" s="54">
        <v>4199000</v>
      </c>
      <c r="I7" s="42">
        <f t="shared" si="0"/>
        <v>4803720</v>
      </c>
      <c r="J7" s="43">
        <f>400310-K7</f>
        <v>349922</v>
      </c>
      <c r="K7" s="42">
        <f t="shared" si="1"/>
        <v>50388</v>
      </c>
      <c r="L7" s="44">
        <v>4199000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f t="shared" si="2"/>
        <v>4199000</v>
      </c>
      <c r="S7" s="55">
        <v>12</v>
      </c>
      <c r="T7" s="55">
        <v>12</v>
      </c>
      <c r="U7" s="46">
        <f>+J7+K7</f>
        <v>400310</v>
      </c>
      <c r="V7" s="46">
        <f>+T7*U7</f>
        <v>4803720</v>
      </c>
      <c r="W7" s="47">
        <f>H7-(J7*0)</f>
        <v>4199000</v>
      </c>
      <c r="X7" s="56"/>
      <c r="Y7" s="49" t="s">
        <v>362</v>
      </c>
      <c r="Z7" s="50">
        <f t="shared" si="3"/>
        <v>0</v>
      </c>
    </row>
    <row r="8" spans="1:26" ht="15.75" x14ac:dyDescent="0.25">
      <c r="A8" s="36">
        <f t="shared" si="4"/>
        <v>4</v>
      </c>
      <c r="B8" s="37" t="s">
        <v>366</v>
      </c>
      <c r="C8" s="38">
        <v>56306</v>
      </c>
      <c r="D8" s="39" t="s">
        <v>367</v>
      </c>
      <c r="E8" s="40">
        <v>43211</v>
      </c>
      <c r="F8" s="40"/>
      <c r="G8" s="40"/>
      <c r="H8" s="41">
        <v>2900000</v>
      </c>
      <c r="I8" s="42">
        <f t="shared" si="0"/>
        <v>3248000</v>
      </c>
      <c r="J8" s="43">
        <f t="shared" ref="J8" si="5">+H8/S8</f>
        <v>290000</v>
      </c>
      <c r="K8" s="42">
        <f t="shared" si="1"/>
        <v>34800</v>
      </c>
      <c r="L8" s="44">
        <v>2900000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f t="shared" si="2"/>
        <v>2900000</v>
      </c>
      <c r="S8" s="45">
        <v>10</v>
      </c>
      <c r="T8" s="45">
        <v>10</v>
      </c>
      <c r="U8" s="46">
        <f>+J8+K8</f>
        <v>324800</v>
      </c>
      <c r="V8" s="46">
        <f>+T8*U8</f>
        <v>3248000</v>
      </c>
      <c r="W8" s="46">
        <f t="shared" ref="W8" si="6">+J8*T8</f>
        <v>2900000</v>
      </c>
      <c r="X8" s="48"/>
      <c r="Y8" s="57" t="s">
        <v>368</v>
      </c>
      <c r="Z8" s="50">
        <f t="shared" si="3"/>
        <v>0</v>
      </c>
    </row>
    <row r="9" spans="1:26" ht="15.75" x14ac:dyDescent="0.25">
      <c r="A9" s="36">
        <f t="shared" si="4"/>
        <v>5</v>
      </c>
      <c r="B9" s="52" t="s">
        <v>369</v>
      </c>
      <c r="C9" s="53">
        <v>19963685</v>
      </c>
      <c r="D9" s="39" t="s">
        <v>370</v>
      </c>
      <c r="E9" s="40">
        <v>43211</v>
      </c>
      <c r="F9" s="40"/>
      <c r="G9" s="40"/>
      <c r="H9" s="54">
        <v>4199000</v>
      </c>
      <c r="I9" s="42">
        <f t="shared" si="0"/>
        <v>4803720</v>
      </c>
      <c r="J9" s="43">
        <v>349922</v>
      </c>
      <c r="K9" s="42">
        <f t="shared" si="1"/>
        <v>50388</v>
      </c>
      <c r="L9" s="44">
        <v>4199000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f t="shared" si="2"/>
        <v>4199000</v>
      </c>
      <c r="S9" s="55">
        <v>12</v>
      </c>
      <c r="T9" s="55">
        <v>12</v>
      </c>
      <c r="U9" s="46">
        <f>+J9+K9</f>
        <v>400310</v>
      </c>
      <c r="V9" s="46">
        <f>+T9*U9</f>
        <v>4803720</v>
      </c>
      <c r="W9" s="47">
        <f t="shared" ref="W9:W36" si="7">H9-(J9*0)</f>
        <v>4199000</v>
      </c>
      <c r="X9" s="48"/>
      <c r="Y9" s="49" t="s">
        <v>371</v>
      </c>
      <c r="Z9" s="50">
        <f t="shared" si="3"/>
        <v>0</v>
      </c>
    </row>
    <row r="10" spans="1:26" ht="15.75" x14ac:dyDescent="0.25">
      <c r="A10" s="36">
        <f t="shared" si="4"/>
        <v>6</v>
      </c>
      <c r="B10" s="52" t="s">
        <v>372</v>
      </c>
      <c r="C10" s="53">
        <v>19970172</v>
      </c>
      <c r="D10" s="39" t="s">
        <v>373</v>
      </c>
      <c r="E10" s="40">
        <v>43211</v>
      </c>
      <c r="F10" s="40"/>
      <c r="G10" s="40"/>
      <c r="H10" s="54">
        <v>8398000</v>
      </c>
      <c r="I10" s="42">
        <f t="shared" si="0"/>
        <v>9607320</v>
      </c>
      <c r="J10" s="43">
        <v>699834</v>
      </c>
      <c r="K10" s="42">
        <f t="shared" si="1"/>
        <v>100776</v>
      </c>
      <c r="L10" s="44">
        <v>8398000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f t="shared" si="2"/>
        <v>8398000</v>
      </c>
      <c r="S10" s="55">
        <v>12</v>
      </c>
      <c r="T10" s="55">
        <v>12</v>
      </c>
      <c r="U10" s="46">
        <f t="shared" ref="U10:U36" si="8">+J10+K10</f>
        <v>800610</v>
      </c>
      <c r="V10" s="46">
        <f t="shared" ref="V10:V36" si="9">+T10*U10</f>
        <v>9607320</v>
      </c>
      <c r="W10" s="47">
        <f t="shared" si="7"/>
        <v>8398000</v>
      </c>
      <c r="X10" s="48"/>
      <c r="Y10" s="49" t="s">
        <v>374</v>
      </c>
      <c r="Z10" s="50">
        <f t="shared" si="3"/>
        <v>0</v>
      </c>
    </row>
    <row r="11" spans="1:26" ht="15.75" x14ac:dyDescent="0.25">
      <c r="A11" s="36">
        <f t="shared" si="4"/>
        <v>7</v>
      </c>
      <c r="B11" s="52" t="s">
        <v>375</v>
      </c>
      <c r="C11" s="58">
        <v>19921931</v>
      </c>
      <c r="D11" s="39" t="s">
        <v>376</v>
      </c>
      <c r="E11" s="40">
        <v>43211</v>
      </c>
      <c r="F11" s="40"/>
      <c r="G11" s="40"/>
      <c r="H11" s="54">
        <v>4199000</v>
      </c>
      <c r="I11" s="42">
        <f t="shared" si="0"/>
        <v>4803720</v>
      </c>
      <c r="J11" s="43">
        <f t="shared" ref="J11:J21" si="10">400310-K11</f>
        <v>349922</v>
      </c>
      <c r="K11" s="42">
        <f t="shared" si="1"/>
        <v>50388</v>
      </c>
      <c r="L11" s="44">
        <v>4199000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f t="shared" si="2"/>
        <v>4199000</v>
      </c>
      <c r="S11" s="55">
        <v>12</v>
      </c>
      <c r="T11" s="55">
        <v>12</v>
      </c>
      <c r="U11" s="46">
        <f t="shared" si="8"/>
        <v>400310</v>
      </c>
      <c r="V11" s="46">
        <f t="shared" si="9"/>
        <v>4803720</v>
      </c>
      <c r="W11" s="47">
        <f t="shared" si="7"/>
        <v>4199000</v>
      </c>
      <c r="X11" s="48"/>
      <c r="Y11" s="49" t="s">
        <v>362</v>
      </c>
      <c r="Z11" s="50">
        <f t="shared" si="3"/>
        <v>0</v>
      </c>
    </row>
    <row r="12" spans="1:26" ht="15.75" x14ac:dyDescent="0.25">
      <c r="A12" s="36">
        <f t="shared" si="4"/>
        <v>8</v>
      </c>
      <c r="B12" s="52" t="s">
        <v>377</v>
      </c>
      <c r="C12" s="58">
        <v>54651</v>
      </c>
      <c r="D12" s="39" t="s">
        <v>378</v>
      </c>
      <c r="E12" s="40">
        <v>43211</v>
      </c>
      <c r="F12" s="40"/>
      <c r="G12" s="40"/>
      <c r="H12" s="54">
        <v>4199000</v>
      </c>
      <c r="I12" s="42">
        <f t="shared" si="0"/>
        <v>4803720</v>
      </c>
      <c r="J12" s="43">
        <f t="shared" si="10"/>
        <v>349922</v>
      </c>
      <c r="K12" s="42">
        <f t="shared" si="1"/>
        <v>50388</v>
      </c>
      <c r="L12" s="44">
        <v>4199000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f t="shared" si="2"/>
        <v>4199000</v>
      </c>
      <c r="S12" s="55">
        <v>12</v>
      </c>
      <c r="T12" s="55">
        <v>12</v>
      </c>
      <c r="U12" s="46">
        <f t="shared" si="8"/>
        <v>400310</v>
      </c>
      <c r="V12" s="46">
        <f t="shared" si="9"/>
        <v>4803720</v>
      </c>
      <c r="W12" s="47">
        <f t="shared" si="7"/>
        <v>4199000</v>
      </c>
      <c r="X12" s="59"/>
      <c r="Y12" s="49" t="s">
        <v>371</v>
      </c>
      <c r="Z12" s="50">
        <f t="shared" si="3"/>
        <v>0</v>
      </c>
    </row>
    <row r="13" spans="1:26" ht="15.75" x14ac:dyDescent="0.25">
      <c r="A13" s="36">
        <f t="shared" si="4"/>
        <v>9</v>
      </c>
      <c r="B13" s="52" t="s">
        <v>147</v>
      </c>
      <c r="C13" s="53">
        <v>19920657</v>
      </c>
      <c r="D13" s="39" t="s">
        <v>379</v>
      </c>
      <c r="E13" s="40">
        <v>43211</v>
      </c>
      <c r="F13" s="40"/>
      <c r="G13" s="40"/>
      <c r="H13" s="54">
        <v>4199000</v>
      </c>
      <c r="I13" s="42">
        <f t="shared" si="0"/>
        <v>4803720</v>
      </c>
      <c r="J13" s="43">
        <f t="shared" si="10"/>
        <v>349922</v>
      </c>
      <c r="K13" s="42">
        <f t="shared" si="1"/>
        <v>50388</v>
      </c>
      <c r="L13" s="44">
        <v>4199000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f t="shared" si="2"/>
        <v>4199000</v>
      </c>
      <c r="S13" s="55">
        <v>12</v>
      </c>
      <c r="T13" s="55">
        <v>12</v>
      </c>
      <c r="U13" s="46">
        <f t="shared" si="8"/>
        <v>400310</v>
      </c>
      <c r="V13" s="46">
        <f t="shared" si="9"/>
        <v>4803720</v>
      </c>
      <c r="W13" s="47">
        <f t="shared" si="7"/>
        <v>4199000</v>
      </c>
      <c r="X13" s="59"/>
      <c r="Y13" s="49" t="s">
        <v>371</v>
      </c>
      <c r="Z13" s="50">
        <f t="shared" si="3"/>
        <v>0</v>
      </c>
    </row>
    <row r="14" spans="1:26" ht="15.75" x14ac:dyDescent="0.25">
      <c r="A14" s="36">
        <f t="shared" si="4"/>
        <v>10</v>
      </c>
      <c r="B14" s="37" t="s">
        <v>380</v>
      </c>
      <c r="C14" s="38">
        <v>19973273</v>
      </c>
      <c r="D14" s="39" t="s">
        <v>381</v>
      </c>
      <c r="E14" s="40">
        <v>43211</v>
      </c>
      <c r="F14" s="40"/>
      <c r="G14" s="40"/>
      <c r="H14" s="41">
        <v>4199000</v>
      </c>
      <c r="I14" s="42">
        <f t="shared" si="0"/>
        <v>4803720</v>
      </c>
      <c r="J14" s="43">
        <f t="shared" si="10"/>
        <v>349922</v>
      </c>
      <c r="K14" s="42">
        <f t="shared" si="1"/>
        <v>50388</v>
      </c>
      <c r="L14" s="44">
        <v>4199000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f t="shared" si="2"/>
        <v>4199000</v>
      </c>
      <c r="S14" s="45">
        <v>12</v>
      </c>
      <c r="T14" s="45">
        <v>12</v>
      </c>
      <c r="U14" s="46">
        <f t="shared" si="8"/>
        <v>400310</v>
      </c>
      <c r="V14" s="46">
        <f t="shared" si="9"/>
        <v>4803720</v>
      </c>
      <c r="W14" s="47">
        <f t="shared" si="7"/>
        <v>4199000</v>
      </c>
      <c r="X14" s="59"/>
      <c r="Y14" s="60" t="s">
        <v>382</v>
      </c>
      <c r="Z14" s="50">
        <f t="shared" si="3"/>
        <v>0</v>
      </c>
    </row>
    <row r="15" spans="1:26" ht="15.75" x14ac:dyDescent="0.25">
      <c r="A15" s="36">
        <f t="shared" si="4"/>
        <v>11</v>
      </c>
      <c r="B15" s="37" t="s">
        <v>383</v>
      </c>
      <c r="C15" s="38">
        <v>19960477</v>
      </c>
      <c r="D15" s="39" t="s">
        <v>384</v>
      </c>
      <c r="E15" s="40">
        <v>43211</v>
      </c>
      <c r="F15" s="40"/>
      <c r="G15" s="40"/>
      <c r="H15" s="51">
        <v>4199000</v>
      </c>
      <c r="I15" s="42">
        <f t="shared" si="0"/>
        <v>4803720</v>
      </c>
      <c r="J15" s="43">
        <f t="shared" si="10"/>
        <v>349922</v>
      </c>
      <c r="K15" s="42">
        <f t="shared" si="1"/>
        <v>50388</v>
      </c>
      <c r="L15" s="44">
        <v>4199000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f t="shared" si="2"/>
        <v>4199000</v>
      </c>
      <c r="S15" s="45">
        <v>12</v>
      </c>
      <c r="T15" s="45">
        <v>12</v>
      </c>
      <c r="U15" s="46">
        <f t="shared" si="8"/>
        <v>400310</v>
      </c>
      <c r="V15" s="46">
        <f t="shared" si="9"/>
        <v>4803720</v>
      </c>
      <c r="W15" s="47">
        <f t="shared" si="7"/>
        <v>4199000</v>
      </c>
      <c r="X15" s="59"/>
      <c r="Y15" s="49" t="s">
        <v>362</v>
      </c>
      <c r="Z15" s="50">
        <f t="shared" si="3"/>
        <v>0</v>
      </c>
    </row>
    <row r="16" spans="1:26" ht="15.75" x14ac:dyDescent="0.25">
      <c r="A16" s="36">
        <f t="shared" si="4"/>
        <v>12</v>
      </c>
      <c r="B16" s="52" t="s">
        <v>385</v>
      </c>
      <c r="C16" s="53">
        <v>62263</v>
      </c>
      <c r="D16" s="39" t="s">
        <v>386</v>
      </c>
      <c r="E16" s="40">
        <v>43211</v>
      </c>
      <c r="F16" s="40"/>
      <c r="G16" s="40"/>
      <c r="H16" s="54">
        <v>4199000</v>
      </c>
      <c r="I16" s="42">
        <f t="shared" si="0"/>
        <v>4803720</v>
      </c>
      <c r="J16" s="43">
        <f t="shared" si="10"/>
        <v>349922</v>
      </c>
      <c r="K16" s="42">
        <f t="shared" si="1"/>
        <v>50388</v>
      </c>
      <c r="L16" s="44">
        <v>4199000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f t="shared" si="2"/>
        <v>4199000</v>
      </c>
      <c r="S16" s="55">
        <v>12</v>
      </c>
      <c r="T16" s="55">
        <v>12</v>
      </c>
      <c r="U16" s="46">
        <f t="shared" si="8"/>
        <v>400310</v>
      </c>
      <c r="V16" s="46">
        <f t="shared" si="9"/>
        <v>4803720</v>
      </c>
      <c r="W16" s="47">
        <f t="shared" si="7"/>
        <v>4199000</v>
      </c>
      <c r="X16" s="59"/>
      <c r="Y16" s="49" t="s">
        <v>362</v>
      </c>
      <c r="Z16" s="50">
        <f t="shared" si="3"/>
        <v>0</v>
      </c>
    </row>
    <row r="17" spans="1:26" ht="15.75" x14ac:dyDescent="0.25">
      <c r="A17" s="36">
        <f t="shared" si="4"/>
        <v>13</v>
      </c>
      <c r="B17" s="37" t="s">
        <v>387</v>
      </c>
      <c r="C17" s="38">
        <v>61006</v>
      </c>
      <c r="D17" s="39" t="s">
        <v>388</v>
      </c>
      <c r="E17" s="40">
        <v>43211</v>
      </c>
      <c r="F17" s="40"/>
      <c r="G17" s="40"/>
      <c r="H17" s="41">
        <v>4199000</v>
      </c>
      <c r="I17" s="42">
        <f t="shared" si="0"/>
        <v>4803720</v>
      </c>
      <c r="J17" s="43">
        <f t="shared" si="10"/>
        <v>349922</v>
      </c>
      <c r="K17" s="42">
        <f t="shared" si="1"/>
        <v>50388</v>
      </c>
      <c r="L17" s="44">
        <v>4199000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f t="shared" si="2"/>
        <v>4199000</v>
      </c>
      <c r="S17" s="45">
        <v>12</v>
      </c>
      <c r="T17" s="45">
        <v>12</v>
      </c>
      <c r="U17" s="46">
        <f t="shared" si="8"/>
        <v>400310</v>
      </c>
      <c r="V17" s="46">
        <f t="shared" si="9"/>
        <v>4803720</v>
      </c>
      <c r="W17" s="47">
        <f t="shared" si="7"/>
        <v>4199000</v>
      </c>
      <c r="X17" s="59"/>
      <c r="Y17" s="49" t="s">
        <v>362</v>
      </c>
      <c r="Z17" s="50">
        <f t="shared" si="3"/>
        <v>0</v>
      </c>
    </row>
    <row r="18" spans="1:26" ht="15.75" x14ac:dyDescent="0.25">
      <c r="A18" s="36">
        <f t="shared" si="4"/>
        <v>14</v>
      </c>
      <c r="B18" s="52" t="s">
        <v>389</v>
      </c>
      <c r="C18" s="53">
        <v>19973143</v>
      </c>
      <c r="D18" s="39" t="s">
        <v>390</v>
      </c>
      <c r="E18" s="40">
        <v>43211</v>
      </c>
      <c r="F18" s="40"/>
      <c r="G18" s="40"/>
      <c r="H18" s="54">
        <v>4199000</v>
      </c>
      <c r="I18" s="42">
        <f t="shared" si="0"/>
        <v>4803720</v>
      </c>
      <c r="J18" s="43">
        <f t="shared" si="10"/>
        <v>349922</v>
      </c>
      <c r="K18" s="42">
        <f t="shared" si="1"/>
        <v>50388</v>
      </c>
      <c r="L18" s="44">
        <v>4199000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f t="shared" si="2"/>
        <v>4199000</v>
      </c>
      <c r="S18" s="55">
        <v>12</v>
      </c>
      <c r="T18" s="55">
        <v>12</v>
      </c>
      <c r="U18" s="46">
        <f t="shared" si="8"/>
        <v>400310</v>
      </c>
      <c r="V18" s="46">
        <f t="shared" si="9"/>
        <v>4803720</v>
      </c>
      <c r="W18" s="47">
        <f t="shared" si="7"/>
        <v>4199000</v>
      </c>
      <c r="X18" s="59"/>
      <c r="Y18" s="49" t="s">
        <v>362</v>
      </c>
      <c r="Z18" s="50">
        <f t="shared" si="3"/>
        <v>0</v>
      </c>
    </row>
    <row r="19" spans="1:26" ht="15.75" x14ac:dyDescent="0.25">
      <c r="A19" s="36">
        <f t="shared" si="4"/>
        <v>15</v>
      </c>
      <c r="B19" s="52" t="s">
        <v>391</v>
      </c>
      <c r="C19" s="53">
        <v>19914163</v>
      </c>
      <c r="D19" s="39" t="s">
        <v>392</v>
      </c>
      <c r="E19" s="40">
        <v>43211</v>
      </c>
      <c r="F19" s="40"/>
      <c r="G19" s="40"/>
      <c r="H19" s="54">
        <v>4199000</v>
      </c>
      <c r="I19" s="42">
        <f t="shared" si="0"/>
        <v>4803720</v>
      </c>
      <c r="J19" s="43">
        <f t="shared" si="10"/>
        <v>349922</v>
      </c>
      <c r="K19" s="42">
        <f t="shared" si="1"/>
        <v>50388</v>
      </c>
      <c r="L19" s="44">
        <v>4199000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f t="shared" si="2"/>
        <v>4199000</v>
      </c>
      <c r="S19" s="55">
        <v>12</v>
      </c>
      <c r="T19" s="55">
        <v>12</v>
      </c>
      <c r="U19" s="46">
        <f t="shared" si="8"/>
        <v>400310</v>
      </c>
      <c r="V19" s="46">
        <f t="shared" si="9"/>
        <v>4803720</v>
      </c>
      <c r="W19" s="47">
        <f t="shared" si="7"/>
        <v>4199000</v>
      </c>
      <c r="X19" s="59"/>
      <c r="Y19" s="49" t="s">
        <v>362</v>
      </c>
      <c r="Z19" s="50">
        <f t="shared" si="3"/>
        <v>0</v>
      </c>
    </row>
    <row r="20" spans="1:26" ht="15.75" x14ac:dyDescent="0.25">
      <c r="A20" s="36">
        <f t="shared" si="4"/>
        <v>16</v>
      </c>
      <c r="B20" s="52" t="s">
        <v>393</v>
      </c>
      <c r="C20" s="58">
        <v>19912469</v>
      </c>
      <c r="D20" s="39" t="s">
        <v>394</v>
      </c>
      <c r="E20" s="40">
        <v>43211</v>
      </c>
      <c r="F20" s="40"/>
      <c r="G20" s="40"/>
      <c r="H20" s="54">
        <v>4199000</v>
      </c>
      <c r="I20" s="42">
        <f t="shared" si="0"/>
        <v>4803720</v>
      </c>
      <c r="J20" s="43">
        <f t="shared" si="10"/>
        <v>349922</v>
      </c>
      <c r="K20" s="42">
        <f t="shared" si="1"/>
        <v>50388</v>
      </c>
      <c r="L20" s="44">
        <v>4199000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f t="shared" si="2"/>
        <v>4199000</v>
      </c>
      <c r="S20" s="55">
        <v>12</v>
      </c>
      <c r="T20" s="55">
        <v>12</v>
      </c>
      <c r="U20" s="46">
        <f t="shared" si="8"/>
        <v>400310</v>
      </c>
      <c r="V20" s="46">
        <f t="shared" si="9"/>
        <v>4803720</v>
      </c>
      <c r="W20" s="47">
        <f t="shared" si="7"/>
        <v>4199000</v>
      </c>
      <c r="X20" s="59"/>
      <c r="Y20" s="49" t="s">
        <v>362</v>
      </c>
      <c r="Z20" s="50">
        <f t="shared" si="3"/>
        <v>0</v>
      </c>
    </row>
    <row r="21" spans="1:26" ht="15.75" x14ac:dyDescent="0.25">
      <c r="A21" s="36">
        <f t="shared" si="4"/>
        <v>17</v>
      </c>
      <c r="B21" s="52" t="s">
        <v>313</v>
      </c>
      <c r="C21" s="58">
        <v>19973142</v>
      </c>
      <c r="D21" s="39" t="s">
        <v>395</v>
      </c>
      <c r="E21" s="40">
        <v>43211</v>
      </c>
      <c r="F21" s="40"/>
      <c r="G21" s="40"/>
      <c r="H21" s="54">
        <v>4199000</v>
      </c>
      <c r="I21" s="42">
        <f t="shared" si="0"/>
        <v>4803720</v>
      </c>
      <c r="J21" s="43">
        <f t="shared" si="10"/>
        <v>349922</v>
      </c>
      <c r="K21" s="42">
        <f t="shared" si="1"/>
        <v>50388</v>
      </c>
      <c r="L21" s="44">
        <v>4199000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f t="shared" si="2"/>
        <v>4199000</v>
      </c>
      <c r="S21" s="55">
        <v>12</v>
      </c>
      <c r="T21" s="55">
        <v>12</v>
      </c>
      <c r="U21" s="46">
        <f t="shared" si="8"/>
        <v>400310</v>
      </c>
      <c r="V21" s="46">
        <f t="shared" si="9"/>
        <v>4803720</v>
      </c>
      <c r="W21" s="47">
        <f t="shared" si="7"/>
        <v>4199000</v>
      </c>
      <c r="X21" s="59"/>
      <c r="Y21" s="60" t="s">
        <v>382</v>
      </c>
      <c r="Z21" s="50">
        <f t="shared" si="3"/>
        <v>0</v>
      </c>
    </row>
    <row r="22" spans="1:26" ht="15.75" x14ac:dyDescent="0.25">
      <c r="A22" s="36">
        <f t="shared" si="4"/>
        <v>18</v>
      </c>
      <c r="B22" s="52" t="s">
        <v>396</v>
      </c>
      <c r="C22" s="53">
        <v>19973262</v>
      </c>
      <c r="D22" s="39" t="s">
        <v>397</v>
      </c>
      <c r="E22" s="40">
        <v>43211</v>
      </c>
      <c r="F22" s="40"/>
      <c r="G22" s="40"/>
      <c r="H22" s="54">
        <v>2999000</v>
      </c>
      <c r="I22" s="42">
        <f t="shared" si="0"/>
        <v>3214980</v>
      </c>
      <c r="J22" s="43">
        <f>535830-K22</f>
        <v>499842</v>
      </c>
      <c r="K22" s="42">
        <f t="shared" si="1"/>
        <v>35988</v>
      </c>
      <c r="L22" s="44">
        <v>2999000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f t="shared" si="2"/>
        <v>2999000</v>
      </c>
      <c r="S22" s="55">
        <v>6</v>
      </c>
      <c r="T22" s="55">
        <v>6</v>
      </c>
      <c r="U22" s="46">
        <f t="shared" si="8"/>
        <v>535830</v>
      </c>
      <c r="V22" s="46">
        <f t="shared" si="9"/>
        <v>3214980</v>
      </c>
      <c r="W22" s="47">
        <f t="shared" si="7"/>
        <v>2999000</v>
      </c>
      <c r="X22" s="59"/>
      <c r="Y22" s="49" t="s">
        <v>398</v>
      </c>
      <c r="Z22" s="50">
        <f t="shared" si="3"/>
        <v>0</v>
      </c>
    </row>
    <row r="23" spans="1:26" ht="15.75" x14ac:dyDescent="0.25">
      <c r="A23" s="36">
        <f t="shared" si="4"/>
        <v>19</v>
      </c>
      <c r="B23" s="52" t="s">
        <v>399</v>
      </c>
      <c r="C23" s="53">
        <v>55892</v>
      </c>
      <c r="D23" s="39" t="s">
        <v>400</v>
      </c>
      <c r="E23" s="40">
        <v>43211</v>
      </c>
      <c r="F23" s="40"/>
      <c r="G23" s="40"/>
      <c r="H23" s="54">
        <v>4199000</v>
      </c>
      <c r="I23" s="42">
        <f t="shared" si="0"/>
        <v>4803720</v>
      </c>
      <c r="J23" s="43">
        <f t="shared" ref="J23:J30" si="11">400310-K23</f>
        <v>349922</v>
      </c>
      <c r="K23" s="42">
        <f t="shared" si="1"/>
        <v>50388</v>
      </c>
      <c r="L23" s="44">
        <v>4199000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f t="shared" si="2"/>
        <v>4199000</v>
      </c>
      <c r="S23" s="58">
        <v>12</v>
      </c>
      <c r="T23" s="58">
        <v>12</v>
      </c>
      <c r="U23" s="46">
        <f t="shared" si="8"/>
        <v>400310</v>
      </c>
      <c r="V23" s="46">
        <f t="shared" si="9"/>
        <v>4803720</v>
      </c>
      <c r="W23" s="47">
        <f t="shared" si="7"/>
        <v>4199000</v>
      </c>
      <c r="X23" s="59"/>
      <c r="Y23" s="60" t="s">
        <v>382</v>
      </c>
      <c r="Z23" s="50">
        <f t="shared" si="3"/>
        <v>0</v>
      </c>
    </row>
    <row r="24" spans="1:26" ht="15.75" x14ac:dyDescent="0.25">
      <c r="A24" s="36">
        <f t="shared" si="4"/>
        <v>20</v>
      </c>
      <c r="B24" s="52" t="s">
        <v>401</v>
      </c>
      <c r="C24" s="53">
        <v>57157</v>
      </c>
      <c r="D24" s="39" t="s">
        <v>402</v>
      </c>
      <c r="E24" s="40">
        <v>43211</v>
      </c>
      <c r="F24" s="40"/>
      <c r="G24" s="40"/>
      <c r="H24" s="54">
        <v>4199000</v>
      </c>
      <c r="I24" s="61">
        <f t="shared" si="0"/>
        <v>4803720</v>
      </c>
      <c r="J24" s="43">
        <f t="shared" si="11"/>
        <v>349922</v>
      </c>
      <c r="K24" s="42">
        <f t="shared" si="1"/>
        <v>50388</v>
      </c>
      <c r="L24" s="44">
        <v>4199000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f t="shared" si="2"/>
        <v>4199000</v>
      </c>
      <c r="S24" s="55">
        <v>12</v>
      </c>
      <c r="T24" s="55">
        <v>12</v>
      </c>
      <c r="U24" s="62">
        <f t="shared" si="8"/>
        <v>400310</v>
      </c>
      <c r="V24" s="62">
        <f t="shared" si="9"/>
        <v>4803720</v>
      </c>
      <c r="W24" s="47">
        <f t="shared" si="7"/>
        <v>4199000</v>
      </c>
      <c r="X24" s="59"/>
      <c r="Y24" s="60" t="s">
        <v>382</v>
      </c>
      <c r="Z24" s="50">
        <f t="shared" si="3"/>
        <v>0</v>
      </c>
    </row>
    <row r="25" spans="1:26" ht="15.75" x14ac:dyDescent="0.25">
      <c r="A25" s="36">
        <f t="shared" si="4"/>
        <v>21</v>
      </c>
      <c r="B25" s="52" t="s">
        <v>403</v>
      </c>
      <c r="C25" s="53">
        <v>57159</v>
      </c>
      <c r="D25" s="39" t="s">
        <v>404</v>
      </c>
      <c r="E25" s="40">
        <v>43211</v>
      </c>
      <c r="F25" s="40"/>
      <c r="G25" s="40"/>
      <c r="H25" s="54">
        <v>4199000</v>
      </c>
      <c r="I25" s="61">
        <f t="shared" si="0"/>
        <v>4803720</v>
      </c>
      <c r="J25" s="43">
        <f t="shared" si="11"/>
        <v>349922</v>
      </c>
      <c r="K25" s="42">
        <f t="shared" si="1"/>
        <v>50388</v>
      </c>
      <c r="L25" s="44">
        <v>4199000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f t="shared" si="2"/>
        <v>4199000</v>
      </c>
      <c r="S25" s="55">
        <v>12</v>
      </c>
      <c r="T25" s="55">
        <v>12</v>
      </c>
      <c r="U25" s="62">
        <f t="shared" si="8"/>
        <v>400310</v>
      </c>
      <c r="V25" s="62">
        <f t="shared" si="9"/>
        <v>4803720</v>
      </c>
      <c r="W25" s="47">
        <f t="shared" si="7"/>
        <v>4199000</v>
      </c>
      <c r="X25" s="59"/>
      <c r="Y25" s="60" t="s">
        <v>382</v>
      </c>
      <c r="Z25" s="50">
        <f t="shared" si="3"/>
        <v>0</v>
      </c>
    </row>
    <row r="26" spans="1:26" ht="15.75" x14ac:dyDescent="0.25">
      <c r="A26" s="36">
        <f t="shared" si="4"/>
        <v>22</v>
      </c>
      <c r="B26" s="37" t="s">
        <v>405</v>
      </c>
      <c r="C26" s="38">
        <v>19912037</v>
      </c>
      <c r="D26" s="39" t="s">
        <v>406</v>
      </c>
      <c r="E26" s="40">
        <v>43211</v>
      </c>
      <c r="F26" s="40"/>
      <c r="G26" s="40"/>
      <c r="H26" s="41">
        <v>4199000</v>
      </c>
      <c r="I26" s="61">
        <f t="shared" si="0"/>
        <v>4803720</v>
      </c>
      <c r="J26" s="43">
        <f t="shared" si="11"/>
        <v>349922</v>
      </c>
      <c r="K26" s="42">
        <f t="shared" si="1"/>
        <v>50388</v>
      </c>
      <c r="L26" s="44">
        <v>4199000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f t="shared" si="2"/>
        <v>4199000</v>
      </c>
      <c r="S26" s="45">
        <v>12</v>
      </c>
      <c r="T26" s="45">
        <v>12</v>
      </c>
      <c r="U26" s="62">
        <f t="shared" si="8"/>
        <v>400310</v>
      </c>
      <c r="V26" s="62">
        <f t="shared" si="9"/>
        <v>4803720</v>
      </c>
      <c r="W26" s="47">
        <f t="shared" si="7"/>
        <v>4199000</v>
      </c>
      <c r="X26" s="59"/>
      <c r="Y26" s="60" t="s">
        <v>382</v>
      </c>
      <c r="Z26" s="50">
        <f t="shared" si="3"/>
        <v>0</v>
      </c>
    </row>
    <row r="27" spans="1:26" ht="15.75" x14ac:dyDescent="0.25">
      <c r="A27" s="36">
        <f t="shared" si="4"/>
        <v>23</v>
      </c>
      <c r="B27" s="37" t="s">
        <v>407</v>
      </c>
      <c r="C27" s="63">
        <v>19912825</v>
      </c>
      <c r="D27" s="39" t="s">
        <v>408</v>
      </c>
      <c r="E27" s="40">
        <v>43211</v>
      </c>
      <c r="F27" s="40"/>
      <c r="G27" s="40"/>
      <c r="H27" s="41">
        <v>4199000</v>
      </c>
      <c r="I27" s="61">
        <f t="shared" si="0"/>
        <v>4803720</v>
      </c>
      <c r="J27" s="43">
        <f t="shared" si="11"/>
        <v>349922</v>
      </c>
      <c r="K27" s="42">
        <f t="shared" si="1"/>
        <v>50388</v>
      </c>
      <c r="L27" s="44">
        <v>4199000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f t="shared" si="2"/>
        <v>4199000</v>
      </c>
      <c r="S27" s="63">
        <v>12</v>
      </c>
      <c r="T27" s="63">
        <v>12</v>
      </c>
      <c r="U27" s="62">
        <f t="shared" si="8"/>
        <v>400310</v>
      </c>
      <c r="V27" s="62">
        <f t="shared" si="9"/>
        <v>4803720</v>
      </c>
      <c r="W27" s="47">
        <f t="shared" si="7"/>
        <v>4199000</v>
      </c>
      <c r="X27" s="59"/>
      <c r="Y27" s="60" t="s">
        <v>382</v>
      </c>
      <c r="Z27" s="50">
        <f t="shared" si="3"/>
        <v>0</v>
      </c>
    </row>
    <row r="28" spans="1:26" ht="15.75" x14ac:dyDescent="0.25">
      <c r="A28" s="36">
        <f t="shared" si="4"/>
        <v>24</v>
      </c>
      <c r="B28" s="37" t="s">
        <v>409</v>
      </c>
      <c r="C28" s="38">
        <v>19975105</v>
      </c>
      <c r="D28" s="39" t="s">
        <v>410</v>
      </c>
      <c r="E28" s="40">
        <v>43211</v>
      </c>
      <c r="F28" s="40"/>
      <c r="G28" s="40"/>
      <c r="H28" s="41">
        <v>4199000</v>
      </c>
      <c r="I28" s="61">
        <f t="shared" si="0"/>
        <v>4803720</v>
      </c>
      <c r="J28" s="43">
        <f t="shared" si="11"/>
        <v>349922</v>
      </c>
      <c r="K28" s="42">
        <f t="shared" si="1"/>
        <v>50388</v>
      </c>
      <c r="L28" s="44">
        <v>4199000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f t="shared" si="2"/>
        <v>4199000</v>
      </c>
      <c r="S28" s="45">
        <v>12</v>
      </c>
      <c r="T28" s="45">
        <v>12</v>
      </c>
      <c r="U28" s="62">
        <f t="shared" si="8"/>
        <v>400310</v>
      </c>
      <c r="V28" s="62">
        <f t="shared" si="9"/>
        <v>4803720</v>
      </c>
      <c r="W28" s="47">
        <f t="shared" si="7"/>
        <v>4199000</v>
      </c>
      <c r="X28" s="59"/>
      <c r="Y28" s="60" t="s">
        <v>382</v>
      </c>
      <c r="Z28" s="50">
        <f t="shared" si="3"/>
        <v>0</v>
      </c>
    </row>
    <row r="29" spans="1:26" ht="15.75" x14ac:dyDescent="0.25">
      <c r="A29" s="36">
        <f t="shared" si="4"/>
        <v>25</v>
      </c>
      <c r="B29" s="37" t="s">
        <v>37</v>
      </c>
      <c r="C29" s="63" t="s">
        <v>36</v>
      </c>
      <c r="D29" s="39" t="s">
        <v>411</v>
      </c>
      <c r="E29" s="40">
        <v>43211</v>
      </c>
      <c r="F29" s="40"/>
      <c r="G29" s="40"/>
      <c r="H29" s="41">
        <v>4199000</v>
      </c>
      <c r="I29" s="61">
        <f t="shared" si="0"/>
        <v>4803720</v>
      </c>
      <c r="J29" s="43">
        <f t="shared" si="11"/>
        <v>349922</v>
      </c>
      <c r="K29" s="42">
        <f t="shared" si="1"/>
        <v>50388</v>
      </c>
      <c r="L29" s="44">
        <v>4199000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f t="shared" si="2"/>
        <v>4199000</v>
      </c>
      <c r="S29" s="45">
        <v>12</v>
      </c>
      <c r="T29" s="45">
        <v>12</v>
      </c>
      <c r="U29" s="62">
        <f t="shared" si="8"/>
        <v>400310</v>
      </c>
      <c r="V29" s="62">
        <f t="shared" si="9"/>
        <v>4803720</v>
      </c>
      <c r="W29" s="47">
        <f t="shared" si="7"/>
        <v>4199000</v>
      </c>
      <c r="X29" s="59"/>
      <c r="Y29" s="57" t="s">
        <v>371</v>
      </c>
      <c r="Z29" s="50">
        <f t="shared" si="3"/>
        <v>0</v>
      </c>
    </row>
    <row r="30" spans="1:26" ht="15.75" x14ac:dyDescent="0.25">
      <c r="A30" s="36">
        <f t="shared" si="4"/>
        <v>26</v>
      </c>
      <c r="B30" s="52" t="s">
        <v>141</v>
      </c>
      <c r="C30" s="53">
        <v>19914242</v>
      </c>
      <c r="D30" s="39" t="s">
        <v>412</v>
      </c>
      <c r="E30" s="40">
        <v>43211</v>
      </c>
      <c r="F30" s="40"/>
      <c r="G30" s="40"/>
      <c r="H30" s="54">
        <v>4199000</v>
      </c>
      <c r="I30" s="61">
        <f t="shared" si="0"/>
        <v>4803720</v>
      </c>
      <c r="J30" s="43">
        <f t="shared" si="11"/>
        <v>349922</v>
      </c>
      <c r="K30" s="42">
        <f t="shared" si="1"/>
        <v>50388</v>
      </c>
      <c r="L30" s="44">
        <v>4199000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f t="shared" si="2"/>
        <v>4199000</v>
      </c>
      <c r="S30" s="55">
        <v>12</v>
      </c>
      <c r="T30" s="55">
        <v>12</v>
      </c>
      <c r="U30" s="62">
        <f t="shared" si="8"/>
        <v>400310</v>
      </c>
      <c r="V30" s="62">
        <f t="shared" si="9"/>
        <v>4803720</v>
      </c>
      <c r="W30" s="47">
        <f t="shared" si="7"/>
        <v>4199000</v>
      </c>
      <c r="X30" s="59"/>
      <c r="Y30" s="60" t="s">
        <v>382</v>
      </c>
      <c r="Z30" s="50">
        <f t="shared" si="3"/>
        <v>0</v>
      </c>
    </row>
    <row r="31" spans="1:26" ht="15.75" x14ac:dyDescent="0.25">
      <c r="A31" s="36">
        <f t="shared" si="4"/>
        <v>27</v>
      </c>
      <c r="B31" s="52" t="s">
        <v>413</v>
      </c>
      <c r="C31" s="58">
        <v>19911193</v>
      </c>
      <c r="D31" s="39" t="s">
        <v>414</v>
      </c>
      <c r="E31" s="40">
        <v>43211</v>
      </c>
      <c r="F31" s="40"/>
      <c r="G31" s="40"/>
      <c r="H31" s="54">
        <v>2399000</v>
      </c>
      <c r="I31" s="61">
        <f t="shared" si="0"/>
        <v>2744520</v>
      </c>
      <c r="J31" s="43">
        <f>228710-K31</f>
        <v>199922</v>
      </c>
      <c r="K31" s="42">
        <f t="shared" si="1"/>
        <v>28788</v>
      </c>
      <c r="L31" s="44">
        <v>2399000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f t="shared" si="2"/>
        <v>2399000</v>
      </c>
      <c r="S31" s="55">
        <v>12</v>
      </c>
      <c r="T31" s="55">
        <v>12</v>
      </c>
      <c r="U31" s="62">
        <f t="shared" si="8"/>
        <v>228710</v>
      </c>
      <c r="V31" s="62">
        <f t="shared" si="9"/>
        <v>2744520</v>
      </c>
      <c r="W31" s="47">
        <f t="shared" si="7"/>
        <v>2399000</v>
      </c>
      <c r="X31" s="59"/>
      <c r="Y31" s="49" t="s">
        <v>415</v>
      </c>
      <c r="Z31" s="50">
        <f t="shared" si="3"/>
        <v>0</v>
      </c>
    </row>
    <row r="32" spans="1:26" ht="15.75" x14ac:dyDescent="0.25">
      <c r="A32" s="36">
        <f t="shared" si="4"/>
        <v>28</v>
      </c>
      <c r="B32" s="52" t="s">
        <v>416</v>
      </c>
      <c r="C32" s="53">
        <v>20006219</v>
      </c>
      <c r="D32" s="39" t="s">
        <v>417</v>
      </c>
      <c r="E32" s="40">
        <v>43211</v>
      </c>
      <c r="F32" s="40"/>
      <c r="G32" s="40"/>
      <c r="H32" s="54">
        <v>4199000</v>
      </c>
      <c r="I32" s="61">
        <f t="shared" si="0"/>
        <v>4803720</v>
      </c>
      <c r="J32" s="43">
        <f>400310-K32</f>
        <v>349922</v>
      </c>
      <c r="K32" s="42">
        <f t="shared" si="1"/>
        <v>50388</v>
      </c>
      <c r="L32" s="44">
        <v>4199000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f t="shared" si="2"/>
        <v>4199000</v>
      </c>
      <c r="S32" s="55">
        <v>12</v>
      </c>
      <c r="T32" s="55">
        <v>12</v>
      </c>
      <c r="U32" s="62">
        <f t="shared" si="8"/>
        <v>400310</v>
      </c>
      <c r="V32" s="62">
        <f t="shared" si="9"/>
        <v>4803720</v>
      </c>
      <c r="W32" s="47">
        <f t="shared" si="7"/>
        <v>4199000</v>
      </c>
      <c r="X32" s="59"/>
      <c r="Y32" s="60" t="s">
        <v>382</v>
      </c>
      <c r="Z32" s="50">
        <f t="shared" si="3"/>
        <v>0</v>
      </c>
    </row>
    <row r="33" spans="1:26" ht="15.75" x14ac:dyDescent="0.25">
      <c r="A33" s="36">
        <f t="shared" si="4"/>
        <v>29</v>
      </c>
      <c r="B33" s="52" t="s">
        <v>418</v>
      </c>
      <c r="C33" s="53">
        <v>19901798</v>
      </c>
      <c r="D33" s="39" t="s">
        <v>419</v>
      </c>
      <c r="E33" s="40">
        <v>43211</v>
      </c>
      <c r="F33" s="40"/>
      <c r="G33" s="40"/>
      <c r="H33" s="54">
        <v>4199000</v>
      </c>
      <c r="I33" s="61">
        <f t="shared" si="0"/>
        <v>4803720</v>
      </c>
      <c r="J33" s="43">
        <f>400310-K33</f>
        <v>349922</v>
      </c>
      <c r="K33" s="42">
        <f t="shared" si="1"/>
        <v>50388</v>
      </c>
      <c r="L33" s="44">
        <v>4199000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f t="shared" si="2"/>
        <v>4199000</v>
      </c>
      <c r="S33" s="55">
        <v>12</v>
      </c>
      <c r="T33" s="55">
        <v>12</v>
      </c>
      <c r="U33" s="62">
        <f t="shared" si="8"/>
        <v>400310</v>
      </c>
      <c r="V33" s="62">
        <f t="shared" si="9"/>
        <v>4803720</v>
      </c>
      <c r="W33" s="47">
        <f t="shared" si="7"/>
        <v>4199000</v>
      </c>
      <c r="X33" s="59"/>
      <c r="Y33" s="60" t="s">
        <v>382</v>
      </c>
      <c r="Z33" s="50">
        <f t="shared" si="3"/>
        <v>0</v>
      </c>
    </row>
    <row r="34" spans="1:26" ht="15.75" x14ac:dyDescent="0.25">
      <c r="A34" s="36">
        <f t="shared" si="4"/>
        <v>30</v>
      </c>
      <c r="B34" s="37" t="s">
        <v>420</v>
      </c>
      <c r="C34" s="45">
        <v>19940940</v>
      </c>
      <c r="D34" s="39" t="s">
        <v>421</v>
      </c>
      <c r="E34" s="40">
        <v>43211</v>
      </c>
      <c r="F34" s="40"/>
      <c r="G34" s="40"/>
      <c r="H34" s="41">
        <v>4199000</v>
      </c>
      <c r="I34" s="61">
        <f t="shared" si="0"/>
        <v>4803720</v>
      </c>
      <c r="J34" s="43">
        <f>400310-K34</f>
        <v>349922</v>
      </c>
      <c r="K34" s="42">
        <f t="shared" si="1"/>
        <v>50388</v>
      </c>
      <c r="L34" s="44">
        <v>4199000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f t="shared" si="2"/>
        <v>4199000</v>
      </c>
      <c r="S34" s="45">
        <v>12</v>
      </c>
      <c r="T34" s="45">
        <v>12</v>
      </c>
      <c r="U34" s="62">
        <f t="shared" si="8"/>
        <v>400310</v>
      </c>
      <c r="V34" s="62">
        <f t="shared" si="9"/>
        <v>4803720</v>
      </c>
      <c r="W34" s="47">
        <f t="shared" si="7"/>
        <v>4199000</v>
      </c>
      <c r="X34" s="59"/>
      <c r="Y34" s="60" t="s">
        <v>382</v>
      </c>
      <c r="Z34" s="50">
        <f t="shared" si="3"/>
        <v>0</v>
      </c>
    </row>
    <row r="35" spans="1:26" ht="15.75" x14ac:dyDescent="0.25">
      <c r="A35" s="36">
        <f t="shared" si="4"/>
        <v>31</v>
      </c>
      <c r="B35" s="37" t="s">
        <v>422</v>
      </c>
      <c r="C35" s="45">
        <v>19975298</v>
      </c>
      <c r="D35" s="39" t="s">
        <v>423</v>
      </c>
      <c r="E35" s="40">
        <v>43211</v>
      </c>
      <c r="F35" s="40"/>
      <c r="G35" s="40"/>
      <c r="H35" s="41">
        <v>4199000</v>
      </c>
      <c r="I35" s="61">
        <f t="shared" si="0"/>
        <v>4803720</v>
      </c>
      <c r="J35" s="43">
        <f>400310-K35</f>
        <v>349922</v>
      </c>
      <c r="K35" s="42">
        <f t="shared" si="1"/>
        <v>50388</v>
      </c>
      <c r="L35" s="44">
        <v>4199000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f t="shared" si="2"/>
        <v>4199000</v>
      </c>
      <c r="S35" s="45">
        <v>12</v>
      </c>
      <c r="T35" s="45">
        <v>12</v>
      </c>
      <c r="U35" s="62">
        <f t="shared" si="8"/>
        <v>400310</v>
      </c>
      <c r="V35" s="62">
        <f t="shared" si="9"/>
        <v>4803720</v>
      </c>
      <c r="W35" s="47">
        <f t="shared" si="7"/>
        <v>4199000</v>
      </c>
      <c r="X35" s="59"/>
      <c r="Y35" s="60" t="s">
        <v>382</v>
      </c>
      <c r="Z35" s="50">
        <f t="shared" si="3"/>
        <v>0</v>
      </c>
    </row>
    <row r="36" spans="1:26" ht="15.75" x14ac:dyDescent="0.25">
      <c r="A36" s="36">
        <f t="shared" si="4"/>
        <v>32</v>
      </c>
      <c r="B36" s="37" t="s">
        <v>424</v>
      </c>
      <c r="C36" s="38">
        <v>930366</v>
      </c>
      <c r="D36" s="39" t="s">
        <v>425</v>
      </c>
      <c r="E36" s="40">
        <v>43211</v>
      </c>
      <c r="F36" s="40"/>
      <c r="G36" s="40"/>
      <c r="H36" s="41">
        <v>4199000</v>
      </c>
      <c r="I36" s="61">
        <f t="shared" si="0"/>
        <v>4803720</v>
      </c>
      <c r="J36" s="43">
        <f>400310-K36</f>
        <v>349922</v>
      </c>
      <c r="K36" s="42">
        <f t="shared" si="1"/>
        <v>50388</v>
      </c>
      <c r="L36" s="44">
        <v>4199000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f t="shared" si="2"/>
        <v>4199000</v>
      </c>
      <c r="S36" s="45">
        <v>12</v>
      </c>
      <c r="T36" s="45">
        <v>12</v>
      </c>
      <c r="U36" s="62">
        <f t="shared" si="8"/>
        <v>400310</v>
      </c>
      <c r="V36" s="62">
        <f t="shared" si="9"/>
        <v>4803720</v>
      </c>
      <c r="W36" s="47">
        <f t="shared" si="7"/>
        <v>4199000</v>
      </c>
      <c r="X36" s="59"/>
      <c r="Y36" s="60" t="s">
        <v>382</v>
      </c>
      <c r="Z36" s="50">
        <f t="shared" si="3"/>
        <v>0</v>
      </c>
    </row>
    <row r="37" spans="1:26" ht="15.75" x14ac:dyDescent="0.25">
      <c r="A37" s="36">
        <f t="shared" si="4"/>
        <v>33</v>
      </c>
      <c r="B37" s="64" t="s">
        <v>426</v>
      </c>
      <c r="C37" s="65" t="s">
        <v>267</v>
      </c>
      <c r="D37" s="65"/>
      <c r="E37" s="40">
        <v>43211</v>
      </c>
      <c r="F37" s="40"/>
      <c r="G37" s="40"/>
      <c r="H37" s="66">
        <f>2999000</f>
        <v>2999000</v>
      </c>
      <c r="I37" s="42">
        <f>+S37*U37</f>
        <v>3430920</v>
      </c>
      <c r="J37" s="43">
        <f>285910-K37</f>
        <v>249922</v>
      </c>
      <c r="K37" s="42">
        <f>+H37*1.2%</f>
        <v>35988</v>
      </c>
      <c r="L37" s="44">
        <v>2999000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f t="shared" si="2"/>
        <v>2999000</v>
      </c>
      <c r="S37" s="67">
        <v>12</v>
      </c>
      <c r="T37" s="67">
        <v>12</v>
      </c>
      <c r="U37" s="46">
        <f>+J37+K37</f>
        <v>285910</v>
      </c>
      <c r="V37" s="46">
        <f>+T37*U37</f>
        <v>3430920</v>
      </c>
      <c r="W37" s="68">
        <f>H37-(J37*0)</f>
        <v>2999000</v>
      </c>
      <c r="X37" s="48"/>
      <c r="Y37" s="69" t="s">
        <v>427</v>
      </c>
      <c r="Z37" s="50">
        <f t="shared" si="3"/>
        <v>0</v>
      </c>
    </row>
    <row r="38" spans="1:26" ht="15.75" x14ac:dyDescent="0.25">
      <c r="A38" s="36">
        <f t="shared" si="4"/>
        <v>34</v>
      </c>
      <c r="B38" s="70" t="s">
        <v>428</v>
      </c>
      <c r="C38" s="65" t="s">
        <v>127</v>
      </c>
      <c r="D38" s="65"/>
      <c r="E38" s="40">
        <v>43211</v>
      </c>
      <c r="F38" s="40"/>
      <c r="G38" s="40"/>
      <c r="H38" s="66">
        <v>1999000</v>
      </c>
      <c r="I38" s="42">
        <f t="shared" ref="I38:I87" si="12">+S38*U38</f>
        <v>2287200</v>
      </c>
      <c r="J38" s="43">
        <f>190600-K38</f>
        <v>166612</v>
      </c>
      <c r="K38" s="42">
        <f t="shared" ref="K38:K73" si="13">+H38*1.2%</f>
        <v>23988</v>
      </c>
      <c r="L38" s="44">
        <v>1999000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f t="shared" si="2"/>
        <v>1999000</v>
      </c>
      <c r="S38" s="67">
        <v>12</v>
      </c>
      <c r="T38" s="67">
        <v>12</v>
      </c>
      <c r="U38" s="46">
        <f>+J38+K38</f>
        <v>190600</v>
      </c>
      <c r="V38" s="46">
        <f>+T38*U38</f>
        <v>2287200</v>
      </c>
      <c r="W38" s="68">
        <f>H38-(J38*0)</f>
        <v>1999000</v>
      </c>
      <c r="X38" s="48"/>
      <c r="Y38" s="69" t="s">
        <v>429</v>
      </c>
      <c r="Z38" s="50">
        <f t="shared" si="3"/>
        <v>0</v>
      </c>
    </row>
    <row r="39" spans="1:26" ht="15.75" x14ac:dyDescent="0.25">
      <c r="A39" s="36">
        <f t="shared" si="4"/>
        <v>35</v>
      </c>
      <c r="B39" s="70" t="s">
        <v>430</v>
      </c>
      <c r="C39" s="65" t="s">
        <v>431</v>
      </c>
      <c r="D39" s="65"/>
      <c r="E39" s="40">
        <v>43211</v>
      </c>
      <c r="F39" s="40"/>
      <c r="G39" s="40"/>
      <c r="H39" s="66">
        <v>4199000</v>
      </c>
      <c r="I39" s="42">
        <f t="shared" si="12"/>
        <v>4702880</v>
      </c>
      <c r="J39" s="43">
        <f>+H39/S39</f>
        <v>419900</v>
      </c>
      <c r="K39" s="42">
        <f t="shared" si="13"/>
        <v>50388</v>
      </c>
      <c r="L39" s="44">
        <v>4199000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f t="shared" si="2"/>
        <v>4199000</v>
      </c>
      <c r="S39" s="67">
        <v>10</v>
      </c>
      <c r="T39" s="67">
        <v>10</v>
      </c>
      <c r="U39" s="46">
        <f>+J39+K39</f>
        <v>470288</v>
      </c>
      <c r="V39" s="46">
        <f>+T39*U39</f>
        <v>4702880</v>
      </c>
      <c r="W39" s="46">
        <f>+J39*T39</f>
        <v>4199000</v>
      </c>
      <c r="X39" s="56"/>
      <c r="Y39" s="69" t="s">
        <v>382</v>
      </c>
      <c r="Z39" s="50">
        <f t="shared" si="3"/>
        <v>0</v>
      </c>
    </row>
    <row r="40" spans="1:26" ht="15.75" x14ac:dyDescent="0.25">
      <c r="A40" s="36">
        <f t="shared" si="4"/>
        <v>36</v>
      </c>
      <c r="B40" s="70" t="s">
        <v>432</v>
      </c>
      <c r="C40" s="65" t="s">
        <v>433</v>
      </c>
      <c r="D40" s="65"/>
      <c r="E40" s="40">
        <v>43211</v>
      </c>
      <c r="F40" s="40"/>
      <c r="G40" s="40"/>
      <c r="H40" s="66">
        <v>2999000</v>
      </c>
      <c r="I40" s="42">
        <f t="shared" si="12"/>
        <v>3430920</v>
      </c>
      <c r="J40" s="43">
        <f>285910-K40</f>
        <v>249922</v>
      </c>
      <c r="K40" s="42">
        <f t="shared" si="13"/>
        <v>35988</v>
      </c>
      <c r="L40" s="44">
        <v>2999000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f t="shared" si="2"/>
        <v>2999000</v>
      </c>
      <c r="S40" s="67">
        <v>12</v>
      </c>
      <c r="T40" s="67">
        <v>12</v>
      </c>
      <c r="U40" s="46">
        <f>+J40+K40</f>
        <v>285910</v>
      </c>
      <c r="V40" s="46">
        <f>+T40*U40</f>
        <v>3430920</v>
      </c>
      <c r="W40" s="68">
        <f>H40-(J40*0)</f>
        <v>2999000</v>
      </c>
      <c r="X40" s="48"/>
      <c r="Y40" s="69" t="s">
        <v>427</v>
      </c>
      <c r="Z40" s="50">
        <f t="shared" si="3"/>
        <v>0</v>
      </c>
    </row>
    <row r="41" spans="1:26" ht="15.75" x14ac:dyDescent="0.25">
      <c r="A41" s="36">
        <f t="shared" si="4"/>
        <v>37</v>
      </c>
      <c r="B41" s="70" t="s">
        <v>434</v>
      </c>
      <c r="C41" s="65" t="s">
        <v>435</v>
      </c>
      <c r="D41" s="65"/>
      <c r="E41" s="40">
        <v>43211</v>
      </c>
      <c r="F41" s="40"/>
      <c r="G41" s="40"/>
      <c r="H41" s="66">
        <v>8398000</v>
      </c>
      <c r="I41" s="42">
        <f t="shared" si="12"/>
        <v>9405760</v>
      </c>
      <c r="J41" s="43">
        <f>+H41/S41</f>
        <v>839800</v>
      </c>
      <c r="K41" s="42">
        <f t="shared" si="13"/>
        <v>100776</v>
      </c>
      <c r="L41" s="44">
        <v>8398000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f t="shared" si="2"/>
        <v>8398000</v>
      </c>
      <c r="S41" s="67">
        <v>10</v>
      </c>
      <c r="T41" s="67">
        <v>10</v>
      </c>
      <c r="U41" s="46">
        <f>+J41+K41</f>
        <v>940576</v>
      </c>
      <c r="V41" s="46">
        <f>+T41*U41</f>
        <v>9405760</v>
      </c>
      <c r="W41" s="46">
        <f>+J41*T41</f>
        <v>8398000</v>
      </c>
      <c r="X41" s="48"/>
      <c r="Y41" s="69" t="s">
        <v>436</v>
      </c>
      <c r="Z41" s="50">
        <f t="shared" si="3"/>
        <v>0</v>
      </c>
    </row>
    <row r="42" spans="1:26" ht="15.75" x14ac:dyDescent="0.25">
      <c r="A42" s="36">
        <f t="shared" si="4"/>
        <v>38</v>
      </c>
      <c r="B42" s="70" t="s">
        <v>437</v>
      </c>
      <c r="C42" s="65" t="s">
        <v>438</v>
      </c>
      <c r="D42" s="65"/>
      <c r="E42" s="40">
        <v>43211</v>
      </c>
      <c r="F42" s="40"/>
      <c r="G42" s="40"/>
      <c r="H42" s="66">
        <v>4199000</v>
      </c>
      <c r="I42" s="42">
        <f t="shared" si="12"/>
        <v>4803720</v>
      </c>
      <c r="J42" s="43">
        <f>400310-K42</f>
        <v>349922</v>
      </c>
      <c r="K42" s="42">
        <f t="shared" si="13"/>
        <v>50388</v>
      </c>
      <c r="L42" s="44">
        <v>4199000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f t="shared" si="2"/>
        <v>4199000</v>
      </c>
      <c r="S42" s="67">
        <v>12</v>
      </c>
      <c r="T42" s="67">
        <v>12</v>
      </c>
      <c r="U42" s="46">
        <f t="shared" ref="U42:U87" si="14">+J42+K42</f>
        <v>400310</v>
      </c>
      <c r="V42" s="46">
        <f t="shared" ref="V42:V73" si="15">+T42*U42</f>
        <v>4803720</v>
      </c>
      <c r="W42" s="68">
        <f t="shared" ref="W42:W47" si="16">H42-(J42*0)</f>
        <v>4199000</v>
      </c>
      <c r="X42" s="48"/>
      <c r="Y42" s="69" t="s">
        <v>382</v>
      </c>
      <c r="Z42" s="50">
        <f t="shared" si="3"/>
        <v>0</v>
      </c>
    </row>
    <row r="43" spans="1:26" ht="15.75" x14ac:dyDescent="0.25">
      <c r="A43" s="36">
        <f t="shared" si="4"/>
        <v>39</v>
      </c>
      <c r="B43" s="70" t="s">
        <v>291</v>
      </c>
      <c r="C43" s="65" t="s">
        <v>290</v>
      </c>
      <c r="D43" s="65"/>
      <c r="E43" s="40">
        <v>43211</v>
      </c>
      <c r="F43" s="40"/>
      <c r="G43" s="40"/>
      <c r="H43" s="66">
        <v>2999000</v>
      </c>
      <c r="I43" s="42">
        <f t="shared" si="12"/>
        <v>3430920</v>
      </c>
      <c r="J43" s="43">
        <f>285910-K43</f>
        <v>249922</v>
      </c>
      <c r="K43" s="42">
        <f t="shared" si="13"/>
        <v>35988</v>
      </c>
      <c r="L43" s="44">
        <v>2999000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f t="shared" si="2"/>
        <v>2999000</v>
      </c>
      <c r="S43" s="67">
        <v>12</v>
      </c>
      <c r="T43" s="67">
        <v>12</v>
      </c>
      <c r="U43" s="46">
        <f t="shared" si="14"/>
        <v>285910</v>
      </c>
      <c r="V43" s="46">
        <f t="shared" si="15"/>
        <v>3430920</v>
      </c>
      <c r="W43" s="68">
        <f t="shared" si="16"/>
        <v>2999000</v>
      </c>
      <c r="X43" s="48"/>
      <c r="Y43" s="69" t="s">
        <v>439</v>
      </c>
      <c r="Z43" s="50">
        <f t="shared" si="3"/>
        <v>0</v>
      </c>
    </row>
    <row r="44" spans="1:26" ht="15.75" x14ac:dyDescent="0.25">
      <c r="A44" s="36">
        <f t="shared" si="4"/>
        <v>40</v>
      </c>
      <c r="B44" s="70" t="s">
        <v>440</v>
      </c>
      <c r="C44" s="71" t="s">
        <v>441</v>
      </c>
      <c r="D44" s="71"/>
      <c r="E44" s="40">
        <v>43211</v>
      </c>
      <c r="F44" s="40"/>
      <c r="G44" s="40"/>
      <c r="H44" s="61">
        <v>4199000</v>
      </c>
      <c r="I44" s="42">
        <f t="shared" si="12"/>
        <v>4803720</v>
      </c>
      <c r="J44" s="43">
        <f>400310-K44</f>
        <v>349922</v>
      </c>
      <c r="K44" s="72">
        <f t="shared" si="13"/>
        <v>50388</v>
      </c>
      <c r="L44" s="44">
        <v>4199000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f t="shared" si="2"/>
        <v>4199000</v>
      </c>
      <c r="S44" s="73">
        <v>12</v>
      </c>
      <c r="T44" s="67">
        <v>12</v>
      </c>
      <c r="U44" s="46">
        <f t="shared" si="14"/>
        <v>400310</v>
      </c>
      <c r="V44" s="46">
        <f t="shared" si="15"/>
        <v>4803720</v>
      </c>
      <c r="W44" s="68">
        <f t="shared" si="16"/>
        <v>4199000</v>
      </c>
      <c r="X44" s="59"/>
      <c r="Y44" s="74" t="s">
        <v>382</v>
      </c>
      <c r="Z44" s="50">
        <f t="shared" si="3"/>
        <v>0</v>
      </c>
    </row>
    <row r="45" spans="1:26" ht="15.75" x14ac:dyDescent="0.25">
      <c r="A45" s="36">
        <f t="shared" si="4"/>
        <v>41</v>
      </c>
      <c r="B45" s="70" t="s">
        <v>442</v>
      </c>
      <c r="C45" s="71" t="s">
        <v>443</v>
      </c>
      <c r="D45" s="71"/>
      <c r="E45" s="40">
        <v>43211</v>
      </c>
      <c r="F45" s="40"/>
      <c r="G45" s="40"/>
      <c r="H45" s="61">
        <v>4199000</v>
      </c>
      <c r="I45" s="42">
        <f t="shared" si="12"/>
        <v>4803720</v>
      </c>
      <c r="J45" s="43">
        <f>400310-K45</f>
        <v>349922</v>
      </c>
      <c r="K45" s="72">
        <f t="shared" si="13"/>
        <v>50388</v>
      </c>
      <c r="L45" s="44">
        <v>4199000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f t="shared" si="2"/>
        <v>4199000</v>
      </c>
      <c r="S45" s="73">
        <v>12</v>
      </c>
      <c r="T45" s="67">
        <v>12</v>
      </c>
      <c r="U45" s="46">
        <f t="shared" si="14"/>
        <v>400310</v>
      </c>
      <c r="V45" s="46">
        <f t="shared" si="15"/>
        <v>4803720</v>
      </c>
      <c r="W45" s="68">
        <f t="shared" si="16"/>
        <v>4199000</v>
      </c>
      <c r="X45" s="59"/>
      <c r="Y45" s="74" t="s">
        <v>362</v>
      </c>
      <c r="Z45" s="50">
        <f t="shared" si="3"/>
        <v>0</v>
      </c>
    </row>
    <row r="46" spans="1:26" ht="15.75" x14ac:dyDescent="0.25">
      <c r="A46" s="36">
        <f t="shared" si="4"/>
        <v>42</v>
      </c>
      <c r="B46" s="70" t="s">
        <v>444</v>
      </c>
      <c r="C46" s="71" t="s">
        <v>445</v>
      </c>
      <c r="D46" s="71"/>
      <c r="E46" s="40">
        <v>43211</v>
      </c>
      <c r="F46" s="40"/>
      <c r="G46" s="40"/>
      <c r="H46" s="61">
        <v>4199000</v>
      </c>
      <c r="I46" s="42">
        <f t="shared" si="12"/>
        <v>4803720</v>
      </c>
      <c r="J46" s="43">
        <f>400310-K46</f>
        <v>349922</v>
      </c>
      <c r="K46" s="72">
        <f t="shared" si="13"/>
        <v>50388</v>
      </c>
      <c r="L46" s="44">
        <v>4199000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f t="shared" si="2"/>
        <v>4199000</v>
      </c>
      <c r="S46" s="73">
        <v>12</v>
      </c>
      <c r="T46" s="67">
        <v>12</v>
      </c>
      <c r="U46" s="46">
        <f t="shared" si="14"/>
        <v>400310</v>
      </c>
      <c r="V46" s="46">
        <f t="shared" si="15"/>
        <v>4803720</v>
      </c>
      <c r="W46" s="68">
        <f t="shared" si="16"/>
        <v>4199000</v>
      </c>
      <c r="X46" s="59"/>
      <c r="Y46" s="74" t="s">
        <v>382</v>
      </c>
      <c r="Z46" s="50">
        <f t="shared" si="3"/>
        <v>0</v>
      </c>
    </row>
    <row r="47" spans="1:26" ht="15.75" x14ac:dyDescent="0.25">
      <c r="A47" s="36">
        <f t="shared" si="4"/>
        <v>43</v>
      </c>
      <c r="B47" s="70" t="s">
        <v>446</v>
      </c>
      <c r="C47" s="71" t="s">
        <v>447</v>
      </c>
      <c r="D47" s="71"/>
      <c r="E47" s="40">
        <v>43211</v>
      </c>
      <c r="F47" s="40"/>
      <c r="G47" s="40"/>
      <c r="H47" s="61">
        <v>4199000</v>
      </c>
      <c r="I47" s="42">
        <f t="shared" si="12"/>
        <v>4803720</v>
      </c>
      <c r="J47" s="43">
        <f>400310-K47</f>
        <v>349922</v>
      </c>
      <c r="K47" s="72">
        <f t="shared" si="13"/>
        <v>50388</v>
      </c>
      <c r="L47" s="44">
        <v>4199000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f t="shared" si="2"/>
        <v>4199000</v>
      </c>
      <c r="S47" s="73">
        <v>12</v>
      </c>
      <c r="T47" s="67">
        <v>12</v>
      </c>
      <c r="U47" s="46">
        <f t="shared" si="14"/>
        <v>400310</v>
      </c>
      <c r="V47" s="46">
        <f t="shared" si="15"/>
        <v>4803720</v>
      </c>
      <c r="W47" s="68">
        <f t="shared" si="16"/>
        <v>4199000</v>
      </c>
      <c r="X47" s="59"/>
      <c r="Y47" s="74" t="s">
        <v>382</v>
      </c>
      <c r="Z47" s="50">
        <f t="shared" si="3"/>
        <v>0</v>
      </c>
    </row>
    <row r="48" spans="1:26" ht="15.75" x14ac:dyDescent="0.25">
      <c r="A48" s="36">
        <f t="shared" si="4"/>
        <v>44</v>
      </c>
      <c r="B48" s="70" t="s">
        <v>448</v>
      </c>
      <c r="C48" s="71" t="s">
        <v>449</v>
      </c>
      <c r="D48" s="71"/>
      <c r="E48" s="40">
        <v>43211</v>
      </c>
      <c r="F48" s="40"/>
      <c r="G48" s="40"/>
      <c r="H48" s="61">
        <v>5499000</v>
      </c>
      <c r="I48" s="42">
        <f t="shared" si="12"/>
        <v>6290856</v>
      </c>
      <c r="J48" s="43">
        <f>+H48/S48</f>
        <v>458250</v>
      </c>
      <c r="K48" s="72">
        <f t="shared" si="13"/>
        <v>65988</v>
      </c>
      <c r="L48" s="44">
        <v>5499000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f t="shared" si="2"/>
        <v>5499000</v>
      </c>
      <c r="S48" s="73">
        <v>12</v>
      </c>
      <c r="T48" s="67">
        <v>12</v>
      </c>
      <c r="U48" s="46">
        <f t="shared" si="14"/>
        <v>524238</v>
      </c>
      <c r="V48" s="46">
        <f t="shared" si="15"/>
        <v>6290856</v>
      </c>
      <c r="W48" s="46">
        <f t="shared" ref="W48" si="17">+J48*T48</f>
        <v>5499000</v>
      </c>
      <c r="X48" s="59"/>
      <c r="Y48" s="74" t="s">
        <v>450</v>
      </c>
      <c r="Z48" s="50">
        <f t="shared" si="3"/>
        <v>0</v>
      </c>
    </row>
    <row r="49" spans="1:26" ht="15.75" x14ac:dyDescent="0.25">
      <c r="A49" s="36">
        <f t="shared" si="4"/>
        <v>45</v>
      </c>
      <c r="B49" s="70" t="s">
        <v>451</v>
      </c>
      <c r="C49" s="71" t="s">
        <v>452</v>
      </c>
      <c r="D49" s="71"/>
      <c r="E49" s="40">
        <v>43211</v>
      </c>
      <c r="F49" s="40"/>
      <c r="G49" s="40"/>
      <c r="H49" s="61">
        <f>1250000</f>
        <v>1250000</v>
      </c>
      <c r="I49" s="61">
        <f t="shared" si="12"/>
        <v>1430400</v>
      </c>
      <c r="J49" s="75">
        <v>104200</v>
      </c>
      <c r="K49" s="72">
        <f t="shared" si="13"/>
        <v>15000</v>
      </c>
      <c r="L49" s="44">
        <v>1250000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f t="shared" si="2"/>
        <v>1250000</v>
      </c>
      <c r="S49" s="73">
        <v>12</v>
      </c>
      <c r="T49" s="67">
        <v>12</v>
      </c>
      <c r="U49" s="62">
        <f t="shared" si="14"/>
        <v>119200</v>
      </c>
      <c r="V49" s="62">
        <f t="shared" si="15"/>
        <v>1430400</v>
      </c>
      <c r="W49" s="68">
        <f>H49-(J49*0)</f>
        <v>1250000</v>
      </c>
      <c r="X49" s="59"/>
      <c r="Y49" s="74" t="s">
        <v>453</v>
      </c>
      <c r="Z49" s="50">
        <f t="shared" si="3"/>
        <v>0</v>
      </c>
    </row>
    <row r="50" spans="1:26" ht="15.75" x14ac:dyDescent="0.25">
      <c r="A50" s="36">
        <f t="shared" si="4"/>
        <v>46</v>
      </c>
      <c r="B50" s="70" t="s">
        <v>209</v>
      </c>
      <c r="C50" s="71" t="s">
        <v>208</v>
      </c>
      <c r="D50" s="71"/>
      <c r="E50" s="40">
        <v>43211</v>
      </c>
      <c r="F50" s="40"/>
      <c r="G50" s="40"/>
      <c r="H50" s="61">
        <f>770000</f>
        <v>770000</v>
      </c>
      <c r="I50" s="42">
        <f t="shared" si="12"/>
        <v>862400</v>
      </c>
      <c r="J50" s="43">
        <f t="shared" ref="J50:J87" si="18">+H50/S50</f>
        <v>77000</v>
      </c>
      <c r="K50" s="42">
        <f t="shared" si="13"/>
        <v>9240</v>
      </c>
      <c r="L50" s="44">
        <v>770000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f t="shared" si="2"/>
        <v>770000</v>
      </c>
      <c r="S50" s="67">
        <v>10</v>
      </c>
      <c r="T50" s="67">
        <v>10</v>
      </c>
      <c r="U50" s="46">
        <f t="shared" si="14"/>
        <v>86240</v>
      </c>
      <c r="V50" s="46">
        <f t="shared" si="15"/>
        <v>862400</v>
      </c>
      <c r="W50" s="46">
        <f t="shared" ref="W50:W87" si="19">+J50*T50</f>
        <v>770000</v>
      </c>
      <c r="X50" s="59"/>
      <c r="Y50" s="74" t="s">
        <v>454</v>
      </c>
      <c r="Z50" s="50">
        <f t="shared" si="3"/>
        <v>0</v>
      </c>
    </row>
    <row r="51" spans="1:26" ht="15.75" x14ac:dyDescent="0.25">
      <c r="A51" s="36">
        <f t="shared" si="4"/>
        <v>47</v>
      </c>
      <c r="B51" s="70" t="s">
        <v>455</v>
      </c>
      <c r="C51" s="71" t="s">
        <v>456</v>
      </c>
      <c r="D51" s="71"/>
      <c r="E51" s="40">
        <v>43211</v>
      </c>
      <c r="F51" s="40"/>
      <c r="G51" s="40"/>
      <c r="H51" s="61">
        <v>440000</v>
      </c>
      <c r="I51" s="42">
        <f t="shared" si="12"/>
        <v>492800</v>
      </c>
      <c r="J51" s="43">
        <f t="shared" si="18"/>
        <v>44000</v>
      </c>
      <c r="K51" s="42">
        <f t="shared" si="13"/>
        <v>5280</v>
      </c>
      <c r="L51" s="44">
        <v>440000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f t="shared" si="2"/>
        <v>440000</v>
      </c>
      <c r="S51" s="67">
        <v>10</v>
      </c>
      <c r="T51" s="67">
        <v>10</v>
      </c>
      <c r="U51" s="46">
        <f t="shared" si="14"/>
        <v>49280</v>
      </c>
      <c r="V51" s="46">
        <f t="shared" si="15"/>
        <v>492800</v>
      </c>
      <c r="W51" s="46">
        <f t="shared" si="19"/>
        <v>440000</v>
      </c>
      <c r="X51" s="59"/>
      <c r="Y51" s="74" t="s">
        <v>457</v>
      </c>
      <c r="Z51" s="50">
        <f t="shared" si="3"/>
        <v>0</v>
      </c>
    </row>
    <row r="52" spans="1:26" ht="15.75" x14ac:dyDescent="0.25">
      <c r="A52" s="36">
        <f t="shared" si="4"/>
        <v>48</v>
      </c>
      <c r="B52" s="70" t="s">
        <v>455</v>
      </c>
      <c r="C52" s="71" t="s">
        <v>456</v>
      </c>
      <c r="D52" s="71"/>
      <c r="E52" s="40">
        <v>43211</v>
      </c>
      <c r="F52" s="40"/>
      <c r="G52" s="40"/>
      <c r="H52" s="61">
        <v>1595000</v>
      </c>
      <c r="I52" s="42">
        <f t="shared" si="12"/>
        <v>1786400</v>
      </c>
      <c r="J52" s="43">
        <f t="shared" si="18"/>
        <v>159500</v>
      </c>
      <c r="K52" s="42">
        <f t="shared" si="13"/>
        <v>19140</v>
      </c>
      <c r="L52" s="44">
        <v>1595000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f t="shared" si="2"/>
        <v>1595000</v>
      </c>
      <c r="S52" s="67">
        <v>10</v>
      </c>
      <c r="T52" s="67">
        <v>10</v>
      </c>
      <c r="U52" s="46">
        <f t="shared" si="14"/>
        <v>178640</v>
      </c>
      <c r="V52" s="46">
        <f t="shared" si="15"/>
        <v>1786400</v>
      </c>
      <c r="W52" s="46">
        <f t="shared" si="19"/>
        <v>1595000</v>
      </c>
      <c r="X52" s="59"/>
      <c r="Y52" s="74" t="s">
        <v>458</v>
      </c>
      <c r="Z52" s="50">
        <f t="shared" si="3"/>
        <v>0</v>
      </c>
    </row>
    <row r="53" spans="1:26" ht="15.75" x14ac:dyDescent="0.25">
      <c r="A53" s="36">
        <f t="shared" si="4"/>
        <v>49</v>
      </c>
      <c r="B53" s="70" t="s">
        <v>426</v>
      </c>
      <c r="C53" s="71" t="s">
        <v>267</v>
      </c>
      <c r="D53" s="71"/>
      <c r="E53" s="40">
        <v>43211</v>
      </c>
      <c r="F53" s="40"/>
      <c r="G53" s="40"/>
      <c r="H53" s="61">
        <v>385000</v>
      </c>
      <c r="I53" s="42">
        <f t="shared" si="12"/>
        <v>431200</v>
      </c>
      <c r="J53" s="43">
        <f t="shared" si="18"/>
        <v>38500</v>
      </c>
      <c r="K53" s="42">
        <f t="shared" si="13"/>
        <v>4620</v>
      </c>
      <c r="L53" s="44">
        <v>385000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f t="shared" si="2"/>
        <v>385000</v>
      </c>
      <c r="S53" s="67">
        <v>10</v>
      </c>
      <c r="T53" s="67">
        <v>10</v>
      </c>
      <c r="U53" s="46">
        <f t="shared" si="14"/>
        <v>43120</v>
      </c>
      <c r="V53" s="46">
        <f t="shared" si="15"/>
        <v>431200</v>
      </c>
      <c r="W53" s="46">
        <f t="shared" si="19"/>
        <v>385000</v>
      </c>
      <c r="X53" s="59"/>
      <c r="Y53" s="74" t="s">
        <v>459</v>
      </c>
      <c r="Z53" s="50">
        <f t="shared" si="3"/>
        <v>0</v>
      </c>
    </row>
    <row r="54" spans="1:26" ht="15.75" x14ac:dyDescent="0.25">
      <c r="A54" s="36">
        <f t="shared" si="4"/>
        <v>50</v>
      </c>
      <c r="B54" s="70" t="s">
        <v>293</v>
      </c>
      <c r="C54" s="71" t="s">
        <v>292</v>
      </c>
      <c r="D54" s="71"/>
      <c r="E54" s="40">
        <v>43211</v>
      </c>
      <c r="F54" s="40"/>
      <c r="G54" s="40"/>
      <c r="H54" s="61">
        <v>1595000</v>
      </c>
      <c r="I54" s="42">
        <f t="shared" si="12"/>
        <v>1786400</v>
      </c>
      <c r="J54" s="43">
        <f t="shared" si="18"/>
        <v>159500</v>
      </c>
      <c r="K54" s="42">
        <f t="shared" si="13"/>
        <v>19140</v>
      </c>
      <c r="L54" s="44">
        <v>1595000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f t="shared" si="2"/>
        <v>1595000</v>
      </c>
      <c r="S54" s="67">
        <v>10</v>
      </c>
      <c r="T54" s="67">
        <v>10</v>
      </c>
      <c r="U54" s="46">
        <f t="shared" si="14"/>
        <v>178640</v>
      </c>
      <c r="V54" s="46">
        <f t="shared" si="15"/>
        <v>1786400</v>
      </c>
      <c r="W54" s="46">
        <f t="shared" si="19"/>
        <v>1595000</v>
      </c>
      <c r="X54" s="59"/>
      <c r="Y54" s="74" t="s">
        <v>458</v>
      </c>
      <c r="Z54" s="50">
        <f t="shared" si="3"/>
        <v>0</v>
      </c>
    </row>
    <row r="55" spans="1:26" ht="15.75" x14ac:dyDescent="0.25">
      <c r="A55" s="36">
        <f t="shared" si="4"/>
        <v>51</v>
      </c>
      <c r="B55" s="70" t="s">
        <v>460</v>
      </c>
      <c r="C55" s="71" t="s">
        <v>461</v>
      </c>
      <c r="D55" s="71"/>
      <c r="E55" s="40">
        <v>43211</v>
      </c>
      <c r="F55" s="40"/>
      <c r="G55" s="40"/>
      <c r="H55" s="61">
        <v>1595000</v>
      </c>
      <c r="I55" s="42">
        <f t="shared" si="12"/>
        <v>1786400</v>
      </c>
      <c r="J55" s="43">
        <f t="shared" si="18"/>
        <v>159500</v>
      </c>
      <c r="K55" s="42">
        <f t="shared" si="13"/>
        <v>19140</v>
      </c>
      <c r="L55" s="44">
        <v>1595000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f t="shared" si="2"/>
        <v>1595000</v>
      </c>
      <c r="S55" s="67">
        <v>10</v>
      </c>
      <c r="T55" s="67">
        <v>10</v>
      </c>
      <c r="U55" s="46">
        <f t="shared" si="14"/>
        <v>178640</v>
      </c>
      <c r="V55" s="46">
        <f t="shared" si="15"/>
        <v>1786400</v>
      </c>
      <c r="W55" s="46">
        <f t="shared" si="19"/>
        <v>1595000</v>
      </c>
      <c r="X55" s="59"/>
      <c r="Y55" s="74" t="s">
        <v>458</v>
      </c>
      <c r="Z55" s="50">
        <f t="shared" si="3"/>
        <v>0</v>
      </c>
    </row>
    <row r="56" spans="1:26" ht="15.75" x14ac:dyDescent="0.25">
      <c r="A56" s="36">
        <f t="shared" si="4"/>
        <v>52</v>
      </c>
      <c r="B56" s="70" t="s">
        <v>462</v>
      </c>
      <c r="C56" s="71" t="s">
        <v>142</v>
      </c>
      <c r="D56" s="71"/>
      <c r="E56" s="40">
        <v>43211</v>
      </c>
      <c r="F56" s="40"/>
      <c r="G56" s="40"/>
      <c r="H56" s="61">
        <v>825000</v>
      </c>
      <c r="I56" s="42">
        <f t="shared" si="12"/>
        <v>924000</v>
      </c>
      <c r="J56" s="43">
        <f t="shared" si="18"/>
        <v>82500</v>
      </c>
      <c r="K56" s="42">
        <f t="shared" si="13"/>
        <v>9900</v>
      </c>
      <c r="L56" s="44">
        <v>825000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f t="shared" si="2"/>
        <v>825000</v>
      </c>
      <c r="S56" s="67">
        <v>10</v>
      </c>
      <c r="T56" s="67">
        <v>10</v>
      </c>
      <c r="U56" s="46">
        <f t="shared" si="14"/>
        <v>92400</v>
      </c>
      <c r="V56" s="46">
        <f t="shared" si="15"/>
        <v>924000</v>
      </c>
      <c r="W56" s="46">
        <f t="shared" si="19"/>
        <v>825000</v>
      </c>
      <c r="X56" s="59"/>
      <c r="Y56" s="74" t="s">
        <v>463</v>
      </c>
      <c r="Z56" s="50">
        <f t="shared" si="3"/>
        <v>0</v>
      </c>
    </row>
    <row r="57" spans="1:26" ht="15.75" x14ac:dyDescent="0.25">
      <c r="A57" s="36">
        <f t="shared" si="4"/>
        <v>53</v>
      </c>
      <c r="B57" s="70" t="s">
        <v>464</v>
      </c>
      <c r="C57" s="71" t="s">
        <v>465</v>
      </c>
      <c r="D57" s="71" t="s">
        <v>466</v>
      </c>
      <c r="E57" s="40">
        <v>43211</v>
      </c>
      <c r="F57" s="40"/>
      <c r="G57" s="40"/>
      <c r="H57" s="61">
        <f>1100000</f>
        <v>1100000</v>
      </c>
      <c r="I57" s="61">
        <f t="shared" si="12"/>
        <v>1232000</v>
      </c>
      <c r="J57" s="43">
        <f t="shared" si="18"/>
        <v>110000</v>
      </c>
      <c r="K57" s="72">
        <f t="shared" si="13"/>
        <v>13200</v>
      </c>
      <c r="L57" s="44">
        <v>1100000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f t="shared" si="2"/>
        <v>1100000</v>
      </c>
      <c r="S57" s="73">
        <v>10</v>
      </c>
      <c r="T57" s="67">
        <v>10</v>
      </c>
      <c r="U57" s="62">
        <f t="shared" si="14"/>
        <v>123200</v>
      </c>
      <c r="V57" s="62">
        <f t="shared" si="15"/>
        <v>1232000</v>
      </c>
      <c r="W57" s="46">
        <f t="shared" si="19"/>
        <v>1100000</v>
      </c>
      <c r="X57" s="59" t="s">
        <v>467</v>
      </c>
      <c r="Y57" s="74" t="s">
        <v>468</v>
      </c>
      <c r="Z57" s="50">
        <f t="shared" si="3"/>
        <v>0</v>
      </c>
    </row>
    <row r="58" spans="1:26" ht="15.75" x14ac:dyDescent="0.25">
      <c r="A58" s="36">
        <f t="shared" si="4"/>
        <v>54</v>
      </c>
      <c r="B58" s="70" t="s">
        <v>469</v>
      </c>
      <c r="C58" s="71" t="s">
        <v>470</v>
      </c>
      <c r="D58" s="71" t="s">
        <v>471</v>
      </c>
      <c r="E58" s="40">
        <v>43211</v>
      </c>
      <c r="F58" s="40"/>
      <c r="G58" s="40"/>
      <c r="H58" s="61">
        <f>1100000</f>
        <v>1100000</v>
      </c>
      <c r="I58" s="61">
        <f t="shared" si="12"/>
        <v>1232000</v>
      </c>
      <c r="J58" s="43">
        <f t="shared" si="18"/>
        <v>110000</v>
      </c>
      <c r="K58" s="72">
        <f t="shared" si="13"/>
        <v>13200</v>
      </c>
      <c r="L58" s="44">
        <v>1100000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f t="shared" si="2"/>
        <v>1100000</v>
      </c>
      <c r="S58" s="73">
        <v>10</v>
      </c>
      <c r="T58" s="67">
        <v>10</v>
      </c>
      <c r="U58" s="62">
        <f t="shared" si="14"/>
        <v>123200</v>
      </c>
      <c r="V58" s="62">
        <f t="shared" si="15"/>
        <v>1232000</v>
      </c>
      <c r="W58" s="46">
        <f t="shared" si="19"/>
        <v>1100000</v>
      </c>
      <c r="X58" s="59" t="s">
        <v>472</v>
      </c>
      <c r="Y58" s="74" t="s">
        <v>468</v>
      </c>
      <c r="Z58" s="50">
        <f t="shared" si="3"/>
        <v>0</v>
      </c>
    </row>
    <row r="59" spans="1:26" ht="15.75" x14ac:dyDescent="0.25">
      <c r="A59" s="36">
        <f t="shared" si="4"/>
        <v>55</v>
      </c>
      <c r="B59" s="70" t="s">
        <v>473</v>
      </c>
      <c r="C59" s="71" t="s">
        <v>474</v>
      </c>
      <c r="D59" s="71" t="s">
        <v>475</v>
      </c>
      <c r="E59" s="40">
        <v>43211</v>
      </c>
      <c r="F59" s="40"/>
      <c r="G59" s="40"/>
      <c r="H59" s="61">
        <f>385000</f>
        <v>385000</v>
      </c>
      <c r="I59" s="61">
        <f t="shared" si="12"/>
        <v>431200</v>
      </c>
      <c r="J59" s="43">
        <f t="shared" si="18"/>
        <v>38500</v>
      </c>
      <c r="K59" s="72">
        <f t="shared" si="13"/>
        <v>4620</v>
      </c>
      <c r="L59" s="44">
        <v>385000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f t="shared" si="2"/>
        <v>385000</v>
      </c>
      <c r="S59" s="73">
        <v>10</v>
      </c>
      <c r="T59" s="67">
        <v>10</v>
      </c>
      <c r="U59" s="62">
        <f t="shared" si="14"/>
        <v>43120</v>
      </c>
      <c r="V59" s="62">
        <f t="shared" si="15"/>
        <v>431200</v>
      </c>
      <c r="W59" s="46">
        <f t="shared" si="19"/>
        <v>385000</v>
      </c>
      <c r="X59" s="59" t="s">
        <v>476</v>
      </c>
      <c r="Y59" s="74" t="s">
        <v>477</v>
      </c>
      <c r="Z59" s="50">
        <f t="shared" si="3"/>
        <v>0</v>
      </c>
    </row>
    <row r="60" spans="1:26" ht="15.75" x14ac:dyDescent="0.25">
      <c r="A60" s="36">
        <f t="shared" si="4"/>
        <v>56</v>
      </c>
      <c r="B60" s="70" t="s">
        <v>478</v>
      </c>
      <c r="C60" s="71" t="s">
        <v>479</v>
      </c>
      <c r="D60" s="71" t="s">
        <v>480</v>
      </c>
      <c r="E60" s="40">
        <v>43211</v>
      </c>
      <c r="F60" s="40"/>
      <c r="G60" s="40"/>
      <c r="H60" s="61">
        <f>1100000</f>
        <v>1100000</v>
      </c>
      <c r="I60" s="61">
        <f t="shared" si="12"/>
        <v>1232000</v>
      </c>
      <c r="J60" s="43">
        <f t="shared" si="18"/>
        <v>110000</v>
      </c>
      <c r="K60" s="72">
        <f t="shared" si="13"/>
        <v>13200</v>
      </c>
      <c r="L60" s="44">
        <v>1100000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f t="shared" si="2"/>
        <v>1100000</v>
      </c>
      <c r="S60" s="73">
        <v>10</v>
      </c>
      <c r="T60" s="67">
        <v>10</v>
      </c>
      <c r="U60" s="62">
        <f t="shared" si="14"/>
        <v>123200</v>
      </c>
      <c r="V60" s="62">
        <f t="shared" si="15"/>
        <v>1232000</v>
      </c>
      <c r="W60" s="46">
        <f t="shared" si="19"/>
        <v>1100000</v>
      </c>
      <c r="X60" s="59" t="s">
        <v>481</v>
      </c>
      <c r="Y60" s="74" t="s">
        <v>468</v>
      </c>
      <c r="Z60" s="50">
        <f t="shared" si="3"/>
        <v>0</v>
      </c>
    </row>
    <row r="61" spans="1:26" ht="15.75" x14ac:dyDescent="0.25">
      <c r="A61" s="36">
        <f t="shared" si="4"/>
        <v>57</v>
      </c>
      <c r="B61" s="70" t="s">
        <v>482</v>
      </c>
      <c r="C61" s="71" t="s">
        <v>483</v>
      </c>
      <c r="D61" s="71" t="s">
        <v>484</v>
      </c>
      <c r="E61" s="40">
        <v>43211</v>
      </c>
      <c r="F61" s="40"/>
      <c r="G61" s="40"/>
      <c r="H61" s="61">
        <f>1595000</f>
        <v>1595000</v>
      </c>
      <c r="I61" s="61">
        <f t="shared" si="12"/>
        <v>1786400</v>
      </c>
      <c r="J61" s="43">
        <f t="shared" si="18"/>
        <v>159500</v>
      </c>
      <c r="K61" s="72">
        <f t="shared" si="13"/>
        <v>19140</v>
      </c>
      <c r="L61" s="44">
        <v>1595000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f t="shared" si="2"/>
        <v>1595000</v>
      </c>
      <c r="S61" s="73">
        <v>10</v>
      </c>
      <c r="T61" s="67">
        <v>10</v>
      </c>
      <c r="U61" s="62">
        <f t="shared" si="14"/>
        <v>178640</v>
      </c>
      <c r="V61" s="62">
        <f t="shared" si="15"/>
        <v>1786400</v>
      </c>
      <c r="W61" s="46">
        <f t="shared" si="19"/>
        <v>1595000</v>
      </c>
      <c r="X61" s="59" t="s">
        <v>485</v>
      </c>
      <c r="Y61" s="74" t="s">
        <v>486</v>
      </c>
      <c r="Z61" s="50">
        <f t="shared" si="3"/>
        <v>0</v>
      </c>
    </row>
    <row r="62" spans="1:26" ht="15.75" x14ac:dyDescent="0.25">
      <c r="A62" s="36">
        <f t="shared" si="4"/>
        <v>58</v>
      </c>
      <c r="B62" s="70" t="s">
        <v>487</v>
      </c>
      <c r="C62" s="71" t="s">
        <v>488</v>
      </c>
      <c r="D62" s="71" t="s">
        <v>489</v>
      </c>
      <c r="E62" s="40">
        <v>43211</v>
      </c>
      <c r="F62" s="40"/>
      <c r="G62" s="40"/>
      <c r="H62" s="61">
        <f>2035000</f>
        <v>2035000</v>
      </c>
      <c r="I62" s="61">
        <f t="shared" si="12"/>
        <v>2279200</v>
      </c>
      <c r="J62" s="43">
        <f t="shared" si="18"/>
        <v>203500</v>
      </c>
      <c r="K62" s="72">
        <f t="shared" si="13"/>
        <v>24420</v>
      </c>
      <c r="L62" s="44">
        <v>2035000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f t="shared" si="2"/>
        <v>2035000</v>
      </c>
      <c r="S62" s="73">
        <v>10</v>
      </c>
      <c r="T62" s="67">
        <v>10</v>
      </c>
      <c r="U62" s="62">
        <f t="shared" si="14"/>
        <v>227920</v>
      </c>
      <c r="V62" s="62">
        <f t="shared" si="15"/>
        <v>2279200</v>
      </c>
      <c r="W62" s="46">
        <f t="shared" si="19"/>
        <v>2035000</v>
      </c>
      <c r="X62" s="59" t="s">
        <v>490</v>
      </c>
      <c r="Y62" s="74" t="s">
        <v>491</v>
      </c>
      <c r="Z62" s="50">
        <f t="shared" si="3"/>
        <v>0</v>
      </c>
    </row>
    <row r="63" spans="1:26" ht="15.75" x14ac:dyDescent="0.25">
      <c r="A63" s="36">
        <f t="shared" si="4"/>
        <v>59</v>
      </c>
      <c r="B63" s="70" t="s">
        <v>492</v>
      </c>
      <c r="C63" s="71" t="s">
        <v>493</v>
      </c>
      <c r="D63" s="71" t="s">
        <v>494</v>
      </c>
      <c r="E63" s="40">
        <v>43211</v>
      </c>
      <c r="F63" s="40"/>
      <c r="G63" s="40"/>
      <c r="H63" s="61">
        <f>385000</f>
        <v>385000</v>
      </c>
      <c r="I63" s="61">
        <f t="shared" si="12"/>
        <v>431200</v>
      </c>
      <c r="J63" s="43">
        <f t="shared" si="18"/>
        <v>38500</v>
      </c>
      <c r="K63" s="72">
        <f t="shared" si="13"/>
        <v>4620</v>
      </c>
      <c r="L63" s="44">
        <v>385000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f t="shared" si="2"/>
        <v>385000</v>
      </c>
      <c r="S63" s="73">
        <v>10</v>
      </c>
      <c r="T63" s="67">
        <v>10</v>
      </c>
      <c r="U63" s="62">
        <f t="shared" si="14"/>
        <v>43120</v>
      </c>
      <c r="V63" s="62">
        <f t="shared" si="15"/>
        <v>431200</v>
      </c>
      <c r="W63" s="46">
        <f t="shared" si="19"/>
        <v>385000</v>
      </c>
      <c r="X63" s="59" t="s">
        <v>495</v>
      </c>
      <c r="Y63" s="74" t="s">
        <v>496</v>
      </c>
      <c r="Z63" s="50">
        <f t="shared" si="3"/>
        <v>0</v>
      </c>
    </row>
    <row r="64" spans="1:26" ht="15.75" x14ac:dyDescent="0.25">
      <c r="A64" s="36">
        <f t="shared" si="4"/>
        <v>60</v>
      </c>
      <c r="B64" s="70" t="s">
        <v>497</v>
      </c>
      <c r="C64" s="71" t="s">
        <v>498</v>
      </c>
      <c r="D64" s="71" t="s">
        <v>499</v>
      </c>
      <c r="E64" s="40">
        <v>43211</v>
      </c>
      <c r="F64" s="40"/>
      <c r="G64" s="40"/>
      <c r="H64" s="61">
        <f>385000</f>
        <v>385000</v>
      </c>
      <c r="I64" s="61">
        <f t="shared" si="12"/>
        <v>431200</v>
      </c>
      <c r="J64" s="43">
        <f t="shared" si="18"/>
        <v>38500</v>
      </c>
      <c r="K64" s="72">
        <f t="shared" si="13"/>
        <v>4620</v>
      </c>
      <c r="L64" s="44">
        <v>385000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f t="shared" si="2"/>
        <v>385000</v>
      </c>
      <c r="S64" s="73">
        <v>10</v>
      </c>
      <c r="T64" s="67">
        <v>10</v>
      </c>
      <c r="U64" s="62">
        <f t="shared" si="14"/>
        <v>43120</v>
      </c>
      <c r="V64" s="62">
        <f t="shared" si="15"/>
        <v>431200</v>
      </c>
      <c r="W64" s="46">
        <f t="shared" si="19"/>
        <v>385000</v>
      </c>
      <c r="X64" s="59" t="s">
        <v>42</v>
      </c>
      <c r="Y64" s="74" t="s">
        <v>477</v>
      </c>
      <c r="Z64" s="50">
        <f t="shared" si="3"/>
        <v>0</v>
      </c>
    </row>
    <row r="65" spans="1:26" ht="15.75" x14ac:dyDescent="0.25">
      <c r="A65" s="36">
        <f t="shared" si="4"/>
        <v>61</v>
      </c>
      <c r="B65" s="70" t="s">
        <v>500</v>
      </c>
      <c r="C65" s="71" t="s">
        <v>501</v>
      </c>
      <c r="D65" s="71" t="s">
        <v>502</v>
      </c>
      <c r="E65" s="40">
        <v>43211</v>
      </c>
      <c r="F65" s="40"/>
      <c r="G65" s="40"/>
      <c r="H65" s="61">
        <f>440000</f>
        <v>440000</v>
      </c>
      <c r="I65" s="61">
        <f t="shared" si="12"/>
        <v>492800</v>
      </c>
      <c r="J65" s="43">
        <f t="shared" si="18"/>
        <v>44000</v>
      </c>
      <c r="K65" s="72">
        <f t="shared" si="13"/>
        <v>5280</v>
      </c>
      <c r="L65" s="44">
        <v>440000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f t="shared" si="2"/>
        <v>440000</v>
      </c>
      <c r="S65" s="73">
        <v>10</v>
      </c>
      <c r="T65" s="67">
        <v>10</v>
      </c>
      <c r="U65" s="62">
        <f t="shared" si="14"/>
        <v>49280</v>
      </c>
      <c r="V65" s="62">
        <f t="shared" si="15"/>
        <v>492800</v>
      </c>
      <c r="W65" s="46">
        <f t="shared" si="19"/>
        <v>440000</v>
      </c>
      <c r="X65" s="59" t="s">
        <v>503</v>
      </c>
      <c r="Y65" s="59" t="s">
        <v>504</v>
      </c>
      <c r="Z65" s="50">
        <f t="shared" si="3"/>
        <v>0</v>
      </c>
    </row>
    <row r="66" spans="1:26" ht="15.75" x14ac:dyDescent="0.25">
      <c r="A66" s="36">
        <f t="shared" si="4"/>
        <v>62</v>
      </c>
      <c r="B66" s="70" t="s">
        <v>505</v>
      </c>
      <c r="C66" s="71" t="s">
        <v>506</v>
      </c>
      <c r="D66" s="71" t="s">
        <v>507</v>
      </c>
      <c r="E66" s="40">
        <v>43211</v>
      </c>
      <c r="F66" s="40"/>
      <c r="G66" s="40"/>
      <c r="H66" s="61">
        <f>440000</f>
        <v>440000</v>
      </c>
      <c r="I66" s="61">
        <f t="shared" si="12"/>
        <v>492800</v>
      </c>
      <c r="J66" s="43">
        <f t="shared" si="18"/>
        <v>44000</v>
      </c>
      <c r="K66" s="72">
        <f t="shared" si="13"/>
        <v>5280</v>
      </c>
      <c r="L66" s="44">
        <v>440000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f t="shared" si="2"/>
        <v>440000</v>
      </c>
      <c r="S66" s="73">
        <v>10</v>
      </c>
      <c r="T66" s="67">
        <v>10</v>
      </c>
      <c r="U66" s="62">
        <f t="shared" si="14"/>
        <v>49280</v>
      </c>
      <c r="V66" s="62">
        <f t="shared" si="15"/>
        <v>492800</v>
      </c>
      <c r="W66" s="46">
        <f t="shared" si="19"/>
        <v>440000</v>
      </c>
      <c r="X66" s="59" t="s">
        <v>508</v>
      </c>
      <c r="Y66" s="59" t="s">
        <v>504</v>
      </c>
      <c r="Z66" s="50">
        <f t="shared" si="3"/>
        <v>0</v>
      </c>
    </row>
    <row r="67" spans="1:26" ht="15.75" x14ac:dyDescent="0.25">
      <c r="A67" s="36">
        <f t="shared" si="4"/>
        <v>63</v>
      </c>
      <c r="B67" s="70" t="s">
        <v>509</v>
      </c>
      <c r="C67" s="71" t="s">
        <v>510</v>
      </c>
      <c r="D67" s="71" t="s">
        <v>511</v>
      </c>
      <c r="E67" s="40">
        <v>43211</v>
      </c>
      <c r="F67" s="40"/>
      <c r="G67" s="40"/>
      <c r="H67" s="61">
        <f>1100000</f>
        <v>1100000</v>
      </c>
      <c r="I67" s="61">
        <f t="shared" si="12"/>
        <v>1232000</v>
      </c>
      <c r="J67" s="43">
        <f t="shared" si="18"/>
        <v>110000</v>
      </c>
      <c r="K67" s="72">
        <f t="shared" si="13"/>
        <v>13200</v>
      </c>
      <c r="L67" s="44">
        <v>1100000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f t="shared" si="2"/>
        <v>1100000</v>
      </c>
      <c r="S67" s="73">
        <v>10</v>
      </c>
      <c r="T67" s="67">
        <v>10</v>
      </c>
      <c r="U67" s="62">
        <f t="shared" si="14"/>
        <v>123200</v>
      </c>
      <c r="V67" s="62">
        <f t="shared" si="15"/>
        <v>1232000</v>
      </c>
      <c r="W67" s="46">
        <f t="shared" si="19"/>
        <v>1100000</v>
      </c>
      <c r="X67" s="59" t="s">
        <v>42</v>
      </c>
      <c r="Y67" s="74" t="s">
        <v>468</v>
      </c>
      <c r="Z67" s="50">
        <f t="shared" si="3"/>
        <v>0</v>
      </c>
    </row>
    <row r="68" spans="1:26" ht="15.75" x14ac:dyDescent="0.25">
      <c r="A68" s="36">
        <f t="shared" si="4"/>
        <v>64</v>
      </c>
      <c r="B68" s="70" t="s">
        <v>512</v>
      </c>
      <c r="C68" s="71" t="s">
        <v>513</v>
      </c>
      <c r="D68" s="71" t="s">
        <v>514</v>
      </c>
      <c r="E68" s="40">
        <v>43211</v>
      </c>
      <c r="F68" s="40"/>
      <c r="G68" s="40"/>
      <c r="H68" s="61">
        <f>3575000</f>
        <v>3575000</v>
      </c>
      <c r="I68" s="61">
        <f t="shared" si="12"/>
        <v>4004000</v>
      </c>
      <c r="J68" s="43">
        <f t="shared" si="18"/>
        <v>357500</v>
      </c>
      <c r="K68" s="72">
        <f t="shared" si="13"/>
        <v>42900</v>
      </c>
      <c r="L68" s="44">
        <v>3575000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f t="shared" si="2"/>
        <v>3575000</v>
      </c>
      <c r="S68" s="73">
        <v>10</v>
      </c>
      <c r="T68" s="67">
        <v>10</v>
      </c>
      <c r="U68" s="62">
        <f t="shared" si="14"/>
        <v>400400</v>
      </c>
      <c r="V68" s="62">
        <f t="shared" si="15"/>
        <v>4004000</v>
      </c>
      <c r="W68" s="46">
        <f t="shared" si="19"/>
        <v>3575000</v>
      </c>
      <c r="X68" s="59"/>
      <c r="Y68" s="74" t="s">
        <v>515</v>
      </c>
      <c r="Z68" s="50">
        <f t="shared" si="3"/>
        <v>0</v>
      </c>
    </row>
    <row r="69" spans="1:26" ht="15.75" x14ac:dyDescent="0.25">
      <c r="A69" s="36">
        <f t="shared" si="4"/>
        <v>65</v>
      </c>
      <c r="B69" s="70" t="s">
        <v>516</v>
      </c>
      <c r="C69" s="71" t="s">
        <v>144</v>
      </c>
      <c r="D69" s="71" t="s">
        <v>517</v>
      </c>
      <c r="E69" s="40">
        <v>43211</v>
      </c>
      <c r="F69" s="40"/>
      <c r="G69" s="40"/>
      <c r="H69" s="61">
        <f>1595000</f>
        <v>1595000</v>
      </c>
      <c r="I69" s="61">
        <f t="shared" si="12"/>
        <v>1786400</v>
      </c>
      <c r="J69" s="43">
        <f t="shared" si="18"/>
        <v>159500</v>
      </c>
      <c r="K69" s="72">
        <f t="shared" si="13"/>
        <v>19140</v>
      </c>
      <c r="L69" s="44">
        <v>1595000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f t="shared" si="2"/>
        <v>1595000</v>
      </c>
      <c r="S69" s="73">
        <v>10</v>
      </c>
      <c r="T69" s="67">
        <v>10</v>
      </c>
      <c r="U69" s="62">
        <f t="shared" si="14"/>
        <v>178640</v>
      </c>
      <c r="V69" s="62">
        <f t="shared" si="15"/>
        <v>1786400</v>
      </c>
      <c r="W69" s="46">
        <f t="shared" si="19"/>
        <v>1595000</v>
      </c>
      <c r="X69" s="59" t="s">
        <v>518</v>
      </c>
      <c r="Y69" s="74" t="s">
        <v>486</v>
      </c>
      <c r="Z69" s="50">
        <f t="shared" si="3"/>
        <v>0</v>
      </c>
    </row>
    <row r="70" spans="1:26" ht="15.75" x14ac:dyDescent="0.25">
      <c r="A70" s="36">
        <f t="shared" si="4"/>
        <v>66</v>
      </c>
      <c r="B70" s="70" t="s">
        <v>519</v>
      </c>
      <c r="C70" s="71" t="s">
        <v>273</v>
      </c>
      <c r="D70" s="71" t="s">
        <v>520</v>
      </c>
      <c r="E70" s="40">
        <v>43211</v>
      </c>
      <c r="F70" s="40"/>
      <c r="G70" s="40"/>
      <c r="H70" s="61">
        <f>1595000</f>
        <v>1595000</v>
      </c>
      <c r="I70" s="61">
        <f t="shared" si="12"/>
        <v>1786400</v>
      </c>
      <c r="J70" s="43">
        <f t="shared" si="18"/>
        <v>159500</v>
      </c>
      <c r="K70" s="72">
        <f t="shared" si="13"/>
        <v>19140</v>
      </c>
      <c r="L70" s="44">
        <v>1595000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f t="shared" ref="R70:R73" si="20">L70-M70-O70-Q70</f>
        <v>1595000</v>
      </c>
      <c r="S70" s="73">
        <v>10</v>
      </c>
      <c r="T70" s="67">
        <v>10</v>
      </c>
      <c r="U70" s="62">
        <f t="shared" si="14"/>
        <v>178640</v>
      </c>
      <c r="V70" s="62">
        <f t="shared" si="15"/>
        <v>1786400</v>
      </c>
      <c r="W70" s="46">
        <f t="shared" si="19"/>
        <v>1595000</v>
      </c>
      <c r="X70" s="59"/>
      <c r="Y70" s="74" t="s">
        <v>486</v>
      </c>
      <c r="Z70" s="50">
        <f t="shared" ref="Z70:Z87" si="21">R70-W70</f>
        <v>0</v>
      </c>
    </row>
    <row r="71" spans="1:26" ht="15.75" x14ac:dyDescent="0.25">
      <c r="A71" s="36">
        <f t="shared" ref="A71:A73" si="22">+A70+1</f>
        <v>67</v>
      </c>
      <c r="B71" s="70" t="s">
        <v>521</v>
      </c>
      <c r="C71" s="71" t="s">
        <v>522</v>
      </c>
      <c r="D71" s="71" t="s">
        <v>522</v>
      </c>
      <c r="E71" s="40">
        <v>43211</v>
      </c>
      <c r="F71" s="40"/>
      <c r="G71" s="40"/>
      <c r="H71" s="61">
        <f>385000</f>
        <v>385000</v>
      </c>
      <c r="I71" s="61">
        <f t="shared" si="12"/>
        <v>431200</v>
      </c>
      <c r="J71" s="43">
        <f t="shared" si="18"/>
        <v>38500</v>
      </c>
      <c r="K71" s="72">
        <f t="shared" si="13"/>
        <v>4620</v>
      </c>
      <c r="L71" s="44">
        <v>385000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f t="shared" si="20"/>
        <v>385000</v>
      </c>
      <c r="S71" s="73">
        <v>10</v>
      </c>
      <c r="T71" s="67">
        <v>10</v>
      </c>
      <c r="U71" s="62">
        <f t="shared" si="14"/>
        <v>43120</v>
      </c>
      <c r="V71" s="62">
        <f t="shared" si="15"/>
        <v>431200</v>
      </c>
      <c r="W71" s="46">
        <f t="shared" si="19"/>
        <v>385000</v>
      </c>
      <c r="X71" s="59" t="s">
        <v>523</v>
      </c>
      <c r="Y71" s="74" t="s">
        <v>477</v>
      </c>
      <c r="Z71" s="50">
        <f t="shared" si="21"/>
        <v>0</v>
      </c>
    </row>
    <row r="72" spans="1:26" ht="15.75" x14ac:dyDescent="0.25">
      <c r="A72" s="36">
        <f t="shared" si="22"/>
        <v>68</v>
      </c>
      <c r="B72" s="70" t="s">
        <v>524</v>
      </c>
      <c r="C72" s="71" t="s">
        <v>525</v>
      </c>
      <c r="D72" s="71" t="s">
        <v>526</v>
      </c>
      <c r="E72" s="40">
        <v>43211</v>
      </c>
      <c r="F72" s="40"/>
      <c r="G72" s="40"/>
      <c r="H72" s="61">
        <f>1595000</f>
        <v>1595000</v>
      </c>
      <c r="I72" s="61">
        <f t="shared" si="12"/>
        <v>1786400</v>
      </c>
      <c r="J72" s="43">
        <f t="shared" si="18"/>
        <v>159500</v>
      </c>
      <c r="K72" s="72">
        <f t="shared" si="13"/>
        <v>19140</v>
      </c>
      <c r="L72" s="44">
        <v>1595000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f t="shared" si="20"/>
        <v>1595000</v>
      </c>
      <c r="S72" s="73">
        <v>10</v>
      </c>
      <c r="T72" s="67">
        <v>10</v>
      </c>
      <c r="U72" s="62">
        <f t="shared" si="14"/>
        <v>178640</v>
      </c>
      <c r="V72" s="62">
        <f t="shared" si="15"/>
        <v>1786400</v>
      </c>
      <c r="W72" s="46">
        <f t="shared" si="19"/>
        <v>1595000</v>
      </c>
      <c r="X72" s="59" t="s">
        <v>527</v>
      </c>
      <c r="Y72" s="74" t="s">
        <v>486</v>
      </c>
      <c r="Z72" s="50">
        <f t="shared" si="21"/>
        <v>0</v>
      </c>
    </row>
    <row r="73" spans="1:26" ht="16.5" x14ac:dyDescent="0.3">
      <c r="A73" s="36">
        <f t="shared" si="22"/>
        <v>69</v>
      </c>
      <c r="B73" s="76" t="s">
        <v>528</v>
      </c>
      <c r="C73" s="77">
        <v>19975911</v>
      </c>
      <c r="D73" s="78"/>
      <c r="E73" s="78">
        <v>43211</v>
      </c>
      <c r="F73" s="78"/>
      <c r="G73" s="78"/>
      <c r="H73" s="79">
        <v>435000</v>
      </c>
      <c r="I73" s="61">
        <f t="shared" si="12"/>
        <v>440220</v>
      </c>
      <c r="J73" s="43">
        <f t="shared" si="18"/>
        <v>435000</v>
      </c>
      <c r="K73" s="72">
        <f t="shared" si="13"/>
        <v>5220</v>
      </c>
      <c r="L73" s="80">
        <v>435000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f t="shared" si="20"/>
        <v>435000</v>
      </c>
      <c r="S73" s="81">
        <v>1</v>
      </c>
      <c r="T73" s="81">
        <v>1</v>
      </c>
      <c r="U73" s="62">
        <f t="shared" si="14"/>
        <v>440220</v>
      </c>
      <c r="V73" s="46">
        <f t="shared" si="15"/>
        <v>440220</v>
      </c>
      <c r="W73" s="46">
        <f t="shared" si="19"/>
        <v>435000</v>
      </c>
      <c r="X73" s="48"/>
      <c r="Y73" s="82" t="s">
        <v>529</v>
      </c>
      <c r="Z73" s="50">
        <f t="shared" si="21"/>
        <v>0</v>
      </c>
    </row>
    <row r="74" spans="1:26" ht="16.5" x14ac:dyDescent="0.3">
      <c r="A74" s="36">
        <f>+A72+1</f>
        <v>69</v>
      </c>
      <c r="B74" s="76" t="s">
        <v>530</v>
      </c>
      <c r="C74" s="77">
        <v>19912784</v>
      </c>
      <c r="D74" s="83" t="s">
        <v>531</v>
      </c>
      <c r="E74" s="78">
        <v>43223</v>
      </c>
      <c r="F74" s="78"/>
      <c r="G74" s="78"/>
      <c r="H74" s="79">
        <v>7400000</v>
      </c>
      <c r="I74" s="61">
        <f t="shared" si="12"/>
        <v>8466000</v>
      </c>
      <c r="J74" s="43">
        <f>705500-K74</f>
        <v>616700</v>
      </c>
      <c r="K74" s="42">
        <f>+H74*1.2%</f>
        <v>88800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f>H74-M74-O74-Q74</f>
        <v>7400000</v>
      </c>
      <c r="S74" s="67">
        <v>12</v>
      </c>
      <c r="T74" s="67">
        <v>12</v>
      </c>
      <c r="U74" s="62">
        <f t="shared" si="14"/>
        <v>705500</v>
      </c>
      <c r="V74" s="46">
        <f>+T74*U74</f>
        <v>8466000</v>
      </c>
      <c r="W74" s="68">
        <f>H74-(J74*0)</f>
        <v>7400000</v>
      </c>
      <c r="X74" s="48" t="s">
        <v>532</v>
      </c>
      <c r="Y74" s="82" t="s">
        <v>533</v>
      </c>
      <c r="Z74" s="50">
        <f t="shared" si="21"/>
        <v>0</v>
      </c>
    </row>
    <row r="75" spans="1:26" ht="16.5" x14ac:dyDescent="0.3">
      <c r="A75" s="36">
        <f>+A74+1</f>
        <v>70</v>
      </c>
      <c r="B75" s="76" t="s">
        <v>243</v>
      </c>
      <c r="C75" s="77">
        <v>19977398</v>
      </c>
      <c r="D75" s="83" t="s">
        <v>534</v>
      </c>
      <c r="E75" s="78">
        <v>43227</v>
      </c>
      <c r="F75" s="78"/>
      <c r="G75" s="78"/>
      <c r="H75" s="79">
        <v>5499000</v>
      </c>
      <c r="I75" s="61">
        <f t="shared" si="12"/>
        <v>7874568</v>
      </c>
      <c r="J75" s="43">
        <f t="shared" si="18"/>
        <v>152750</v>
      </c>
      <c r="K75" s="42">
        <f t="shared" ref="K75:K82" si="23">+H75*1.2%</f>
        <v>65988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f t="shared" ref="R75:R87" si="24">H75-M75-O75-Q75</f>
        <v>5499000</v>
      </c>
      <c r="S75" s="67">
        <v>36</v>
      </c>
      <c r="T75" s="67">
        <v>36</v>
      </c>
      <c r="U75" s="62">
        <f t="shared" si="14"/>
        <v>218738</v>
      </c>
      <c r="V75" s="46">
        <f>+T75*U75</f>
        <v>7874568</v>
      </c>
      <c r="W75" s="46">
        <f t="shared" si="19"/>
        <v>5499000</v>
      </c>
      <c r="X75" s="48" t="s">
        <v>535</v>
      </c>
      <c r="Y75" s="82" t="s">
        <v>536</v>
      </c>
      <c r="Z75" s="50">
        <f t="shared" si="21"/>
        <v>0</v>
      </c>
    </row>
    <row r="76" spans="1:26" ht="16.5" x14ac:dyDescent="0.3">
      <c r="A76" s="36">
        <f>+A75+1</f>
        <v>71</v>
      </c>
      <c r="B76" s="76" t="s">
        <v>418</v>
      </c>
      <c r="C76" s="77">
        <v>19901798</v>
      </c>
      <c r="D76" s="83" t="s">
        <v>537</v>
      </c>
      <c r="E76" s="78">
        <v>43223</v>
      </c>
      <c r="F76" s="78"/>
      <c r="G76" s="78"/>
      <c r="H76" s="79">
        <v>8398000</v>
      </c>
      <c r="I76" s="61">
        <f t="shared" si="12"/>
        <v>9608400</v>
      </c>
      <c r="J76" s="43">
        <f>800700-K76</f>
        <v>699924</v>
      </c>
      <c r="K76" s="42">
        <f t="shared" si="23"/>
        <v>100776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f t="shared" si="24"/>
        <v>8398000</v>
      </c>
      <c r="S76" s="67">
        <v>12</v>
      </c>
      <c r="T76" s="67">
        <v>12</v>
      </c>
      <c r="U76" s="62">
        <f t="shared" si="14"/>
        <v>800700</v>
      </c>
      <c r="V76" s="46">
        <f>+T76*U76</f>
        <v>9608400</v>
      </c>
      <c r="W76" s="68">
        <f>H76-(J76*0)</f>
        <v>8398000</v>
      </c>
      <c r="X76" s="56" t="s">
        <v>538</v>
      </c>
      <c r="Y76" s="82" t="s">
        <v>374</v>
      </c>
      <c r="Z76" s="50">
        <f t="shared" si="21"/>
        <v>0</v>
      </c>
    </row>
    <row r="77" spans="1:26" ht="16.5" x14ac:dyDescent="0.3">
      <c r="A77" s="36">
        <f t="shared" ref="A77:A87" si="25">+A76+1</f>
        <v>72</v>
      </c>
      <c r="B77" s="76" t="s">
        <v>539</v>
      </c>
      <c r="C77" s="77">
        <v>20005880</v>
      </c>
      <c r="D77" s="83" t="s">
        <v>540</v>
      </c>
      <c r="E77" s="78">
        <v>43224</v>
      </c>
      <c r="F77" s="78"/>
      <c r="G77" s="78"/>
      <c r="H77" s="79">
        <v>825000</v>
      </c>
      <c r="I77" s="61">
        <f t="shared" si="12"/>
        <v>924000</v>
      </c>
      <c r="J77" s="43">
        <f t="shared" si="18"/>
        <v>82500</v>
      </c>
      <c r="K77" s="42">
        <f t="shared" si="23"/>
        <v>9900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f t="shared" si="24"/>
        <v>825000</v>
      </c>
      <c r="S77" s="81">
        <v>10</v>
      </c>
      <c r="T77" s="81">
        <v>10</v>
      </c>
      <c r="U77" s="62">
        <f t="shared" si="14"/>
        <v>92400</v>
      </c>
      <c r="V77" s="46">
        <f>+T77*U77</f>
        <v>924000</v>
      </c>
      <c r="W77" s="46">
        <f t="shared" si="19"/>
        <v>825000</v>
      </c>
      <c r="X77" s="48" t="s">
        <v>541</v>
      </c>
      <c r="Y77" s="82" t="s">
        <v>542</v>
      </c>
      <c r="Z77" s="50">
        <f t="shared" si="21"/>
        <v>0</v>
      </c>
    </row>
    <row r="78" spans="1:26" ht="16.5" x14ac:dyDescent="0.3">
      <c r="A78" s="36">
        <f t="shared" si="25"/>
        <v>73</v>
      </c>
      <c r="B78" s="76" t="s">
        <v>543</v>
      </c>
      <c r="C78" s="77">
        <v>19975375</v>
      </c>
      <c r="D78" s="83" t="s">
        <v>544</v>
      </c>
      <c r="E78" s="78">
        <v>43224</v>
      </c>
      <c r="F78" s="78"/>
      <c r="G78" s="78"/>
      <c r="H78" s="79">
        <v>1650000</v>
      </c>
      <c r="I78" s="61">
        <f t="shared" si="12"/>
        <v>1848000</v>
      </c>
      <c r="J78" s="43">
        <f t="shared" si="18"/>
        <v>165000</v>
      </c>
      <c r="K78" s="42">
        <f t="shared" si="23"/>
        <v>19800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f t="shared" si="24"/>
        <v>1650000</v>
      </c>
      <c r="S78" s="81">
        <v>10</v>
      </c>
      <c r="T78" s="81">
        <v>10</v>
      </c>
      <c r="U78" s="62">
        <f t="shared" si="14"/>
        <v>184800</v>
      </c>
      <c r="V78" s="46">
        <f>+T78*U78</f>
        <v>1848000</v>
      </c>
      <c r="W78" s="46">
        <f t="shared" si="19"/>
        <v>1650000</v>
      </c>
      <c r="X78" s="48" t="s">
        <v>545</v>
      </c>
      <c r="Y78" s="82" t="s">
        <v>546</v>
      </c>
      <c r="Z78" s="50">
        <f t="shared" si="21"/>
        <v>0</v>
      </c>
    </row>
    <row r="79" spans="1:26" ht="16.5" x14ac:dyDescent="0.3">
      <c r="A79" s="36">
        <f t="shared" si="25"/>
        <v>74</v>
      </c>
      <c r="B79" s="76" t="s">
        <v>547</v>
      </c>
      <c r="C79" s="77">
        <v>19920219</v>
      </c>
      <c r="D79" s="83" t="s">
        <v>548</v>
      </c>
      <c r="E79" s="78">
        <v>43224</v>
      </c>
      <c r="F79" s="78"/>
      <c r="G79" s="78"/>
      <c r="H79" s="79">
        <v>825000</v>
      </c>
      <c r="I79" s="61">
        <f t="shared" si="12"/>
        <v>924000</v>
      </c>
      <c r="J79" s="43">
        <f t="shared" si="18"/>
        <v>82500</v>
      </c>
      <c r="K79" s="42">
        <f t="shared" si="23"/>
        <v>9900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f t="shared" si="24"/>
        <v>825000</v>
      </c>
      <c r="S79" s="81">
        <v>10</v>
      </c>
      <c r="T79" s="81">
        <v>10</v>
      </c>
      <c r="U79" s="62">
        <f t="shared" si="14"/>
        <v>92400</v>
      </c>
      <c r="V79" s="46">
        <f t="shared" ref="V79:V87" si="26">+T79*U79</f>
        <v>924000</v>
      </c>
      <c r="W79" s="46">
        <f t="shared" si="19"/>
        <v>825000</v>
      </c>
      <c r="X79" s="48" t="s">
        <v>549</v>
      </c>
      <c r="Y79" s="82" t="s">
        <v>463</v>
      </c>
      <c r="Z79" s="50">
        <f t="shared" si="21"/>
        <v>0</v>
      </c>
    </row>
    <row r="80" spans="1:26" ht="16.5" x14ac:dyDescent="0.3">
      <c r="A80" s="36">
        <f t="shared" si="25"/>
        <v>75</v>
      </c>
      <c r="B80" s="76" t="s">
        <v>550</v>
      </c>
      <c r="C80" s="77">
        <v>19950799</v>
      </c>
      <c r="D80" s="78"/>
      <c r="E80" s="78">
        <v>43231</v>
      </c>
      <c r="F80" s="78"/>
      <c r="G80" s="78"/>
      <c r="H80" s="79">
        <v>1799000</v>
      </c>
      <c r="I80" s="61">
        <f t="shared" si="12"/>
        <v>2059200</v>
      </c>
      <c r="J80" s="43">
        <f>171600-K80</f>
        <v>150012</v>
      </c>
      <c r="K80" s="42">
        <f t="shared" si="23"/>
        <v>21588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f t="shared" si="24"/>
        <v>1799000</v>
      </c>
      <c r="S80" s="81">
        <v>12</v>
      </c>
      <c r="T80" s="81">
        <v>12</v>
      </c>
      <c r="U80" s="62">
        <f t="shared" si="14"/>
        <v>171600</v>
      </c>
      <c r="V80" s="46">
        <f t="shared" si="26"/>
        <v>2059200</v>
      </c>
      <c r="W80" s="68">
        <f>H80-(J80*0)</f>
        <v>1799000</v>
      </c>
      <c r="X80" s="59"/>
      <c r="Y80" s="82" t="s">
        <v>551</v>
      </c>
      <c r="Z80" s="50">
        <f t="shared" si="21"/>
        <v>0</v>
      </c>
    </row>
    <row r="81" spans="1:26" ht="16.5" x14ac:dyDescent="0.3">
      <c r="A81" s="36">
        <f t="shared" si="25"/>
        <v>76</v>
      </c>
      <c r="B81" s="76" t="s">
        <v>418</v>
      </c>
      <c r="C81" s="77">
        <v>19901798</v>
      </c>
      <c r="D81" s="78"/>
      <c r="E81" s="78">
        <v>43234</v>
      </c>
      <c r="F81" s="78"/>
      <c r="G81" s="78"/>
      <c r="H81" s="79">
        <v>5499000</v>
      </c>
      <c r="I81" s="61">
        <f t="shared" si="12"/>
        <v>6290856</v>
      </c>
      <c r="J81" s="43">
        <f t="shared" si="18"/>
        <v>458250</v>
      </c>
      <c r="K81" s="42">
        <f t="shared" si="23"/>
        <v>65988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f t="shared" si="24"/>
        <v>5499000</v>
      </c>
      <c r="S81" s="81">
        <v>12</v>
      </c>
      <c r="T81" s="81">
        <v>12</v>
      </c>
      <c r="U81" s="62">
        <f t="shared" si="14"/>
        <v>524238</v>
      </c>
      <c r="V81" s="46">
        <f t="shared" si="26"/>
        <v>6290856</v>
      </c>
      <c r="W81" s="46">
        <f t="shared" si="19"/>
        <v>5499000</v>
      </c>
      <c r="X81" s="59"/>
      <c r="Y81" s="82" t="s">
        <v>552</v>
      </c>
      <c r="Z81" s="50">
        <f t="shared" si="21"/>
        <v>0</v>
      </c>
    </row>
    <row r="82" spans="1:26" ht="16.5" x14ac:dyDescent="0.3">
      <c r="A82" s="36">
        <f t="shared" si="25"/>
        <v>77</v>
      </c>
      <c r="B82" s="76" t="s">
        <v>37</v>
      </c>
      <c r="C82" s="77">
        <v>53839</v>
      </c>
      <c r="D82" s="78"/>
      <c r="E82" s="78">
        <v>43231</v>
      </c>
      <c r="F82" s="78"/>
      <c r="G82" s="78"/>
      <c r="H82" s="79">
        <v>359000</v>
      </c>
      <c r="I82" s="61">
        <f t="shared" si="12"/>
        <v>367616</v>
      </c>
      <c r="J82" s="43">
        <f t="shared" si="18"/>
        <v>179500</v>
      </c>
      <c r="K82" s="42">
        <f t="shared" si="23"/>
        <v>4308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f t="shared" si="24"/>
        <v>359000</v>
      </c>
      <c r="S82" s="81">
        <v>2</v>
      </c>
      <c r="T82" s="81">
        <v>2</v>
      </c>
      <c r="U82" s="62">
        <f t="shared" si="14"/>
        <v>183808</v>
      </c>
      <c r="V82" s="46">
        <f t="shared" si="26"/>
        <v>367616</v>
      </c>
      <c r="W82" s="46">
        <f t="shared" si="19"/>
        <v>359000</v>
      </c>
      <c r="X82" s="59"/>
      <c r="Y82" s="82" t="s">
        <v>553</v>
      </c>
      <c r="Z82" s="50">
        <f t="shared" si="21"/>
        <v>0</v>
      </c>
    </row>
    <row r="83" spans="1:26" ht="15.75" x14ac:dyDescent="0.25">
      <c r="A83" s="36">
        <f t="shared" si="25"/>
        <v>78</v>
      </c>
      <c r="B83" s="277" t="s">
        <v>250</v>
      </c>
      <c r="C83" s="84">
        <v>20010313</v>
      </c>
      <c r="D83" s="85"/>
      <c r="E83" s="85">
        <v>43211</v>
      </c>
      <c r="F83" s="86"/>
      <c r="G83" s="86"/>
      <c r="H83" s="87">
        <v>257000</v>
      </c>
      <c r="I83" s="61">
        <f t="shared" si="12"/>
        <v>257000</v>
      </c>
      <c r="J83" s="43">
        <f t="shared" si="18"/>
        <v>257000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f t="shared" si="24"/>
        <v>257000</v>
      </c>
      <c r="S83" s="88">
        <v>1</v>
      </c>
      <c r="T83" s="88">
        <v>1</v>
      </c>
      <c r="U83" s="62">
        <f t="shared" si="14"/>
        <v>257000</v>
      </c>
      <c r="V83" s="46">
        <f t="shared" si="26"/>
        <v>257000</v>
      </c>
      <c r="W83" s="46">
        <f t="shared" si="19"/>
        <v>257000</v>
      </c>
      <c r="X83" s="89"/>
      <c r="Y83" s="82" t="s">
        <v>554</v>
      </c>
      <c r="Z83" s="50">
        <f t="shared" si="21"/>
        <v>0</v>
      </c>
    </row>
    <row r="84" spans="1:26" ht="15.75" x14ac:dyDescent="0.25">
      <c r="A84" s="36">
        <f t="shared" si="25"/>
        <v>79</v>
      </c>
      <c r="B84" s="277" t="s">
        <v>323</v>
      </c>
      <c r="C84" s="84">
        <v>19974430</v>
      </c>
      <c r="D84" s="85"/>
      <c r="E84" s="85">
        <v>43211</v>
      </c>
      <c r="F84" s="86"/>
      <c r="G84" s="86"/>
      <c r="H84" s="87">
        <v>122000</v>
      </c>
      <c r="I84" s="61">
        <f t="shared" si="12"/>
        <v>122000</v>
      </c>
      <c r="J84" s="43">
        <f t="shared" si="18"/>
        <v>122000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f t="shared" si="24"/>
        <v>122000</v>
      </c>
      <c r="S84" s="88">
        <v>1</v>
      </c>
      <c r="T84" s="88">
        <v>1</v>
      </c>
      <c r="U84" s="62">
        <f t="shared" si="14"/>
        <v>122000</v>
      </c>
      <c r="V84" s="46">
        <f t="shared" si="26"/>
        <v>122000</v>
      </c>
      <c r="W84" s="46">
        <f t="shared" si="19"/>
        <v>122000</v>
      </c>
      <c r="X84" s="89"/>
      <c r="Y84" s="82" t="s">
        <v>555</v>
      </c>
      <c r="Z84" s="50">
        <f t="shared" si="21"/>
        <v>0</v>
      </c>
    </row>
    <row r="85" spans="1:26" ht="15.75" x14ac:dyDescent="0.25">
      <c r="A85" s="36">
        <f t="shared" si="25"/>
        <v>80</v>
      </c>
      <c r="B85" s="277" t="s">
        <v>300</v>
      </c>
      <c r="C85" s="84">
        <v>19960196</v>
      </c>
      <c r="D85" s="85"/>
      <c r="E85" s="85">
        <v>43211</v>
      </c>
      <c r="F85" s="86"/>
      <c r="G85" s="86"/>
      <c r="H85" s="87">
        <v>135000</v>
      </c>
      <c r="I85" s="61">
        <f t="shared" si="12"/>
        <v>135000</v>
      </c>
      <c r="J85" s="43">
        <f t="shared" si="18"/>
        <v>135000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f t="shared" si="24"/>
        <v>135000</v>
      </c>
      <c r="S85" s="88">
        <v>1</v>
      </c>
      <c r="T85" s="88">
        <v>1</v>
      </c>
      <c r="U85" s="62">
        <f t="shared" si="14"/>
        <v>135000</v>
      </c>
      <c r="V85" s="46">
        <f t="shared" si="26"/>
        <v>135000</v>
      </c>
      <c r="W85" s="46">
        <f t="shared" si="19"/>
        <v>135000</v>
      </c>
      <c r="X85" s="89"/>
      <c r="Y85" s="82" t="s">
        <v>556</v>
      </c>
      <c r="Z85" s="50">
        <f t="shared" si="21"/>
        <v>0</v>
      </c>
    </row>
    <row r="86" spans="1:26" ht="15.75" x14ac:dyDescent="0.25">
      <c r="A86" s="36">
        <f t="shared" si="25"/>
        <v>81</v>
      </c>
      <c r="B86" s="277" t="s">
        <v>274</v>
      </c>
      <c r="C86" s="84">
        <v>19902248</v>
      </c>
      <c r="D86" s="85"/>
      <c r="E86" s="85">
        <v>43211</v>
      </c>
      <c r="F86" s="86"/>
      <c r="G86" s="86"/>
      <c r="H86" s="87">
        <v>257000</v>
      </c>
      <c r="I86" s="61">
        <f t="shared" si="12"/>
        <v>257000</v>
      </c>
      <c r="J86" s="43">
        <f t="shared" si="18"/>
        <v>257000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f t="shared" si="24"/>
        <v>257000</v>
      </c>
      <c r="S86" s="88">
        <v>1</v>
      </c>
      <c r="T86" s="88">
        <v>1</v>
      </c>
      <c r="U86" s="62">
        <f t="shared" si="14"/>
        <v>257000</v>
      </c>
      <c r="V86" s="46">
        <f t="shared" si="26"/>
        <v>257000</v>
      </c>
      <c r="W86" s="46">
        <f t="shared" si="19"/>
        <v>257000</v>
      </c>
      <c r="X86" s="89"/>
      <c r="Y86" s="82" t="s">
        <v>557</v>
      </c>
      <c r="Z86" s="50">
        <f t="shared" si="21"/>
        <v>0</v>
      </c>
    </row>
    <row r="87" spans="1:26" ht="15.75" x14ac:dyDescent="0.25">
      <c r="A87" s="36">
        <f t="shared" si="25"/>
        <v>82</v>
      </c>
      <c r="B87" s="277" t="s">
        <v>306</v>
      </c>
      <c r="C87" s="84">
        <v>19962796</v>
      </c>
      <c r="D87" s="85"/>
      <c r="E87" s="85">
        <v>43211</v>
      </c>
      <c r="F87" s="86"/>
      <c r="G87" s="86"/>
      <c r="H87" s="87">
        <v>100000</v>
      </c>
      <c r="I87" s="61">
        <f t="shared" si="12"/>
        <v>100000</v>
      </c>
      <c r="J87" s="43">
        <f t="shared" si="18"/>
        <v>100000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f t="shared" si="24"/>
        <v>100000</v>
      </c>
      <c r="S87" s="88">
        <v>1</v>
      </c>
      <c r="T87" s="88">
        <v>1</v>
      </c>
      <c r="U87" s="62">
        <f t="shared" si="14"/>
        <v>100000</v>
      </c>
      <c r="V87" s="46">
        <f t="shared" si="26"/>
        <v>100000</v>
      </c>
      <c r="W87" s="46">
        <f t="shared" si="19"/>
        <v>100000</v>
      </c>
      <c r="X87" s="89"/>
      <c r="Y87" s="82" t="s">
        <v>558</v>
      </c>
      <c r="Z87" s="50">
        <f t="shared" si="21"/>
        <v>0</v>
      </c>
    </row>
    <row r="88" spans="1:26" ht="15.75" x14ac:dyDescent="0.25">
      <c r="A88" s="86"/>
      <c r="B88" s="86"/>
      <c r="C88" s="86"/>
      <c r="D88" s="86"/>
      <c r="E88" s="86"/>
      <c r="F88" s="86"/>
      <c r="G88" s="86"/>
      <c r="H88" s="86"/>
      <c r="I88" s="61"/>
      <c r="J88" s="61"/>
      <c r="K88" s="90"/>
      <c r="L88" s="90"/>
      <c r="M88" s="90"/>
      <c r="N88" s="90"/>
      <c r="O88" s="90"/>
      <c r="P88" s="90"/>
      <c r="Q88" s="90"/>
      <c r="R88" s="90"/>
      <c r="S88" s="72"/>
      <c r="T88" s="73"/>
      <c r="U88" s="91"/>
      <c r="V88" s="62"/>
      <c r="W88" s="62"/>
      <c r="X88" s="62"/>
      <c r="Y88" s="92"/>
      <c r="Z88" s="86"/>
    </row>
    <row r="89" spans="1:26" ht="15.75" x14ac:dyDescent="0.25">
      <c r="A89" s="86"/>
      <c r="B89" s="93" t="s">
        <v>339</v>
      </c>
      <c r="C89" s="86"/>
      <c r="D89" s="86"/>
      <c r="E89" s="86"/>
      <c r="F89" s="86"/>
      <c r="G89" s="86"/>
      <c r="H89" s="94">
        <f>SUM(H5:H88)</f>
        <v>245180000</v>
      </c>
      <c r="I89" s="94">
        <f t="shared" ref="I89:K89" si="27">SUM(I5:I88)</f>
        <v>280558096</v>
      </c>
      <c r="J89" s="94">
        <f t="shared" si="27"/>
        <v>22470188</v>
      </c>
      <c r="K89" s="94">
        <f t="shared" si="27"/>
        <v>2931708</v>
      </c>
      <c r="L89" s="94">
        <f t="shared" ref="L89:Q89" si="28">SUM(L5:L74)</f>
        <v>212055000</v>
      </c>
      <c r="M89" s="94">
        <f t="shared" si="28"/>
        <v>0</v>
      </c>
      <c r="N89" s="94">
        <f t="shared" si="28"/>
        <v>0</v>
      </c>
      <c r="O89" s="94">
        <f t="shared" si="28"/>
        <v>0</v>
      </c>
      <c r="P89" s="94">
        <f t="shared" si="28"/>
        <v>0</v>
      </c>
      <c r="Q89" s="94">
        <f t="shared" si="28"/>
        <v>0</v>
      </c>
      <c r="R89" s="94">
        <f t="shared" ref="R89:W89" si="29">SUM(R5:R88)</f>
        <v>245180000</v>
      </c>
      <c r="S89" s="94">
        <f t="shared" si="29"/>
        <v>880</v>
      </c>
      <c r="T89" s="94">
        <f t="shared" si="29"/>
        <v>880</v>
      </c>
      <c r="U89" s="94">
        <f t="shared" si="29"/>
        <v>25401896</v>
      </c>
      <c r="V89" s="94">
        <f t="shared" si="29"/>
        <v>280558096</v>
      </c>
      <c r="W89" s="94">
        <f t="shared" si="29"/>
        <v>245180000</v>
      </c>
      <c r="X89" s="61"/>
      <c r="Y89" s="92"/>
      <c r="Z89" s="94">
        <f>SUM(Z5:Z88)</f>
        <v>0</v>
      </c>
    </row>
    <row r="90" spans="1:26" x14ac:dyDescent="0.25">
      <c r="H90" s="95">
        <f>+'[2]BRG RETAIL1'!F89</f>
        <v>245180000</v>
      </c>
      <c r="I90" s="95">
        <f>+'[2]BRG RETAIL1'!G89</f>
        <v>280558096</v>
      </c>
      <c r="J90" s="95">
        <f>+'[2]BRG RETAIL1'!H89</f>
        <v>22470188</v>
      </c>
      <c r="K90" s="95">
        <f>+'[2]BRG RETAIL1'!I89</f>
        <v>2931708</v>
      </c>
      <c r="S90" s="95">
        <f>+'[2]BRG RETAIL1'!J89</f>
        <v>880</v>
      </c>
      <c r="T90" s="95">
        <f>+'[2]BRG RETAIL1'!K89</f>
        <v>880</v>
      </c>
      <c r="U90" s="95">
        <f>+'[2]BRG RETAIL1'!L89</f>
        <v>25401896</v>
      </c>
      <c r="V90" s="95">
        <f>+'[2]BRG RETAIL1'!M89</f>
        <v>280558096</v>
      </c>
      <c r="W90" s="95">
        <f>+'[2]BRG RETAIL1'!N89</f>
        <v>245180000</v>
      </c>
    </row>
    <row r="91" spans="1:26" x14ac:dyDescent="0.25">
      <c r="H91" s="96">
        <f>H89-H90</f>
        <v>0</v>
      </c>
      <c r="I91" s="96">
        <f t="shared" ref="I91:K91" si="30">I89-I90</f>
        <v>0</v>
      </c>
      <c r="J91" s="96">
        <f t="shared" si="30"/>
        <v>0</v>
      </c>
      <c r="K91" s="96">
        <f t="shared" si="30"/>
        <v>0</v>
      </c>
      <c r="S91" s="96">
        <f>S89-S90</f>
        <v>0</v>
      </c>
      <c r="T91" s="96">
        <f t="shared" ref="T91:W91" si="31">T89-T90</f>
        <v>0</v>
      </c>
      <c r="U91" s="96">
        <f t="shared" si="31"/>
        <v>0</v>
      </c>
      <c r="V91" s="96">
        <f t="shared" si="31"/>
        <v>0</v>
      </c>
      <c r="W91" s="96">
        <f t="shared" si="3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omi</vt:lpstr>
      <vt:lpstr>amsil</vt:lpstr>
      <vt:lpstr>RETAIL</vt:lpstr>
      <vt:lpstr>BRG RETAIL</vt:lpstr>
      <vt:lpstr>omi!Print_Area</vt:lpstr>
      <vt:lpstr>RETAIL!Print_Area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2018-05-22T09:21:32Z</dcterms:created>
  <dcterms:modified xsi:type="dcterms:W3CDTF">2018-05-30T07:00:58Z</dcterms:modified>
</cp:coreProperties>
</file>