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00" windowWidth="20595" windowHeight="9480" activeTab="5"/>
  </bookViews>
  <sheets>
    <sheet name="thr biasa" sheetId="6" r:id="rId1"/>
    <sheet name="thr dn" sheetId="3" r:id="rId2"/>
    <sheet name="thr n" sheetId="5" r:id="rId3"/>
    <sheet name="THR KHS" sheetId="7" r:id="rId4"/>
    <sheet name="THR UMROH" sheetId="8" r:id="rId5"/>
    <sheet name="pelnsn dn pot THR " sheetId="9" r:id="rId6"/>
  </sheets>
  <externalReferences>
    <externalReference r:id="rId7"/>
  </externalReferences>
  <calcPr calcId="144525"/>
</workbook>
</file>

<file path=xl/calcChain.xml><?xml version="1.0" encoding="utf-8"?>
<calcChain xmlns="http://schemas.openxmlformats.org/spreadsheetml/2006/main">
  <c r="N12" i="9" l="1"/>
  <c r="M12" i="9"/>
  <c r="L12" i="9"/>
  <c r="K12" i="9"/>
  <c r="J10" i="9"/>
  <c r="Q10" i="9" s="1"/>
  <c r="H9" i="9"/>
  <c r="J9" i="9" s="1"/>
  <c r="H8" i="9"/>
  <c r="J8" i="9" s="1"/>
  <c r="A8" i="9"/>
  <c r="A9" i="9" s="1"/>
  <c r="A10" i="9" s="1"/>
  <c r="H7" i="9"/>
  <c r="H12" i="9" s="1"/>
  <c r="A7" i="9"/>
  <c r="H6" i="9"/>
  <c r="J6" i="9" s="1"/>
  <c r="N10" i="8"/>
  <c r="M10" i="8"/>
  <c r="L10" i="8"/>
  <c r="K10" i="8"/>
  <c r="H10" i="8"/>
  <c r="Q8" i="8"/>
  <c r="O8" i="8"/>
  <c r="P8" i="8" s="1"/>
  <c r="J8" i="8"/>
  <c r="I8" i="8"/>
  <c r="Q7" i="8"/>
  <c r="O7" i="8"/>
  <c r="P7" i="8" s="1"/>
  <c r="J7" i="8"/>
  <c r="I7" i="8"/>
  <c r="Q6" i="8"/>
  <c r="Q10" i="8" s="1"/>
  <c r="O6" i="8"/>
  <c r="O10" i="8" s="1"/>
  <c r="J6" i="8"/>
  <c r="J10" i="8" s="1"/>
  <c r="I6" i="8"/>
  <c r="I10" i="8" s="1"/>
  <c r="A6" i="8"/>
  <c r="A7" i="8" s="1"/>
  <c r="A8" i="8" s="1"/>
  <c r="N11" i="7"/>
  <c r="M11" i="7"/>
  <c r="L11" i="7"/>
  <c r="K11" i="7"/>
  <c r="H11" i="7"/>
  <c r="J9" i="7"/>
  <c r="Q9" i="7" s="1"/>
  <c r="J8" i="7"/>
  <c r="Q8" i="7" s="1"/>
  <c r="J7" i="7"/>
  <c r="Q7" i="7" s="1"/>
  <c r="A7" i="7"/>
  <c r="A8" i="7" s="1"/>
  <c r="A9" i="7" s="1"/>
  <c r="J6" i="7"/>
  <c r="Q6" i="7" s="1"/>
  <c r="N68" i="6"/>
  <c r="R67" i="6"/>
  <c r="Q67" i="6"/>
  <c r="O67" i="6"/>
  <c r="N67" i="6"/>
  <c r="N69" i="6" s="1"/>
  <c r="M67" i="6"/>
  <c r="AD7" i="6"/>
  <c r="P7" i="6"/>
  <c r="L7" i="6"/>
  <c r="U7" i="6" s="1"/>
  <c r="X7" i="6" s="1"/>
  <c r="AD37" i="6"/>
  <c r="P37" i="6"/>
  <c r="L37" i="6"/>
  <c r="U37" i="6" s="1"/>
  <c r="X37" i="6" s="1"/>
  <c r="AD54" i="6"/>
  <c r="P54" i="6"/>
  <c r="L54" i="6"/>
  <c r="U54" i="6" s="1"/>
  <c r="X54" i="6" s="1"/>
  <c r="AD44" i="6"/>
  <c r="P44" i="6"/>
  <c r="L44" i="6"/>
  <c r="U44" i="6" s="1"/>
  <c r="X44" i="6" s="1"/>
  <c r="AD20" i="6"/>
  <c r="P20" i="6"/>
  <c r="L20" i="6"/>
  <c r="U20" i="6" s="1"/>
  <c r="X20" i="6" s="1"/>
  <c r="AB26" i="6"/>
  <c r="AA26" i="6"/>
  <c r="AD26" i="6" s="1"/>
  <c r="P26" i="6"/>
  <c r="L26" i="6"/>
  <c r="U26" i="6" s="1"/>
  <c r="X26" i="6" s="1"/>
  <c r="AD9" i="6"/>
  <c r="P9" i="6"/>
  <c r="L9" i="6"/>
  <c r="U9" i="6" s="1"/>
  <c r="X9" i="6" s="1"/>
  <c r="AD48" i="6"/>
  <c r="P48" i="6"/>
  <c r="L48" i="6"/>
  <c r="U48" i="6" s="1"/>
  <c r="X48" i="6" s="1"/>
  <c r="AD22" i="6"/>
  <c r="AA22" i="6"/>
  <c r="P22" i="6"/>
  <c r="L22" i="6"/>
  <c r="U22" i="6" s="1"/>
  <c r="X22" i="6" s="1"/>
  <c r="AD45" i="6"/>
  <c r="AA45" i="6"/>
  <c r="P45" i="6"/>
  <c r="L45" i="6"/>
  <c r="U45" i="6" s="1"/>
  <c r="X45" i="6" s="1"/>
  <c r="AD58" i="6"/>
  <c r="P58" i="6"/>
  <c r="L58" i="6"/>
  <c r="U58" i="6" s="1"/>
  <c r="X58" i="6" s="1"/>
  <c r="AD56" i="6"/>
  <c r="P56" i="6"/>
  <c r="L56" i="6"/>
  <c r="U56" i="6" s="1"/>
  <c r="X56" i="6" s="1"/>
  <c r="AD23" i="6"/>
  <c r="P23" i="6"/>
  <c r="L23" i="6"/>
  <c r="U23" i="6" s="1"/>
  <c r="X23" i="6" s="1"/>
  <c r="AD14" i="6"/>
  <c r="P14" i="6"/>
  <c r="L14" i="6"/>
  <c r="U14" i="6" s="1"/>
  <c r="X14" i="6" s="1"/>
  <c r="AD8" i="6"/>
  <c r="P8" i="6"/>
  <c r="L8" i="6"/>
  <c r="U8" i="6" s="1"/>
  <c r="X8" i="6" s="1"/>
  <c r="AA19" i="6"/>
  <c r="Z19" i="6"/>
  <c r="AD19" i="6" s="1"/>
  <c r="P19" i="6"/>
  <c r="J19" i="6"/>
  <c r="L19" i="6" s="1"/>
  <c r="AD11" i="6"/>
  <c r="P11" i="6"/>
  <c r="J11" i="6"/>
  <c r="L11" i="6" s="1"/>
  <c r="AD53" i="6"/>
  <c r="P53" i="6"/>
  <c r="L53" i="6"/>
  <c r="U53" i="6" s="1"/>
  <c r="X53" i="6" s="1"/>
  <c r="AD52" i="6"/>
  <c r="P52" i="6"/>
  <c r="L52" i="6"/>
  <c r="U52" i="6" s="1"/>
  <c r="X52" i="6" s="1"/>
  <c r="AD15" i="6"/>
  <c r="P15" i="6"/>
  <c r="L15" i="6"/>
  <c r="U15" i="6" s="1"/>
  <c r="X15" i="6" s="1"/>
  <c r="AD46" i="6"/>
  <c r="AC46" i="6"/>
  <c r="P46" i="6"/>
  <c r="L46" i="6"/>
  <c r="U46" i="6" s="1"/>
  <c r="X46" i="6" s="1"/>
  <c r="AD34" i="6"/>
  <c r="AC34" i="6"/>
  <c r="P34" i="6"/>
  <c r="L34" i="6"/>
  <c r="U34" i="6" s="1"/>
  <c r="X34" i="6" s="1"/>
  <c r="AD64" i="6"/>
  <c r="J64" i="6"/>
  <c r="AD41" i="6"/>
  <c r="J41" i="6"/>
  <c r="L41" i="6" s="1"/>
  <c r="AD31" i="6"/>
  <c r="P31" i="6"/>
  <c r="L31" i="6"/>
  <c r="U31" i="6" s="1"/>
  <c r="X31" i="6" s="1"/>
  <c r="AD55" i="6"/>
  <c r="P55" i="6"/>
  <c r="L55" i="6"/>
  <c r="U55" i="6" s="1"/>
  <c r="X55" i="6" s="1"/>
  <c r="AD16" i="6"/>
  <c r="P16" i="6"/>
  <c r="L16" i="6"/>
  <c r="U16" i="6" s="1"/>
  <c r="X16" i="6" s="1"/>
  <c r="AD62" i="6"/>
  <c r="P62" i="6"/>
  <c r="L62" i="6"/>
  <c r="U62" i="6" s="1"/>
  <c r="X62" i="6" s="1"/>
  <c r="AD61" i="6"/>
  <c r="P61" i="6"/>
  <c r="L61" i="6"/>
  <c r="U61" i="6" s="1"/>
  <c r="X61" i="6" s="1"/>
  <c r="AD30" i="6"/>
  <c r="P30" i="6"/>
  <c r="L30" i="6"/>
  <c r="U30" i="6" s="1"/>
  <c r="X30" i="6" s="1"/>
  <c r="AD42" i="6"/>
  <c r="P42" i="6"/>
  <c r="L42" i="6"/>
  <c r="U42" i="6" s="1"/>
  <c r="X42" i="6" s="1"/>
  <c r="AD50" i="6"/>
  <c r="P50" i="6"/>
  <c r="L50" i="6"/>
  <c r="U50" i="6" s="1"/>
  <c r="X50" i="6" s="1"/>
  <c r="AD57" i="6"/>
  <c r="P57" i="6"/>
  <c r="L57" i="6"/>
  <c r="U57" i="6" s="1"/>
  <c r="X57" i="6" s="1"/>
  <c r="AD49" i="6"/>
  <c r="P49" i="6"/>
  <c r="L49" i="6"/>
  <c r="U49" i="6" s="1"/>
  <c r="X49" i="6" s="1"/>
  <c r="AD36" i="6"/>
  <c r="P36" i="6"/>
  <c r="L36" i="6"/>
  <c r="U36" i="6" s="1"/>
  <c r="X36" i="6" s="1"/>
  <c r="AD12" i="6"/>
  <c r="P12" i="6"/>
  <c r="L12" i="6"/>
  <c r="U12" i="6" s="1"/>
  <c r="X12" i="6" s="1"/>
  <c r="AD27" i="6"/>
  <c r="P27" i="6"/>
  <c r="L27" i="6"/>
  <c r="U27" i="6" s="1"/>
  <c r="X27" i="6" s="1"/>
  <c r="AD51" i="6"/>
  <c r="P51" i="6"/>
  <c r="L51" i="6"/>
  <c r="U51" i="6" s="1"/>
  <c r="X51" i="6" s="1"/>
  <c r="AD35" i="6"/>
  <c r="P35" i="6"/>
  <c r="L35" i="6"/>
  <c r="U35" i="6" s="1"/>
  <c r="X35" i="6" s="1"/>
  <c r="AD59" i="6"/>
  <c r="P59" i="6"/>
  <c r="L59" i="6"/>
  <c r="U59" i="6" s="1"/>
  <c r="X59" i="6" s="1"/>
  <c r="AD10" i="6"/>
  <c r="P10" i="6"/>
  <c r="L10" i="6"/>
  <c r="U10" i="6" s="1"/>
  <c r="X10" i="6" s="1"/>
  <c r="AD38" i="6"/>
  <c r="P38" i="6"/>
  <c r="L38" i="6"/>
  <c r="U38" i="6" s="1"/>
  <c r="X38" i="6" s="1"/>
  <c r="AD18" i="6"/>
  <c r="P18" i="6"/>
  <c r="L18" i="6"/>
  <c r="U18" i="6" s="1"/>
  <c r="X18" i="6" s="1"/>
  <c r="AD24" i="6"/>
  <c r="P24" i="6"/>
  <c r="L24" i="6"/>
  <c r="U24" i="6" s="1"/>
  <c r="X24" i="6" s="1"/>
  <c r="AD47" i="6"/>
  <c r="P47" i="6"/>
  <c r="L47" i="6"/>
  <c r="U47" i="6" s="1"/>
  <c r="X47" i="6" s="1"/>
  <c r="AD17" i="6"/>
  <c r="P17" i="6"/>
  <c r="L17" i="6"/>
  <c r="U17" i="6" s="1"/>
  <c r="X17" i="6" s="1"/>
  <c r="AD43" i="6"/>
  <c r="P43" i="6"/>
  <c r="L43" i="6"/>
  <c r="U43" i="6" s="1"/>
  <c r="X43" i="6" s="1"/>
  <c r="Y40" i="6"/>
  <c r="AD40" i="6" s="1"/>
  <c r="P40" i="6"/>
  <c r="L40" i="6"/>
  <c r="U40" i="6" s="1"/>
  <c r="X40" i="6" s="1"/>
  <c r="AD32" i="6"/>
  <c r="P32" i="6"/>
  <c r="L32" i="6"/>
  <c r="U32" i="6" s="1"/>
  <c r="X32" i="6" s="1"/>
  <c r="AD29" i="6"/>
  <c r="P29" i="6"/>
  <c r="L29" i="6"/>
  <c r="U29" i="6" s="1"/>
  <c r="X29" i="6" s="1"/>
  <c r="AD33" i="6"/>
  <c r="P33" i="6"/>
  <c r="L33" i="6"/>
  <c r="U33" i="6" s="1"/>
  <c r="X33" i="6" s="1"/>
  <c r="AC28" i="6"/>
  <c r="Y28" i="6"/>
  <c r="AD28" i="6" s="1"/>
  <c r="P28" i="6"/>
  <c r="L28" i="6"/>
  <c r="U28" i="6" s="1"/>
  <c r="X28" i="6" s="1"/>
  <c r="P21" i="6"/>
  <c r="L21" i="6"/>
  <c r="U21" i="6" s="1"/>
  <c r="X21" i="6" s="1"/>
  <c r="P13" i="6"/>
  <c r="L13" i="6"/>
  <c r="U13" i="6" s="1"/>
  <c r="X13" i="6" s="1"/>
  <c r="P65" i="6"/>
  <c r="L65" i="6"/>
  <c r="U65" i="6" s="1"/>
  <c r="X65" i="6" s="1"/>
  <c r="P63" i="6"/>
  <c r="J63" i="6"/>
  <c r="L63" i="6" s="1"/>
  <c r="P60" i="6"/>
  <c r="J60" i="6"/>
  <c r="P39" i="6"/>
  <c r="L39" i="6"/>
  <c r="U39" i="6" s="1"/>
  <c r="X39" i="6" s="1"/>
  <c r="A8" i="6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P25" i="6"/>
  <c r="J25" i="6"/>
  <c r="J67" i="6" s="1"/>
  <c r="N14" i="5"/>
  <c r="M14" i="5"/>
  <c r="L14" i="5"/>
  <c r="K14" i="5"/>
  <c r="H14" i="5"/>
  <c r="J7" i="5"/>
  <c r="O7" i="5" s="1"/>
  <c r="P7" i="5" s="1"/>
  <c r="A12" i="5"/>
  <c r="Q8" i="9" l="1"/>
  <c r="O8" i="9"/>
  <c r="Q9" i="9"/>
  <c r="O9" i="9"/>
  <c r="J12" i="9"/>
  <c r="Q6" i="9"/>
  <c r="O6" i="9"/>
  <c r="J7" i="9"/>
  <c r="O10" i="9"/>
  <c r="P6" i="8"/>
  <c r="P10" i="8" s="1"/>
  <c r="Q11" i="7"/>
  <c r="J11" i="7"/>
  <c r="O6" i="7"/>
  <c r="O7" i="7"/>
  <c r="O8" i="7"/>
  <c r="O9" i="7"/>
  <c r="A38" i="6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36" i="6"/>
  <c r="A37" i="6" s="1"/>
  <c r="U63" i="6"/>
  <c r="X63" i="6" s="1"/>
  <c r="S63" i="6"/>
  <c r="L60" i="6"/>
  <c r="S29" i="6"/>
  <c r="S41" i="6"/>
  <c r="U41" i="6"/>
  <c r="L25" i="6"/>
  <c r="S39" i="6"/>
  <c r="S65" i="6"/>
  <c r="S13" i="6"/>
  <c r="S21" i="6"/>
  <c r="S28" i="6"/>
  <c r="S33" i="6"/>
  <c r="S32" i="6"/>
  <c r="S17" i="6"/>
  <c r="S24" i="6"/>
  <c r="S38" i="6"/>
  <c r="S59" i="6"/>
  <c r="S51" i="6"/>
  <c r="S12" i="6"/>
  <c r="S49" i="6"/>
  <c r="S50" i="6"/>
  <c r="S30" i="6"/>
  <c r="S62" i="6"/>
  <c r="S55" i="6"/>
  <c r="U19" i="6"/>
  <c r="X19" i="6" s="1"/>
  <c r="S19" i="6"/>
  <c r="S40" i="6"/>
  <c r="S43" i="6"/>
  <c r="S47" i="6"/>
  <c r="S18" i="6"/>
  <c r="S10" i="6"/>
  <c r="S35" i="6"/>
  <c r="S27" i="6"/>
  <c r="S36" i="6"/>
  <c r="S57" i="6"/>
  <c r="S42" i="6"/>
  <c r="S61" i="6"/>
  <c r="S16" i="6"/>
  <c r="S31" i="6"/>
  <c r="X41" i="6"/>
  <c r="P41" i="6"/>
  <c r="P67" i="6" s="1"/>
  <c r="U11" i="6"/>
  <c r="X11" i="6" s="1"/>
  <c r="S11" i="6"/>
  <c r="L64" i="6"/>
  <c r="S52" i="6"/>
  <c r="S8" i="6"/>
  <c r="S23" i="6"/>
  <c r="S58" i="6"/>
  <c r="S9" i="6"/>
  <c r="S20" i="6"/>
  <c r="S54" i="6"/>
  <c r="S7" i="6"/>
  <c r="P64" i="6"/>
  <c r="S34" i="6"/>
  <c r="S46" i="6"/>
  <c r="S15" i="6"/>
  <c r="S53" i="6"/>
  <c r="S14" i="6"/>
  <c r="S56" i="6"/>
  <c r="S45" i="6"/>
  <c r="S22" i="6"/>
  <c r="S48" i="6"/>
  <c r="S26" i="6"/>
  <c r="S44" i="6"/>
  <c r="S37" i="6"/>
  <c r="Q7" i="5"/>
  <c r="I7" i="5"/>
  <c r="Q7" i="9" l="1"/>
  <c r="O7" i="9"/>
  <c r="Q12" i="9"/>
  <c r="I9" i="9"/>
  <c r="P9" i="9"/>
  <c r="P8" i="9"/>
  <c r="I8" i="9"/>
  <c r="I10" i="9"/>
  <c r="P10" i="9"/>
  <c r="O12" i="9"/>
  <c r="P6" i="9"/>
  <c r="I6" i="9"/>
  <c r="I9" i="7"/>
  <c r="P9" i="7"/>
  <c r="I7" i="7"/>
  <c r="P7" i="7"/>
  <c r="I8" i="7"/>
  <c r="P8" i="7"/>
  <c r="O11" i="7"/>
  <c r="I6" i="7"/>
  <c r="P6" i="7"/>
  <c r="P11" i="7" s="1"/>
  <c r="T37" i="6"/>
  <c r="K37" i="6"/>
  <c r="T26" i="6"/>
  <c r="K26" i="6"/>
  <c r="T22" i="6"/>
  <c r="K22" i="6"/>
  <c r="T56" i="6"/>
  <c r="K56" i="6"/>
  <c r="T53" i="6"/>
  <c r="K53" i="6"/>
  <c r="T46" i="6"/>
  <c r="K46" i="6"/>
  <c r="T54" i="6"/>
  <c r="K54" i="6"/>
  <c r="T9" i="6"/>
  <c r="K9" i="6"/>
  <c r="T23" i="6"/>
  <c r="K23" i="6"/>
  <c r="T52" i="6"/>
  <c r="K52" i="6"/>
  <c r="T11" i="6"/>
  <c r="K11" i="6"/>
  <c r="T31" i="6"/>
  <c r="K31" i="6"/>
  <c r="T61" i="6"/>
  <c r="K61" i="6"/>
  <c r="T57" i="6"/>
  <c r="K57" i="6"/>
  <c r="T27" i="6"/>
  <c r="K27" i="6"/>
  <c r="T10" i="6"/>
  <c r="K10" i="6"/>
  <c r="T47" i="6"/>
  <c r="K47" i="6"/>
  <c r="T40" i="6"/>
  <c r="K40" i="6"/>
  <c r="T55" i="6"/>
  <c r="K55" i="6"/>
  <c r="T30" i="6"/>
  <c r="K30" i="6"/>
  <c r="T49" i="6"/>
  <c r="K49" i="6"/>
  <c r="T51" i="6"/>
  <c r="K51" i="6"/>
  <c r="T38" i="6"/>
  <c r="K38" i="6"/>
  <c r="T17" i="6"/>
  <c r="K17" i="6"/>
  <c r="K33" i="6"/>
  <c r="T33" i="6"/>
  <c r="T21" i="6"/>
  <c r="K21" i="6"/>
  <c r="T65" i="6"/>
  <c r="K65" i="6"/>
  <c r="L67" i="6"/>
  <c r="U25" i="6"/>
  <c r="S25" i="6"/>
  <c r="T41" i="6"/>
  <c r="K41" i="6"/>
  <c r="U60" i="6"/>
  <c r="X60" i="6" s="1"/>
  <c r="S60" i="6"/>
  <c r="T44" i="6"/>
  <c r="K44" i="6"/>
  <c r="T48" i="6"/>
  <c r="K48" i="6"/>
  <c r="T45" i="6"/>
  <c r="K45" i="6"/>
  <c r="T14" i="6"/>
  <c r="K14" i="6"/>
  <c r="T15" i="6"/>
  <c r="K15" i="6"/>
  <c r="T34" i="6"/>
  <c r="K34" i="6"/>
  <c r="T7" i="6"/>
  <c r="K7" i="6"/>
  <c r="T20" i="6"/>
  <c r="K20" i="6"/>
  <c r="T58" i="6"/>
  <c r="K58" i="6"/>
  <c r="T8" i="6"/>
  <c r="K8" i="6"/>
  <c r="U64" i="6"/>
  <c r="X64" i="6" s="1"/>
  <c r="S64" i="6"/>
  <c r="T16" i="6"/>
  <c r="K16" i="6"/>
  <c r="T42" i="6"/>
  <c r="K42" i="6"/>
  <c r="T36" i="6"/>
  <c r="K36" i="6"/>
  <c r="T35" i="6"/>
  <c r="K35" i="6"/>
  <c r="T18" i="6"/>
  <c r="K18" i="6"/>
  <c r="T43" i="6"/>
  <c r="K43" i="6"/>
  <c r="T19" i="6"/>
  <c r="K19" i="6"/>
  <c r="T62" i="6"/>
  <c r="K62" i="6"/>
  <c r="T50" i="6"/>
  <c r="K50" i="6"/>
  <c r="T12" i="6"/>
  <c r="K12" i="6"/>
  <c r="T59" i="6"/>
  <c r="K59" i="6"/>
  <c r="T24" i="6"/>
  <c r="K24" i="6"/>
  <c r="K32" i="6"/>
  <c r="T32" i="6"/>
  <c r="T28" i="6"/>
  <c r="K28" i="6"/>
  <c r="T13" i="6"/>
  <c r="K13" i="6"/>
  <c r="T39" i="6"/>
  <c r="K39" i="6"/>
  <c r="T29" i="6"/>
  <c r="K29" i="6"/>
  <c r="T63" i="6"/>
  <c r="K63" i="6"/>
  <c r="P12" i="9" l="1"/>
  <c r="I7" i="9"/>
  <c r="I12" i="9" s="1"/>
  <c r="P7" i="9"/>
  <c r="I11" i="7"/>
  <c r="U67" i="6"/>
  <c r="X25" i="6"/>
  <c r="X67" i="6" s="1"/>
  <c r="T64" i="6"/>
  <c r="K64" i="6"/>
  <c r="T60" i="6"/>
  <c r="K60" i="6"/>
  <c r="S67" i="6"/>
  <c r="T25" i="6"/>
  <c r="T67" i="6" s="1"/>
  <c r="K25" i="6"/>
  <c r="K67" i="6" l="1"/>
  <c r="J9" i="5" l="1"/>
  <c r="O9" i="5" s="1"/>
  <c r="J8" i="5"/>
  <c r="O8" i="5" s="1"/>
  <c r="J11" i="5"/>
  <c r="O11" i="5" s="1"/>
  <c r="J10" i="5"/>
  <c r="O10" i="5" s="1"/>
  <c r="J12" i="5"/>
  <c r="O12" i="5" s="1"/>
  <c r="A7" i="5"/>
  <c r="A8" i="5" s="1"/>
  <c r="A9" i="5" s="1"/>
  <c r="A10" i="5" s="1"/>
  <c r="A11" i="5" s="1"/>
  <c r="J6" i="5"/>
  <c r="J14" i="5" l="1"/>
  <c r="P10" i="5"/>
  <c r="I10" i="5"/>
  <c r="P8" i="5"/>
  <c r="I8" i="5"/>
  <c r="P12" i="5"/>
  <c r="I12" i="5"/>
  <c r="P11" i="5"/>
  <c r="I11" i="5"/>
  <c r="P9" i="5"/>
  <c r="I9" i="5"/>
  <c r="O6" i="5"/>
  <c r="O14" i="5" s="1"/>
  <c r="Q12" i="5"/>
  <c r="Q10" i="5"/>
  <c r="Q11" i="5"/>
  <c r="Q8" i="5"/>
  <c r="Q9" i="5"/>
  <c r="Q6" i="5"/>
  <c r="Q14" i="5" l="1"/>
  <c r="P6" i="5"/>
  <c r="P14" i="5" s="1"/>
  <c r="I6" i="5"/>
  <c r="I14" i="5" s="1"/>
  <c r="A189" i="3" l="1"/>
  <c r="A188" i="3"/>
  <c r="A187" i="3"/>
  <c r="L188" i="3"/>
  <c r="S188" i="3" s="1"/>
  <c r="L187" i="3"/>
  <c r="Q187" i="3" s="1"/>
  <c r="L44" i="3"/>
  <c r="Q44" i="3" s="1"/>
  <c r="A45" i="3"/>
  <c r="A44" i="3"/>
  <c r="J258" i="3"/>
  <c r="Q188" i="3" l="1"/>
  <c r="K187" i="3"/>
  <c r="R187" i="3"/>
  <c r="S187" i="3"/>
  <c r="K44" i="3"/>
  <c r="R44" i="3"/>
  <c r="S44" i="3"/>
  <c r="K188" i="3" l="1"/>
  <c r="R188" i="3"/>
  <c r="P258" i="3" l="1"/>
  <c r="O258" i="3"/>
  <c r="N258" i="3"/>
  <c r="M258" i="3"/>
  <c r="J260" i="3"/>
  <c r="L256" i="3"/>
  <c r="S256" i="3" s="1"/>
  <c r="L255" i="3"/>
  <c r="S255" i="3" s="1"/>
  <c r="L254" i="3"/>
  <c r="S254" i="3" s="1"/>
  <c r="L253" i="3"/>
  <c r="S253" i="3" s="1"/>
  <c r="L252" i="3"/>
  <c r="S252" i="3" s="1"/>
  <c r="L251" i="3"/>
  <c r="S251" i="3" s="1"/>
  <c r="L250" i="3"/>
  <c r="S250" i="3" s="1"/>
  <c r="L249" i="3"/>
  <c r="S249" i="3" s="1"/>
  <c r="L248" i="3"/>
  <c r="S248" i="3" s="1"/>
  <c r="L247" i="3"/>
  <c r="S247" i="3" s="1"/>
  <c r="L246" i="3"/>
  <c r="S246" i="3" s="1"/>
  <c r="L245" i="3"/>
  <c r="S245" i="3" s="1"/>
  <c r="L244" i="3"/>
  <c r="S244" i="3" s="1"/>
  <c r="L243" i="3"/>
  <c r="S243" i="3" s="1"/>
  <c r="L242" i="3"/>
  <c r="S242" i="3" s="1"/>
  <c r="L241" i="3"/>
  <c r="S241" i="3" s="1"/>
  <c r="L240" i="3"/>
  <c r="S240" i="3" s="1"/>
  <c r="L239" i="3"/>
  <c r="S239" i="3" s="1"/>
  <c r="L238" i="3"/>
  <c r="S238" i="3" s="1"/>
  <c r="L237" i="3"/>
  <c r="L236" i="3"/>
  <c r="L235" i="3"/>
  <c r="L234" i="3"/>
  <c r="L233" i="3"/>
  <c r="L232" i="3"/>
  <c r="L231" i="3"/>
  <c r="L230" i="3"/>
  <c r="S230" i="3" s="1"/>
  <c r="L229" i="3"/>
  <c r="S229" i="3" s="1"/>
  <c r="L228" i="3"/>
  <c r="S228" i="3" s="1"/>
  <c r="L227" i="3"/>
  <c r="S227" i="3" s="1"/>
  <c r="L226" i="3"/>
  <c r="S226" i="3" s="1"/>
  <c r="L225" i="3"/>
  <c r="S225" i="3" s="1"/>
  <c r="L224" i="3"/>
  <c r="S224" i="3" s="1"/>
  <c r="L223" i="3"/>
  <c r="S223" i="3" s="1"/>
  <c r="L222" i="3"/>
  <c r="S222" i="3" s="1"/>
  <c r="L221" i="3"/>
  <c r="S221" i="3" s="1"/>
  <c r="L220" i="3"/>
  <c r="S220" i="3" s="1"/>
  <c r="L219" i="3"/>
  <c r="S219" i="3" s="1"/>
  <c r="L218" i="3"/>
  <c r="S218" i="3" s="1"/>
  <c r="L217" i="3"/>
  <c r="S217" i="3" s="1"/>
  <c r="L216" i="3"/>
  <c r="S216" i="3" s="1"/>
  <c r="L215" i="3"/>
  <c r="S215" i="3" s="1"/>
  <c r="L214" i="3"/>
  <c r="S214" i="3" s="1"/>
  <c r="L213" i="3"/>
  <c r="S213" i="3" s="1"/>
  <c r="L212" i="3"/>
  <c r="S212" i="3" s="1"/>
  <c r="L211" i="3"/>
  <c r="S211" i="3" s="1"/>
  <c r="L210" i="3"/>
  <c r="S210" i="3" s="1"/>
  <c r="L209" i="3"/>
  <c r="S209" i="3" s="1"/>
  <c r="L208" i="3"/>
  <c r="S208" i="3" s="1"/>
  <c r="L207" i="3"/>
  <c r="S207" i="3" s="1"/>
  <c r="L206" i="3"/>
  <c r="S206" i="3" s="1"/>
  <c r="L205" i="3"/>
  <c r="S205" i="3" s="1"/>
  <c r="L204" i="3"/>
  <c r="S204" i="3" s="1"/>
  <c r="L203" i="3"/>
  <c r="S203" i="3" s="1"/>
  <c r="L202" i="3"/>
  <c r="S202" i="3" s="1"/>
  <c r="L201" i="3"/>
  <c r="S201" i="3" s="1"/>
  <c r="L200" i="3"/>
  <c r="S200" i="3" s="1"/>
  <c r="L199" i="3"/>
  <c r="S199" i="3" s="1"/>
  <c r="L198" i="3"/>
  <c r="S198" i="3" s="1"/>
  <c r="L197" i="3"/>
  <c r="S197" i="3" s="1"/>
  <c r="L196" i="3"/>
  <c r="S196" i="3" s="1"/>
  <c r="L195" i="3"/>
  <c r="S195" i="3" s="1"/>
  <c r="L194" i="3"/>
  <c r="S194" i="3" s="1"/>
  <c r="L193" i="3"/>
  <c r="S193" i="3" s="1"/>
  <c r="L192" i="3"/>
  <c r="S192" i="3" s="1"/>
  <c r="L191" i="3"/>
  <c r="S191" i="3" s="1"/>
  <c r="L190" i="3"/>
  <c r="S190" i="3" s="1"/>
  <c r="L189" i="3"/>
  <c r="S189" i="3" s="1"/>
  <c r="L186" i="3"/>
  <c r="S186" i="3" s="1"/>
  <c r="L185" i="3"/>
  <c r="S185" i="3" s="1"/>
  <c r="L184" i="3"/>
  <c r="S184" i="3" s="1"/>
  <c r="L183" i="3"/>
  <c r="S183" i="3" s="1"/>
  <c r="L182" i="3"/>
  <c r="S182" i="3" s="1"/>
  <c r="L181" i="3"/>
  <c r="S181" i="3" s="1"/>
  <c r="L180" i="3"/>
  <c r="S180" i="3" s="1"/>
  <c r="L179" i="3"/>
  <c r="S179" i="3" s="1"/>
  <c r="L178" i="3"/>
  <c r="S178" i="3" s="1"/>
  <c r="L177" i="3"/>
  <c r="S177" i="3" s="1"/>
  <c r="L176" i="3"/>
  <c r="S176" i="3" s="1"/>
  <c r="L175" i="3"/>
  <c r="S175" i="3" s="1"/>
  <c r="L174" i="3"/>
  <c r="S174" i="3" s="1"/>
  <c r="L173" i="3"/>
  <c r="S173" i="3" s="1"/>
  <c r="L172" i="3"/>
  <c r="S172" i="3" s="1"/>
  <c r="L171" i="3"/>
  <c r="S171" i="3" s="1"/>
  <c r="L170" i="3"/>
  <c r="S170" i="3" s="1"/>
  <c r="L169" i="3"/>
  <c r="S169" i="3" s="1"/>
  <c r="L168" i="3"/>
  <c r="S168" i="3" s="1"/>
  <c r="L167" i="3"/>
  <c r="S167" i="3" s="1"/>
  <c r="L166" i="3"/>
  <c r="S166" i="3" s="1"/>
  <c r="L165" i="3"/>
  <c r="S165" i="3" s="1"/>
  <c r="L164" i="3"/>
  <c r="S164" i="3" s="1"/>
  <c r="L163" i="3"/>
  <c r="S163" i="3" s="1"/>
  <c r="L162" i="3"/>
  <c r="S162" i="3" s="1"/>
  <c r="L161" i="3"/>
  <c r="S161" i="3" s="1"/>
  <c r="L160" i="3"/>
  <c r="S160" i="3" s="1"/>
  <c r="L159" i="3"/>
  <c r="S159" i="3" s="1"/>
  <c r="L158" i="3"/>
  <c r="S158" i="3" s="1"/>
  <c r="L157" i="3"/>
  <c r="S157" i="3" s="1"/>
  <c r="L156" i="3"/>
  <c r="S156" i="3" s="1"/>
  <c r="L155" i="3"/>
  <c r="S155" i="3" s="1"/>
  <c r="L154" i="3"/>
  <c r="S154" i="3" s="1"/>
  <c r="L153" i="3"/>
  <c r="S153" i="3" s="1"/>
  <c r="L152" i="3"/>
  <c r="S152" i="3" s="1"/>
  <c r="L151" i="3"/>
  <c r="S151" i="3" s="1"/>
  <c r="L150" i="3"/>
  <c r="S150" i="3" s="1"/>
  <c r="L149" i="3"/>
  <c r="S149" i="3" s="1"/>
  <c r="L148" i="3"/>
  <c r="L147" i="3"/>
  <c r="L146" i="3"/>
  <c r="L145" i="3"/>
  <c r="Q145" i="3" s="1"/>
  <c r="L144" i="3"/>
  <c r="Q144" i="3" s="1"/>
  <c r="L143" i="3"/>
  <c r="Q143" i="3" s="1"/>
  <c r="L142" i="3"/>
  <c r="Q142" i="3" s="1"/>
  <c r="L141" i="3"/>
  <c r="Q141" i="3" s="1"/>
  <c r="L140" i="3"/>
  <c r="Q140" i="3" s="1"/>
  <c r="L139" i="3"/>
  <c r="Q139" i="3" s="1"/>
  <c r="L138" i="3"/>
  <c r="Q138" i="3" s="1"/>
  <c r="L137" i="3"/>
  <c r="Q137" i="3" s="1"/>
  <c r="L136" i="3"/>
  <c r="Q136" i="3" s="1"/>
  <c r="L135" i="3"/>
  <c r="Q135" i="3" s="1"/>
  <c r="L134" i="3"/>
  <c r="Q134" i="3" s="1"/>
  <c r="L133" i="3"/>
  <c r="Q133" i="3" s="1"/>
  <c r="L132" i="3"/>
  <c r="Q132" i="3" s="1"/>
  <c r="L131" i="3"/>
  <c r="Q131" i="3" s="1"/>
  <c r="L130" i="3"/>
  <c r="Q130" i="3" s="1"/>
  <c r="L129" i="3"/>
  <c r="Q129" i="3" s="1"/>
  <c r="L128" i="3"/>
  <c r="Q128" i="3" s="1"/>
  <c r="L127" i="3"/>
  <c r="Q127" i="3" s="1"/>
  <c r="L126" i="3"/>
  <c r="Q126" i="3" s="1"/>
  <c r="L125" i="3"/>
  <c r="Q125" i="3" s="1"/>
  <c r="L124" i="3"/>
  <c r="Q124" i="3" s="1"/>
  <c r="L123" i="3"/>
  <c r="Q123" i="3" s="1"/>
  <c r="L122" i="3"/>
  <c r="Q122" i="3" s="1"/>
  <c r="L121" i="3"/>
  <c r="Q121" i="3" s="1"/>
  <c r="L120" i="3"/>
  <c r="Q120" i="3" s="1"/>
  <c r="L119" i="3"/>
  <c r="Q119" i="3" s="1"/>
  <c r="L118" i="3"/>
  <c r="Q118" i="3" s="1"/>
  <c r="L117" i="3"/>
  <c r="Q117" i="3" s="1"/>
  <c r="L116" i="3"/>
  <c r="Q116" i="3" s="1"/>
  <c r="L115" i="3"/>
  <c r="Q115" i="3" s="1"/>
  <c r="L114" i="3"/>
  <c r="Q114" i="3" s="1"/>
  <c r="L113" i="3"/>
  <c r="Q113" i="3" s="1"/>
  <c r="L112" i="3"/>
  <c r="Q112" i="3" s="1"/>
  <c r="L111" i="3"/>
  <c r="Q111" i="3" s="1"/>
  <c r="L110" i="3"/>
  <c r="Q110" i="3" s="1"/>
  <c r="L109" i="3"/>
  <c r="Q109" i="3" s="1"/>
  <c r="L108" i="3"/>
  <c r="Q108" i="3" s="1"/>
  <c r="L107" i="3"/>
  <c r="Q107" i="3" s="1"/>
  <c r="L106" i="3"/>
  <c r="Q106" i="3" s="1"/>
  <c r="L105" i="3"/>
  <c r="Q105" i="3" s="1"/>
  <c r="L104" i="3"/>
  <c r="Q104" i="3" s="1"/>
  <c r="L103" i="3"/>
  <c r="Q103" i="3" s="1"/>
  <c r="L102" i="3"/>
  <c r="Q102" i="3" s="1"/>
  <c r="L101" i="3"/>
  <c r="Q101" i="3" s="1"/>
  <c r="L100" i="3"/>
  <c r="Q100" i="3" s="1"/>
  <c r="L99" i="3"/>
  <c r="Q99" i="3" s="1"/>
  <c r="L98" i="3"/>
  <c r="Q98" i="3" s="1"/>
  <c r="L97" i="3"/>
  <c r="Q97" i="3" s="1"/>
  <c r="L96" i="3"/>
  <c r="Q96" i="3" s="1"/>
  <c r="L95" i="3"/>
  <c r="Q95" i="3" s="1"/>
  <c r="L94" i="3"/>
  <c r="Q94" i="3" s="1"/>
  <c r="L93" i="3"/>
  <c r="Q93" i="3" s="1"/>
  <c r="L92" i="3"/>
  <c r="Q92" i="3" s="1"/>
  <c r="L91" i="3"/>
  <c r="Q91" i="3" s="1"/>
  <c r="L90" i="3"/>
  <c r="Q90" i="3" s="1"/>
  <c r="L89" i="3"/>
  <c r="Q89" i="3" s="1"/>
  <c r="L88" i="3"/>
  <c r="Q88" i="3" s="1"/>
  <c r="L87" i="3"/>
  <c r="Q87" i="3" s="1"/>
  <c r="L86" i="3"/>
  <c r="Q86" i="3" s="1"/>
  <c r="L85" i="3"/>
  <c r="Q85" i="3" s="1"/>
  <c r="L84" i="3"/>
  <c r="Q84" i="3" s="1"/>
  <c r="L83" i="3"/>
  <c r="Q83" i="3" s="1"/>
  <c r="L82" i="3"/>
  <c r="Q82" i="3" s="1"/>
  <c r="L81" i="3"/>
  <c r="Q81" i="3" s="1"/>
  <c r="L80" i="3"/>
  <c r="Q80" i="3" s="1"/>
  <c r="L79" i="3"/>
  <c r="Q79" i="3" s="1"/>
  <c r="L78" i="3"/>
  <c r="Q78" i="3" s="1"/>
  <c r="L77" i="3"/>
  <c r="Q77" i="3" s="1"/>
  <c r="L76" i="3"/>
  <c r="Q76" i="3" s="1"/>
  <c r="L75" i="3"/>
  <c r="Q75" i="3" s="1"/>
  <c r="L74" i="3"/>
  <c r="Q74" i="3" s="1"/>
  <c r="L73" i="3"/>
  <c r="Q73" i="3" s="1"/>
  <c r="L72" i="3"/>
  <c r="Q72" i="3" s="1"/>
  <c r="L71" i="3"/>
  <c r="Q71" i="3" s="1"/>
  <c r="L70" i="3"/>
  <c r="Q70" i="3" s="1"/>
  <c r="L69" i="3"/>
  <c r="Q69" i="3" s="1"/>
  <c r="L68" i="3"/>
  <c r="Q68" i="3" s="1"/>
  <c r="L67" i="3"/>
  <c r="Q67" i="3" s="1"/>
  <c r="L66" i="3"/>
  <c r="Q66" i="3" s="1"/>
  <c r="L65" i="3"/>
  <c r="Q65" i="3" s="1"/>
  <c r="L64" i="3"/>
  <c r="Q64" i="3" s="1"/>
  <c r="L63" i="3"/>
  <c r="Q63" i="3" s="1"/>
  <c r="L62" i="3"/>
  <c r="Q62" i="3" s="1"/>
  <c r="R62" i="3" s="1"/>
  <c r="L61" i="3"/>
  <c r="S61" i="3" s="1"/>
  <c r="L60" i="3"/>
  <c r="Q60" i="3" s="1"/>
  <c r="L59" i="3"/>
  <c r="S59" i="3" s="1"/>
  <c r="L58" i="3"/>
  <c r="Q58" i="3" s="1"/>
  <c r="L57" i="3"/>
  <c r="Q57" i="3" s="1"/>
  <c r="L56" i="3"/>
  <c r="S56" i="3" s="1"/>
  <c r="L55" i="3"/>
  <c r="S55" i="3" s="1"/>
  <c r="L54" i="3"/>
  <c r="S54" i="3" s="1"/>
  <c r="L53" i="3"/>
  <c r="S53" i="3" s="1"/>
  <c r="L52" i="3"/>
  <c r="S52" i="3" s="1"/>
  <c r="L51" i="3"/>
  <c r="S51" i="3" s="1"/>
  <c r="L50" i="3"/>
  <c r="S50" i="3" s="1"/>
  <c r="L49" i="3"/>
  <c r="Q49" i="3" s="1"/>
  <c r="L48" i="3"/>
  <c r="Q48" i="3" s="1"/>
  <c r="L47" i="3"/>
  <c r="S47" i="3" s="1"/>
  <c r="L46" i="3"/>
  <c r="Q46" i="3" s="1"/>
  <c r="L45" i="3"/>
  <c r="Q45" i="3" s="1"/>
  <c r="L43" i="3"/>
  <c r="S43" i="3" s="1"/>
  <c r="L42" i="3"/>
  <c r="S42" i="3" s="1"/>
  <c r="L41" i="3"/>
  <c r="Q41" i="3" s="1"/>
  <c r="L40" i="3"/>
  <c r="Q40" i="3" s="1"/>
  <c r="L39" i="3"/>
  <c r="S39" i="3" s="1"/>
  <c r="L38" i="3"/>
  <c r="S38" i="3" s="1"/>
  <c r="L37" i="3"/>
  <c r="S37" i="3" s="1"/>
  <c r="L36" i="3"/>
  <c r="S36" i="3" s="1"/>
  <c r="L35" i="3"/>
  <c r="S35" i="3" s="1"/>
  <c r="L34" i="3"/>
  <c r="L33" i="3"/>
  <c r="Q33" i="3" s="1"/>
  <c r="K33" i="3" s="1"/>
  <c r="L32" i="3"/>
  <c r="S32" i="3" s="1"/>
  <c r="L31" i="3"/>
  <c r="Q31" i="3" s="1"/>
  <c r="R31" i="3" s="1"/>
  <c r="L30" i="3"/>
  <c r="L29" i="3"/>
  <c r="S29" i="3" s="1"/>
  <c r="L28" i="3"/>
  <c r="L27" i="3"/>
  <c r="L26" i="3"/>
  <c r="S26" i="3" s="1"/>
  <c r="L25" i="3"/>
  <c r="S25" i="3" s="1"/>
  <c r="L24" i="3"/>
  <c r="L23" i="3"/>
  <c r="S23" i="3" s="1"/>
  <c r="L22" i="3"/>
  <c r="Q22" i="3" s="1"/>
  <c r="R22" i="3" s="1"/>
  <c r="L21" i="3"/>
  <c r="S21" i="3" s="1"/>
  <c r="L20" i="3"/>
  <c r="S20" i="3" s="1"/>
  <c r="L19" i="3"/>
  <c r="Q19" i="3" s="1"/>
  <c r="K19" i="3" s="1"/>
  <c r="L18" i="3"/>
  <c r="S18" i="3" s="1"/>
  <c r="L17" i="3"/>
  <c r="S17" i="3" s="1"/>
  <c r="L16" i="3"/>
  <c r="S16" i="3" s="1"/>
  <c r="L15" i="3"/>
  <c r="S15" i="3" s="1"/>
  <c r="L14" i="3"/>
  <c r="S14" i="3" s="1"/>
  <c r="L13" i="3"/>
  <c r="S13" i="3" s="1"/>
  <c r="L12" i="3"/>
  <c r="S12" i="3" s="1"/>
  <c r="L11" i="3"/>
  <c r="S11" i="3" s="1"/>
  <c r="L10" i="3"/>
  <c r="Q10" i="3" s="1"/>
  <c r="R10" i="3" s="1"/>
  <c r="L9" i="3"/>
  <c r="S9" i="3" s="1"/>
  <c r="L8" i="3"/>
  <c r="Q8" i="3" s="1"/>
  <c r="R8" i="3" s="1"/>
  <c r="L7" i="3"/>
  <c r="S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L6" i="3"/>
  <c r="Q6" i="3" s="1"/>
  <c r="Q208" i="3" l="1"/>
  <c r="Q210" i="3"/>
  <c r="Q212" i="3"/>
  <c r="Q214" i="3"/>
  <c r="Q216" i="3"/>
  <c r="Q218" i="3"/>
  <c r="Q220" i="3"/>
  <c r="Q222" i="3"/>
  <c r="Q224" i="3"/>
  <c r="Q226" i="3"/>
  <c r="Q228" i="3"/>
  <c r="Q186" i="3"/>
  <c r="Q190" i="3"/>
  <c r="Q192" i="3"/>
  <c r="Q194" i="3"/>
  <c r="Q196" i="3"/>
  <c r="Q200" i="3"/>
  <c r="Q202" i="3"/>
  <c r="Q204" i="3"/>
  <c r="Q206" i="3"/>
  <c r="Q230" i="3"/>
  <c r="Q149" i="3"/>
  <c r="Q151" i="3"/>
  <c r="Q153" i="3"/>
  <c r="Q154" i="3"/>
  <c r="R154" i="3" s="1"/>
  <c r="Q156" i="3"/>
  <c r="Q158" i="3"/>
  <c r="Q160" i="3"/>
  <c r="Q162" i="3"/>
  <c r="Q164" i="3"/>
  <c r="Q166" i="3"/>
  <c r="Q168" i="3"/>
  <c r="Q170" i="3"/>
  <c r="Q172" i="3"/>
  <c r="Q174" i="3"/>
  <c r="Q176" i="3"/>
  <c r="Q178" i="3"/>
  <c r="Q180" i="3"/>
  <c r="Q182" i="3"/>
  <c r="Q184" i="3"/>
  <c r="Q198" i="3"/>
  <c r="Q35" i="3"/>
  <c r="S49" i="3"/>
  <c r="Q13" i="3"/>
  <c r="R13" i="3" s="1"/>
  <c r="Q15" i="3"/>
  <c r="Q17" i="3"/>
  <c r="Q18" i="3"/>
  <c r="R18" i="3" s="1"/>
  <c r="Q21" i="3"/>
  <c r="R21" i="3" s="1"/>
  <c r="Q26" i="3"/>
  <c r="R26" i="3" s="1"/>
  <c r="R6" i="3"/>
  <c r="K6" i="3"/>
  <c r="Q9" i="3"/>
  <c r="K9" i="3" s="1"/>
  <c r="Q29" i="3"/>
  <c r="Q32" i="3"/>
  <c r="R32" i="3" s="1"/>
  <c r="A46" i="3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Q7" i="3"/>
  <c r="R7" i="3" s="1"/>
  <c r="Q11" i="3"/>
  <c r="R11" i="3" s="1"/>
  <c r="Q14" i="3"/>
  <c r="Q16" i="3"/>
  <c r="S24" i="3"/>
  <c r="Q24" i="3"/>
  <c r="R24" i="3" s="1"/>
  <c r="S27" i="3"/>
  <c r="Q27" i="3"/>
  <c r="S34" i="3"/>
  <c r="Q34" i="3"/>
  <c r="R34" i="3" s="1"/>
  <c r="S28" i="3"/>
  <c r="Q28" i="3"/>
  <c r="R28" i="3" s="1"/>
  <c r="S30" i="3"/>
  <c r="Q30" i="3"/>
  <c r="Q150" i="3"/>
  <c r="Q152" i="3"/>
  <c r="Q155" i="3"/>
  <c r="Q157" i="3"/>
  <c r="Q159" i="3"/>
  <c r="Q161" i="3"/>
  <c r="Q163" i="3"/>
  <c r="Q165" i="3"/>
  <c r="Q167" i="3"/>
  <c r="Q169" i="3"/>
  <c r="Q171" i="3"/>
  <c r="Q173" i="3"/>
  <c r="Q175" i="3"/>
  <c r="Q177" i="3"/>
  <c r="Q179" i="3"/>
  <c r="Q181" i="3"/>
  <c r="Q183" i="3"/>
  <c r="Q185" i="3"/>
  <c r="Q189" i="3"/>
  <c r="Q191" i="3"/>
  <c r="Q193" i="3"/>
  <c r="Q195" i="3"/>
  <c r="Q197" i="3"/>
  <c r="Q199" i="3"/>
  <c r="Q201" i="3"/>
  <c r="Q203" i="3"/>
  <c r="Q205" i="3"/>
  <c r="Q207" i="3"/>
  <c r="Q209" i="3"/>
  <c r="Q211" i="3"/>
  <c r="Q213" i="3"/>
  <c r="Q215" i="3"/>
  <c r="Q217" i="3"/>
  <c r="Q219" i="3"/>
  <c r="Q221" i="3"/>
  <c r="Q223" i="3"/>
  <c r="Q225" i="3"/>
  <c r="Q227" i="3"/>
  <c r="Q229" i="3"/>
  <c r="R40" i="3"/>
  <c r="K40" i="3"/>
  <c r="R45" i="3"/>
  <c r="K45" i="3"/>
  <c r="R49" i="3"/>
  <c r="K49" i="3"/>
  <c r="R58" i="3"/>
  <c r="K58" i="3"/>
  <c r="R60" i="3"/>
  <c r="K60" i="3"/>
  <c r="R41" i="3"/>
  <c r="K41" i="3"/>
  <c r="R46" i="3"/>
  <c r="K46" i="3"/>
  <c r="R48" i="3"/>
  <c r="K48" i="3"/>
  <c r="R57" i="3"/>
  <c r="K57" i="3"/>
  <c r="S8" i="3"/>
  <c r="S10" i="3"/>
  <c r="K18" i="3"/>
  <c r="S19" i="3"/>
  <c r="S22" i="3"/>
  <c r="S31" i="3"/>
  <c r="S33" i="3"/>
  <c r="S40" i="3"/>
  <c r="S41" i="3"/>
  <c r="S45" i="3"/>
  <c r="S46" i="3"/>
  <c r="S48" i="3"/>
  <c r="S57" i="3"/>
  <c r="S58" i="3"/>
  <c r="S60" i="3"/>
  <c r="R64" i="3"/>
  <c r="K64" i="3"/>
  <c r="R65" i="3"/>
  <c r="K65" i="3"/>
  <c r="R67" i="3"/>
  <c r="K67" i="3"/>
  <c r="R69" i="3"/>
  <c r="K69" i="3"/>
  <c r="R71" i="3"/>
  <c r="K71" i="3"/>
  <c r="R72" i="3"/>
  <c r="K72" i="3"/>
  <c r="R74" i="3"/>
  <c r="K74" i="3"/>
  <c r="R76" i="3"/>
  <c r="K76" i="3"/>
  <c r="R78" i="3"/>
  <c r="K78" i="3"/>
  <c r="R80" i="3"/>
  <c r="K80" i="3"/>
  <c r="R82" i="3"/>
  <c r="K82" i="3"/>
  <c r="R83" i="3"/>
  <c r="K83" i="3"/>
  <c r="R85" i="3"/>
  <c r="K85" i="3"/>
  <c r="R86" i="3"/>
  <c r="K86" i="3"/>
  <c r="R88" i="3"/>
  <c r="K88" i="3"/>
  <c r="R89" i="3"/>
  <c r="K89" i="3"/>
  <c r="R91" i="3"/>
  <c r="K91" i="3"/>
  <c r="R93" i="3"/>
  <c r="K93" i="3"/>
  <c r="R94" i="3"/>
  <c r="K94" i="3"/>
  <c r="R96" i="3"/>
  <c r="K96" i="3"/>
  <c r="R98" i="3"/>
  <c r="K98" i="3"/>
  <c r="R99" i="3"/>
  <c r="K99" i="3"/>
  <c r="R101" i="3"/>
  <c r="K101" i="3"/>
  <c r="R103" i="3"/>
  <c r="K103" i="3"/>
  <c r="R105" i="3"/>
  <c r="K105" i="3"/>
  <c r="R107" i="3"/>
  <c r="K107" i="3"/>
  <c r="R108" i="3"/>
  <c r="K108" i="3"/>
  <c r="R110" i="3"/>
  <c r="K110" i="3"/>
  <c r="R111" i="3"/>
  <c r="K111" i="3"/>
  <c r="R113" i="3"/>
  <c r="K113" i="3"/>
  <c r="R115" i="3"/>
  <c r="K115" i="3"/>
  <c r="R117" i="3"/>
  <c r="K117" i="3"/>
  <c r="R118" i="3"/>
  <c r="K118" i="3"/>
  <c r="R120" i="3"/>
  <c r="K120" i="3"/>
  <c r="R122" i="3"/>
  <c r="K122" i="3"/>
  <c r="R124" i="3"/>
  <c r="K124" i="3"/>
  <c r="R126" i="3"/>
  <c r="K126" i="3"/>
  <c r="R127" i="3"/>
  <c r="K127" i="3"/>
  <c r="R129" i="3"/>
  <c r="K129" i="3"/>
  <c r="R131" i="3"/>
  <c r="K131" i="3"/>
  <c r="R133" i="3"/>
  <c r="K133" i="3"/>
  <c r="R134" i="3"/>
  <c r="K134" i="3"/>
  <c r="R136" i="3"/>
  <c r="K136" i="3"/>
  <c r="R138" i="3"/>
  <c r="K138" i="3"/>
  <c r="R139" i="3"/>
  <c r="K139" i="3"/>
  <c r="R141" i="3"/>
  <c r="K141" i="3"/>
  <c r="R143" i="3"/>
  <c r="K143" i="3"/>
  <c r="R144" i="3"/>
  <c r="K144" i="3"/>
  <c r="Q146" i="3"/>
  <c r="S146" i="3"/>
  <c r="K154" i="3"/>
  <c r="L258" i="3"/>
  <c r="S6" i="3"/>
  <c r="Q12" i="3"/>
  <c r="R12" i="3" s="1"/>
  <c r="Q20" i="3"/>
  <c r="Q23" i="3"/>
  <c r="Q25" i="3"/>
  <c r="R25" i="3" s="1"/>
  <c r="Q36" i="3"/>
  <c r="K36" i="3" s="1"/>
  <c r="Q37" i="3"/>
  <c r="Q38" i="3"/>
  <c r="Q39" i="3"/>
  <c r="Q42" i="3"/>
  <c r="Q43" i="3"/>
  <c r="Q47" i="3"/>
  <c r="Q50" i="3"/>
  <c r="Q51" i="3"/>
  <c r="Q52" i="3"/>
  <c r="Q53" i="3"/>
  <c r="Q54" i="3"/>
  <c r="Q55" i="3"/>
  <c r="Q56" i="3"/>
  <c r="Q59" i="3"/>
  <c r="Q61" i="3"/>
  <c r="K62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Q147" i="3"/>
  <c r="S147" i="3"/>
  <c r="R63" i="3"/>
  <c r="K63" i="3"/>
  <c r="R66" i="3"/>
  <c r="K66" i="3"/>
  <c r="R68" i="3"/>
  <c r="K68" i="3"/>
  <c r="R70" i="3"/>
  <c r="K70" i="3"/>
  <c r="R73" i="3"/>
  <c r="K73" i="3"/>
  <c r="R75" i="3"/>
  <c r="K75" i="3"/>
  <c r="R77" i="3"/>
  <c r="K77" i="3"/>
  <c r="R79" i="3"/>
  <c r="K79" i="3"/>
  <c r="R81" i="3"/>
  <c r="K81" i="3"/>
  <c r="R84" i="3"/>
  <c r="K84" i="3"/>
  <c r="R87" i="3"/>
  <c r="K87" i="3"/>
  <c r="R90" i="3"/>
  <c r="K90" i="3"/>
  <c r="R92" i="3"/>
  <c r="K92" i="3"/>
  <c r="R95" i="3"/>
  <c r="K95" i="3"/>
  <c r="R97" i="3"/>
  <c r="K97" i="3"/>
  <c r="R100" i="3"/>
  <c r="K100" i="3"/>
  <c r="R102" i="3"/>
  <c r="K102" i="3"/>
  <c r="R104" i="3"/>
  <c r="K104" i="3"/>
  <c r="R106" i="3"/>
  <c r="K106" i="3"/>
  <c r="R109" i="3"/>
  <c r="K109" i="3"/>
  <c r="R112" i="3"/>
  <c r="K112" i="3"/>
  <c r="R114" i="3"/>
  <c r="K114" i="3"/>
  <c r="R116" i="3"/>
  <c r="K116" i="3"/>
  <c r="R119" i="3"/>
  <c r="K119" i="3"/>
  <c r="R121" i="3"/>
  <c r="K121" i="3"/>
  <c r="R123" i="3"/>
  <c r="K123" i="3"/>
  <c r="R125" i="3"/>
  <c r="K125" i="3"/>
  <c r="R128" i="3"/>
  <c r="K128" i="3"/>
  <c r="R130" i="3"/>
  <c r="K130" i="3"/>
  <c r="R132" i="3"/>
  <c r="K132" i="3"/>
  <c r="R135" i="3"/>
  <c r="K135" i="3"/>
  <c r="R137" i="3"/>
  <c r="K137" i="3"/>
  <c r="R140" i="3"/>
  <c r="K140" i="3"/>
  <c r="R142" i="3"/>
  <c r="K142" i="3"/>
  <c r="R145" i="3"/>
  <c r="K145" i="3"/>
  <c r="S148" i="3"/>
  <c r="Q148" i="3"/>
  <c r="K8" i="3"/>
  <c r="K10" i="3"/>
  <c r="K13" i="3"/>
  <c r="K21" i="3"/>
  <c r="K22" i="3"/>
  <c r="K25" i="3"/>
  <c r="K26" i="3"/>
  <c r="K31" i="3"/>
  <c r="K32" i="3"/>
  <c r="K34" i="3"/>
  <c r="R9" i="3"/>
  <c r="R19" i="3"/>
  <c r="R33" i="3"/>
  <c r="R36" i="3"/>
  <c r="S232" i="3"/>
  <c r="Q232" i="3"/>
  <c r="S234" i="3"/>
  <c r="Q234" i="3"/>
  <c r="S236" i="3"/>
  <c r="Q236" i="3"/>
  <c r="S231" i="3"/>
  <c r="Q231" i="3"/>
  <c r="S233" i="3"/>
  <c r="Q233" i="3"/>
  <c r="S235" i="3"/>
  <c r="Q235" i="3"/>
  <c r="S237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A232" i="3" l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31" i="3"/>
  <c r="R226" i="3"/>
  <c r="K226" i="3"/>
  <c r="R222" i="3"/>
  <c r="K222" i="3"/>
  <c r="R218" i="3"/>
  <c r="K218" i="3"/>
  <c r="R214" i="3"/>
  <c r="K214" i="3"/>
  <c r="R210" i="3"/>
  <c r="K210" i="3"/>
  <c r="R228" i="3"/>
  <c r="K228" i="3"/>
  <c r="R224" i="3"/>
  <c r="K224" i="3"/>
  <c r="R220" i="3"/>
  <c r="K220" i="3"/>
  <c r="R216" i="3"/>
  <c r="K216" i="3"/>
  <c r="R212" i="3"/>
  <c r="K212" i="3"/>
  <c r="R208" i="3"/>
  <c r="K208" i="3"/>
  <c r="R230" i="3"/>
  <c r="K230" i="3"/>
  <c r="R204" i="3"/>
  <c r="K204" i="3"/>
  <c r="R200" i="3"/>
  <c r="K200" i="3"/>
  <c r="R194" i="3"/>
  <c r="K194" i="3"/>
  <c r="R190" i="3"/>
  <c r="K190" i="3"/>
  <c r="R206" i="3"/>
  <c r="K206" i="3"/>
  <c r="R202" i="3"/>
  <c r="K202" i="3"/>
  <c r="R196" i="3"/>
  <c r="K196" i="3"/>
  <c r="R192" i="3"/>
  <c r="K192" i="3"/>
  <c r="R186" i="3"/>
  <c r="K186" i="3"/>
  <c r="R198" i="3"/>
  <c r="K198" i="3"/>
  <c r="R182" i="3"/>
  <c r="K182" i="3"/>
  <c r="R178" i="3"/>
  <c r="K178" i="3"/>
  <c r="R174" i="3"/>
  <c r="K174" i="3"/>
  <c r="R170" i="3"/>
  <c r="K170" i="3"/>
  <c r="R166" i="3"/>
  <c r="K166" i="3"/>
  <c r="R162" i="3"/>
  <c r="K162" i="3"/>
  <c r="R158" i="3"/>
  <c r="K158" i="3"/>
  <c r="R151" i="3"/>
  <c r="K151" i="3"/>
  <c r="R184" i="3"/>
  <c r="K184" i="3"/>
  <c r="R180" i="3"/>
  <c r="K180" i="3"/>
  <c r="R176" i="3"/>
  <c r="K176" i="3"/>
  <c r="R172" i="3"/>
  <c r="K172" i="3"/>
  <c r="R168" i="3"/>
  <c r="K168" i="3"/>
  <c r="R164" i="3"/>
  <c r="K164" i="3"/>
  <c r="R160" i="3"/>
  <c r="K160" i="3"/>
  <c r="R156" i="3"/>
  <c r="K156" i="3"/>
  <c r="R153" i="3"/>
  <c r="K153" i="3"/>
  <c r="R149" i="3"/>
  <c r="K149" i="3"/>
  <c r="R35" i="3"/>
  <c r="K35" i="3"/>
  <c r="R15" i="3"/>
  <c r="K15" i="3"/>
  <c r="K24" i="3"/>
  <c r="K11" i="3"/>
  <c r="R17" i="3"/>
  <c r="K17" i="3"/>
  <c r="K28" i="3"/>
  <c r="R29" i="3"/>
  <c r="K29" i="3"/>
  <c r="K12" i="3"/>
  <c r="K7" i="3"/>
  <c r="R227" i="3"/>
  <c r="K227" i="3"/>
  <c r="R223" i="3"/>
  <c r="K223" i="3"/>
  <c r="R219" i="3"/>
  <c r="K219" i="3"/>
  <c r="R215" i="3"/>
  <c r="K215" i="3"/>
  <c r="R211" i="3"/>
  <c r="K211" i="3"/>
  <c r="R207" i="3"/>
  <c r="K207" i="3"/>
  <c r="R203" i="3"/>
  <c r="K203" i="3"/>
  <c r="R199" i="3"/>
  <c r="K199" i="3"/>
  <c r="R195" i="3"/>
  <c r="K195" i="3"/>
  <c r="R191" i="3"/>
  <c r="K191" i="3"/>
  <c r="R185" i="3"/>
  <c r="K185" i="3"/>
  <c r="R181" i="3"/>
  <c r="K181" i="3"/>
  <c r="R177" i="3"/>
  <c r="K177" i="3"/>
  <c r="R173" i="3"/>
  <c r="K173" i="3"/>
  <c r="R169" i="3"/>
  <c r="K169" i="3"/>
  <c r="R165" i="3"/>
  <c r="K165" i="3"/>
  <c r="R161" i="3"/>
  <c r="K161" i="3"/>
  <c r="R157" i="3"/>
  <c r="K157" i="3"/>
  <c r="R152" i="3"/>
  <c r="K152" i="3"/>
  <c r="R30" i="3"/>
  <c r="K30" i="3"/>
  <c r="R27" i="3"/>
  <c r="K27" i="3"/>
  <c r="R16" i="3"/>
  <c r="K16" i="3"/>
  <c r="R229" i="3"/>
  <c r="K229" i="3"/>
  <c r="R225" i="3"/>
  <c r="K225" i="3"/>
  <c r="R221" i="3"/>
  <c r="K221" i="3"/>
  <c r="R217" i="3"/>
  <c r="K217" i="3"/>
  <c r="R213" i="3"/>
  <c r="K213" i="3"/>
  <c r="R209" i="3"/>
  <c r="K209" i="3"/>
  <c r="R205" i="3"/>
  <c r="K205" i="3"/>
  <c r="R201" i="3"/>
  <c r="K201" i="3"/>
  <c r="R197" i="3"/>
  <c r="K197" i="3"/>
  <c r="R193" i="3"/>
  <c r="K193" i="3"/>
  <c r="R189" i="3"/>
  <c r="K189" i="3"/>
  <c r="R183" i="3"/>
  <c r="K183" i="3"/>
  <c r="R179" i="3"/>
  <c r="K179" i="3"/>
  <c r="R175" i="3"/>
  <c r="K175" i="3"/>
  <c r="R171" i="3"/>
  <c r="K171" i="3"/>
  <c r="R167" i="3"/>
  <c r="K167" i="3"/>
  <c r="R163" i="3"/>
  <c r="K163" i="3"/>
  <c r="R159" i="3"/>
  <c r="K159" i="3"/>
  <c r="R155" i="3"/>
  <c r="K155" i="3"/>
  <c r="R150" i="3"/>
  <c r="K150" i="3"/>
  <c r="R14" i="3"/>
  <c r="K14" i="3"/>
  <c r="R148" i="3"/>
  <c r="K148" i="3"/>
  <c r="R59" i="3"/>
  <c r="K59" i="3"/>
  <c r="R55" i="3"/>
  <c r="K55" i="3"/>
  <c r="R53" i="3"/>
  <c r="K53" i="3"/>
  <c r="R51" i="3"/>
  <c r="K51" i="3"/>
  <c r="R47" i="3"/>
  <c r="K47" i="3"/>
  <c r="R42" i="3"/>
  <c r="K42" i="3"/>
  <c r="R38" i="3"/>
  <c r="K38" i="3"/>
  <c r="R23" i="3"/>
  <c r="K23" i="3"/>
  <c r="S258" i="3"/>
  <c r="R147" i="3"/>
  <c r="K147" i="3"/>
  <c r="R61" i="3"/>
  <c r="K61" i="3"/>
  <c r="R56" i="3"/>
  <c r="K56" i="3"/>
  <c r="R54" i="3"/>
  <c r="K54" i="3"/>
  <c r="R52" i="3"/>
  <c r="K52" i="3"/>
  <c r="R50" i="3"/>
  <c r="K50" i="3"/>
  <c r="R43" i="3"/>
  <c r="K43" i="3"/>
  <c r="R39" i="3"/>
  <c r="K39" i="3"/>
  <c r="R37" i="3"/>
  <c r="K37" i="3"/>
  <c r="R20" i="3"/>
  <c r="K20" i="3"/>
  <c r="R146" i="3"/>
  <c r="K146" i="3"/>
  <c r="R256" i="3"/>
  <c r="K256" i="3"/>
  <c r="R254" i="3"/>
  <c r="K254" i="3"/>
  <c r="R250" i="3"/>
  <c r="K250" i="3"/>
  <c r="R248" i="3"/>
  <c r="K248" i="3"/>
  <c r="R244" i="3"/>
  <c r="K244" i="3"/>
  <c r="R242" i="3"/>
  <c r="K242" i="3"/>
  <c r="R238" i="3"/>
  <c r="K238" i="3"/>
  <c r="R255" i="3"/>
  <c r="K255" i="3"/>
  <c r="R253" i="3"/>
  <c r="K253" i="3"/>
  <c r="R251" i="3"/>
  <c r="K251" i="3"/>
  <c r="R249" i="3"/>
  <c r="K249" i="3"/>
  <c r="R247" i="3"/>
  <c r="K247" i="3"/>
  <c r="R245" i="3"/>
  <c r="K245" i="3"/>
  <c r="R243" i="3"/>
  <c r="K243" i="3"/>
  <c r="R241" i="3"/>
  <c r="K241" i="3"/>
  <c r="R239" i="3"/>
  <c r="K239" i="3"/>
  <c r="K237" i="3"/>
  <c r="R237" i="3"/>
  <c r="K235" i="3"/>
  <c r="R235" i="3"/>
  <c r="K233" i="3"/>
  <c r="R233" i="3"/>
  <c r="K231" i="3"/>
  <c r="R231" i="3"/>
  <c r="K236" i="3"/>
  <c r="R236" i="3"/>
  <c r="K234" i="3"/>
  <c r="R234" i="3"/>
  <c r="K232" i="3"/>
  <c r="R232" i="3"/>
  <c r="Q258" i="3"/>
  <c r="R252" i="3"/>
  <c r="K252" i="3"/>
  <c r="R246" i="3"/>
  <c r="K246" i="3"/>
  <c r="R240" i="3"/>
  <c r="K240" i="3"/>
  <c r="R258" i="3" l="1"/>
  <c r="K258" i="3"/>
</calcChain>
</file>

<file path=xl/sharedStrings.xml><?xml version="1.0" encoding="utf-8"?>
<sst xmlns="http://schemas.openxmlformats.org/spreadsheetml/2006/main" count="1807" uniqueCount="878">
  <si>
    <t>010424</t>
  </si>
  <si>
    <t>SIFERA TRISMINARTI</t>
  </si>
  <si>
    <t>PIJMN THR'18 NORMATIF</t>
  </si>
  <si>
    <t>054651</t>
  </si>
  <si>
    <t>055889</t>
  </si>
  <si>
    <t>NATALIA CAHYA</t>
  </si>
  <si>
    <t>061006</t>
  </si>
  <si>
    <t>853365</t>
  </si>
  <si>
    <t>SUPARIADJI</t>
  </si>
  <si>
    <t>885626</t>
  </si>
  <si>
    <t>SETYA HARTONO</t>
  </si>
  <si>
    <t>896468</t>
  </si>
  <si>
    <t>AMAN SUNARYO</t>
  </si>
  <si>
    <t>896947</t>
  </si>
  <si>
    <t>MURDIANTO</t>
  </si>
  <si>
    <t>897091</t>
  </si>
  <si>
    <t>MARZUKI</t>
  </si>
  <si>
    <t>897646</t>
  </si>
  <si>
    <t>EDI PURWOKO</t>
  </si>
  <si>
    <t>898788</t>
  </si>
  <si>
    <t>899557</t>
  </si>
  <si>
    <t>900016</t>
  </si>
  <si>
    <t>SOEYANTO</t>
  </si>
  <si>
    <t>901148</t>
  </si>
  <si>
    <t>MULYONO</t>
  </si>
  <si>
    <t>902547</t>
  </si>
  <si>
    <t>SULUH UTOMO</t>
  </si>
  <si>
    <t>902793</t>
  </si>
  <si>
    <t>ACHMAD SUHADI</t>
  </si>
  <si>
    <t>903080</t>
  </si>
  <si>
    <t>904370</t>
  </si>
  <si>
    <t>TEGUH PRIHANTO</t>
  </si>
  <si>
    <t>904741</t>
  </si>
  <si>
    <t>910538</t>
  </si>
  <si>
    <t>EDY MULYONO</t>
  </si>
  <si>
    <t>911095</t>
  </si>
  <si>
    <t>ONNY SURYANI</t>
  </si>
  <si>
    <t>911184</t>
  </si>
  <si>
    <t>INDRIYAWATI C.</t>
  </si>
  <si>
    <t>911193</t>
  </si>
  <si>
    <t>HERI WAHYUDI</t>
  </si>
  <si>
    <t>911195</t>
  </si>
  <si>
    <t>911805</t>
  </si>
  <si>
    <t>SUTRISNO</t>
  </si>
  <si>
    <t>911812</t>
  </si>
  <si>
    <t>ARIANI PRINARYANTI</t>
  </si>
  <si>
    <t>912056</t>
  </si>
  <si>
    <t>EINSTEINA M W</t>
  </si>
  <si>
    <t>912195</t>
  </si>
  <si>
    <t>912202</t>
  </si>
  <si>
    <t>TRI WIBOWO</t>
  </si>
  <si>
    <t>912784</t>
  </si>
  <si>
    <t>AGUS PURWANTO</t>
  </si>
  <si>
    <t>912811</t>
  </si>
  <si>
    <t>M. URIFAN</t>
  </si>
  <si>
    <t>920216</t>
  </si>
  <si>
    <t>WASIS WAHYUDI</t>
  </si>
  <si>
    <t>921450</t>
  </si>
  <si>
    <t>JAYADI</t>
  </si>
  <si>
    <t>921691</t>
  </si>
  <si>
    <t>SOEMARTO</t>
  </si>
  <si>
    <t>921870</t>
  </si>
  <si>
    <t>MUJIANA</t>
  </si>
  <si>
    <t>941204</t>
  </si>
  <si>
    <t>ASTUTI TRI NUGRAHENI</t>
  </si>
  <si>
    <t>950020</t>
  </si>
  <si>
    <t>951123</t>
  </si>
  <si>
    <t>AGUS SUWANDI</t>
  </si>
  <si>
    <t>961068</t>
  </si>
  <si>
    <t>961303</t>
  </si>
  <si>
    <t>TAN SONI SANTOSO</t>
  </si>
  <si>
    <t>961551</t>
  </si>
  <si>
    <t>PARTO</t>
  </si>
  <si>
    <t>962069</t>
  </si>
  <si>
    <t>MARDJUKI</t>
  </si>
  <si>
    <t>962402</t>
  </si>
  <si>
    <t>M. HARY KUSUMA</t>
  </si>
  <si>
    <t>962795</t>
  </si>
  <si>
    <t>SANDY DEBORAH</t>
  </si>
  <si>
    <t>962925</t>
  </si>
  <si>
    <t>WAHINTON SUROYO</t>
  </si>
  <si>
    <t>963290</t>
  </si>
  <si>
    <t>963685</t>
  </si>
  <si>
    <t>OCTAVIANUS Y.W.S</t>
  </si>
  <si>
    <t>970671</t>
  </si>
  <si>
    <t>DEWI MILASARI</t>
  </si>
  <si>
    <t>970678</t>
  </si>
  <si>
    <t>973145</t>
  </si>
  <si>
    <t>TITIN HERNANIK</t>
  </si>
  <si>
    <t>973261</t>
  </si>
  <si>
    <t>SHIERLY</t>
  </si>
  <si>
    <t>973505</t>
  </si>
  <si>
    <t>PRASETYO MAHANANI</t>
  </si>
  <si>
    <t>973888</t>
  </si>
  <si>
    <t>CHANDRA</t>
  </si>
  <si>
    <t>973908</t>
  </si>
  <si>
    <t>RUDI KURNIAWAN</t>
  </si>
  <si>
    <t>975044</t>
  </si>
  <si>
    <t>IRA SHANTI</t>
  </si>
  <si>
    <t>975329</t>
  </si>
  <si>
    <t>976579</t>
  </si>
  <si>
    <t>AGUSTINA SUSANTI</t>
  </si>
  <si>
    <t>976909</t>
  </si>
  <si>
    <t>WELYANTI</t>
  </si>
  <si>
    <t>976956</t>
  </si>
  <si>
    <t>KOMARI</t>
  </si>
  <si>
    <t>EVA KURNIANASARI</t>
  </si>
  <si>
    <t>002674</t>
  </si>
  <si>
    <t>FIDHI SYAMSUL HADI</t>
  </si>
  <si>
    <t>005817</t>
  </si>
  <si>
    <t>MARYANI</t>
  </si>
  <si>
    <t>005940</t>
  </si>
  <si>
    <t>WAWAN</t>
  </si>
  <si>
    <t>006281</t>
  </si>
  <si>
    <t>INDAH RATNA WIDURI</t>
  </si>
  <si>
    <t>007689</t>
  </si>
  <si>
    <t>RAIMON FIRDAUS. M</t>
  </si>
  <si>
    <t>009710</t>
  </si>
  <si>
    <t>HERU TRIJANTO</t>
  </si>
  <si>
    <t>010451</t>
  </si>
  <si>
    <t>HESTI DWI A.</t>
  </si>
  <si>
    <t>010464</t>
  </si>
  <si>
    <t>STEFHANIE. D</t>
  </si>
  <si>
    <t>010587</t>
  </si>
  <si>
    <t>YURI HARTANTI</t>
  </si>
  <si>
    <t>010608</t>
  </si>
  <si>
    <t>YUSTINA ELDA HASTUTI</t>
  </si>
  <si>
    <t>010610</t>
  </si>
  <si>
    <t>EDY ERYANTO</t>
  </si>
  <si>
    <t>010667</t>
  </si>
  <si>
    <t>SUSAN ROSALIN N.</t>
  </si>
  <si>
    <t>050151</t>
  </si>
  <si>
    <t>RAGA TAUFANI</t>
  </si>
  <si>
    <t>050958</t>
  </si>
  <si>
    <t>APRILLIA PUSPITO ANGGRAENI</t>
  </si>
  <si>
    <t>055147</t>
  </si>
  <si>
    <t>WANDA PUSPITASARI</t>
  </si>
  <si>
    <t>063324</t>
  </si>
  <si>
    <t>TIWUK INDRAYATI</t>
  </si>
  <si>
    <t>843033</t>
  </si>
  <si>
    <t>HARTIMAN</t>
  </si>
  <si>
    <t>853364</t>
  </si>
  <si>
    <t>KUSNAN</t>
  </si>
  <si>
    <t>864052</t>
  </si>
  <si>
    <t>SOETRISNO</t>
  </si>
  <si>
    <t>CICILIA WIDIARTI</t>
  </si>
  <si>
    <t>885571</t>
  </si>
  <si>
    <t>NASDJIJANTO</t>
  </si>
  <si>
    <t>885752</t>
  </si>
  <si>
    <t>GUSTI NURMANSYAH</t>
  </si>
  <si>
    <t>896610</t>
  </si>
  <si>
    <t>YUDIANTO SISWONO</t>
  </si>
  <si>
    <t>896616</t>
  </si>
  <si>
    <t>ENDARTO</t>
  </si>
  <si>
    <t>896621</t>
  </si>
  <si>
    <t>MARIA K.DEWI</t>
  </si>
  <si>
    <t>897095</t>
  </si>
  <si>
    <t>TOERINO WINARSO</t>
  </si>
  <si>
    <t>897660</t>
  </si>
  <si>
    <t>IRIANTI SRI ASTUTI</t>
  </si>
  <si>
    <t>897725</t>
  </si>
  <si>
    <t>897880</t>
  </si>
  <si>
    <t>BASUKI RACHMAD</t>
  </si>
  <si>
    <t>898318</t>
  </si>
  <si>
    <t>BAMBANG KURNIAWAN</t>
  </si>
  <si>
    <t>898803</t>
  </si>
  <si>
    <t>SURJONO</t>
  </si>
  <si>
    <t>898840</t>
  </si>
  <si>
    <t>M. A. DAHLAR EFFENDI</t>
  </si>
  <si>
    <t>898846</t>
  </si>
  <si>
    <t>RIRIN TRIYANAWATI</t>
  </si>
  <si>
    <t>898898</t>
  </si>
  <si>
    <t>DINA DIAMANTINA</t>
  </si>
  <si>
    <t>899084</t>
  </si>
  <si>
    <t>ROBBY SETIAWAN</t>
  </si>
  <si>
    <t>899085</t>
  </si>
  <si>
    <t>GIGIH SRI H</t>
  </si>
  <si>
    <t>899886</t>
  </si>
  <si>
    <t>DJOKO PRIYO  UTOMO</t>
  </si>
  <si>
    <t>900257</t>
  </si>
  <si>
    <t>AGUS SLAMET SANTOSO</t>
  </si>
  <si>
    <t>900259</t>
  </si>
  <si>
    <t>900265</t>
  </si>
  <si>
    <t>KRIS ANDIJANI</t>
  </si>
  <si>
    <t>900289</t>
  </si>
  <si>
    <t>WISE YULIA</t>
  </si>
  <si>
    <t>900598</t>
  </si>
  <si>
    <t>PRIANTONO SOEBEKTI</t>
  </si>
  <si>
    <t>900781</t>
  </si>
  <si>
    <t>M. ALIMAKI</t>
  </si>
  <si>
    <t>900836</t>
  </si>
  <si>
    <t>GANJAR</t>
  </si>
  <si>
    <t>900842</t>
  </si>
  <si>
    <t>M. ARIEF KAPRAWI</t>
  </si>
  <si>
    <t>901149</t>
  </si>
  <si>
    <t>Z SRI RAHAJOE</t>
  </si>
  <si>
    <t>901689</t>
  </si>
  <si>
    <t>AGUS KRISTJAHJANA</t>
  </si>
  <si>
    <t>WAKHIDAH NURHAYATI</t>
  </si>
  <si>
    <t>902248</t>
  </si>
  <si>
    <t>SRI WIDODO</t>
  </si>
  <si>
    <t>902873</t>
  </si>
  <si>
    <t>ARIEF SANTOSO</t>
  </si>
  <si>
    <t>903217</t>
  </si>
  <si>
    <t>ISHAK</t>
  </si>
  <si>
    <t>903793</t>
  </si>
  <si>
    <t>WINARTI</t>
  </si>
  <si>
    <t>903998</t>
  </si>
  <si>
    <t>904935</t>
  </si>
  <si>
    <t>SRI NURUL H.</t>
  </si>
  <si>
    <t>910050</t>
  </si>
  <si>
    <t>BAHAYUDIN</t>
  </si>
  <si>
    <t>910522</t>
  </si>
  <si>
    <t>910546</t>
  </si>
  <si>
    <t>SUKAMTO</t>
  </si>
  <si>
    <t>910552</t>
  </si>
  <si>
    <t>ANDREAS SUMARLIANTO</t>
  </si>
  <si>
    <t>910846</t>
  </si>
  <si>
    <t>NUGRAHANING W.E</t>
  </si>
  <si>
    <t>910856</t>
  </si>
  <si>
    <t>ABDULLAH</t>
  </si>
  <si>
    <t>910968</t>
  </si>
  <si>
    <t>ANNA MEILIANA</t>
  </si>
  <si>
    <t>911091</t>
  </si>
  <si>
    <t>RONY OWEN DINATA</t>
  </si>
  <si>
    <t>911099</t>
  </si>
  <si>
    <t>SRI UNTARI</t>
  </si>
  <si>
    <t>911201</t>
  </si>
  <si>
    <t>BAGUS TJATUR P.</t>
  </si>
  <si>
    <t>911816</t>
  </si>
  <si>
    <t>EDY PURNOMO</t>
  </si>
  <si>
    <t>911825</t>
  </si>
  <si>
    <t>CHARLIE TAN</t>
  </si>
  <si>
    <t>912034</t>
  </si>
  <si>
    <t>INDAH SOEGIARTINI</t>
  </si>
  <si>
    <t>912037</t>
  </si>
  <si>
    <t>INDRAWATI</t>
  </si>
  <si>
    <t>912059</t>
  </si>
  <si>
    <t>SLAMET RIYADI</t>
  </si>
  <si>
    <t>912201</t>
  </si>
  <si>
    <t>RR NUSYE DIAN W</t>
  </si>
  <si>
    <t>912222</t>
  </si>
  <si>
    <t>PUJI WIYONO</t>
  </si>
  <si>
    <t>912754</t>
  </si>
  <si>
    <t>MOEDJI SANTOSO</t>
  </si>
  <si>
    <t>912769</t>
  </si>
  <si>
    <t>LISTIJOWATI SUTANTO</t>
  </si>
  <si>
    <t>912822</t>
  </si>
  <si>
    <t>913364</t>
  </si>
  <si>
    <t>WAHYU PUTRI IDAWATI</t>
  </si>
  <si>
    <t>913365</t>
  </si>
  <si>
    <t>MARIA DEWI A.</t>
  </si>
  <si>
    <t>913368</t>
  </si>
  <si>
    <t>RIFA'I</t>
  </si>
  <si>
    <t>913373</t>
  </si>
  <si>
    <t>SUGIJARTO</t>
  </si>
  <si>
    <t>913375</t>
  </si>
  <si>
    <t>913378</t>
  </si>
  <si>
    <t>SONY SUMARSONO</t>
  </si>
  <si>
    <t>913433</t>
  </si>
  <si>
    <t>TABITA ARI PURWANINGSIH</t>
  </si>
  <si>
    <t>913556</t>
  </si>
  <si>
    <t>WIDIAWATI TJHENDRAWAN</t>
  </si>
  <si>
    <t>913619</t>
  </si>
  <si>
    <t>MOCH SUUDI</t>
  </si>
  <si>
    <t>913918</t>
  </si>
  <si>
    <t>MOCH ILYAS</t>
  </si>
  <si>
    <t>914011</t>
  </si>
  <si>
    <t>IWAN HERMAWAN</t>
  </si>
  <si>
    <t>914012</t>
  </si>
  <si>
    <t>YOHANES ANDI S.</t>
  </si>
  <si>
    <t>914072</t>
  </si>
  <si>
    <t>RIRIS NABABAN</t>
  </si>
  <si>
    <t>914076</t>
  </si>
  <si>
    <t>EDY SUPRIYANTO</t>
  </si>
  <si>
    <t>914082</t>
  </si>
  <si>
    <t>ABDULLAH RAHMAD</t>
  </si>
  <si>
    <t>914270</t>
  </si>
  <si>
    <t>ENDRIA WAHYUDI</t>
  </si>
  <si>
    <t>920409</t>
  </si>
  <si>
    <t>JUPRI</t>
  </si>
  <si>
    <t>920657</t>
  </si>
  <si>
    <t>SULATIK</t>
  </si>
  <si>
    <t>920892</t>
  </si>
  <si>
    <t>SYAIFUL HIDAYAT</t>
  </si>
  <si>
    <t>921352</t>
  </si>
  <si>
    <t>SUDARMAWAN</t>
  </si>
  <si>
    <t>921354</t>
  </si>
  <si>
    <t>CHRISTYANI ARI W</t>
  </si>
  <si>
    <t>921366</t>
  </si>
  <si>
    <t>ANI SUMARNI</t>
  </si>
  <si>
    <t>921594</t>
  </si>
  <si>
    <t>RINI RUSDIANA</t>
  </si>
  <si>
    <t>921599</t>
  </si>
  <si>
    <t>SETYO WIDARTI</t>
  </si>
  <si>
    <t>921694</t>
  </si>
  <si>
    <t>YAHYA</t>
  </si>
  <si>
    <t>921747</t>
  </si>
  <si>
    <t>ARIFIN</t>
  </si>
  <si>
    <t>921897</t>
  </si>
  <si>
    <t>ENDANG POERWANTINI</t>
  </si>
  <si>
    <t>930113</t>
  </si>
  <si>
    <t>DESTI IKA ROYANI</t>
  </si>
  <si>
    <t>931800</t>
  </si>
  <si>
    <t>FERRY YOHANES</t>
  </si>
  <si>
    <t>932120</t>
  </si>
  <si>
    <t>ANDRIYANTO</t>
  </si>
  <si>
    <t>940715</t>
  </si>
  <si>
    <t>ISTI SURYANDINI</t>
  </si>
  <si>
    <t>950149</t>
  </si>
  <si>
    <t>JULI SULISTYAWATI</t>
  </si>
  <si>
    <t>950242</t>
  </si>
  <si>
    <t>IRA WAHYU</t>
  </si>
  <si>
    <t>951559</t>
  </si>
  <si>
    <t>RICO RENALDO. P</t>
  </si>
  <si>
    <t>952233</t>
  </si>
  <si>
    <t>FERRY INDRA GUNAWAN</t>
  </si>
  <si>
    <t>DYAH MIRNA I</t>
  </si>
  <si>
    <t>960953</t>
  </si>
  <si>
    <t>SONNY RACHMAWAN</t>
  </si>
  <si>
    <t>961065</t>
  </si>
  <si>
    <t>ADE WIJAYA HALIM</t>
  </si>
  <si>
    <t>961864</t>
  </si>
  <si>
    <t>HOOGERVORST DANNY</t>
  </si>
  <si>
    <t>962205</t>
  </si>
  <si>
    <t>ANDRI LAKSONO</t>
  </si>
  <si>
    <t>962306</t>
  </si>
  <si>
    <t>SUMANTO</t>
  </si>
  <si>
    <t>962380</t>
  </si>
  <si>
    <t>YOPPIE. K</t>
  </si>
  <si>
    <t>962810</t>
  </si>
  <si>
    <t>ADE YUNITA WARDHANI</t>
  </si>
  <si>
    <t>963176</t>
  </si>
  <si>
    <t>EKO SUSANTO</t>
  </si>
  <si>
    <t>963180</t>
  </si>
  <si>
    <t>ALINE PURNOMO</t>
  </si>
  <si>
    <t>963396</t>
  </si>
  <si>
    <t>TOTOK BUDYHARTO</t>
  </si>
  <si>
    <t>963693</t>
  </si>
  <si>
    <t>DWI AGUSTIN SURATADUN</t>
  </si>
  <si>
    <t>963963</t>
  </si>
  <si>
    <t>BARFITTO</t>
  </si>
  <si>
    <t>964050</t>
  </si>
  <si>
    <t>ERI ERLANGGA</t>
  </si>
  <si>
    <t>970109</t>
  </si>
  <si>
    <t>NOENIK DYAH SURYANI</t>
  </si>
  <si>
    <t>970240</t>
  </si>
  <si>
    <t>ARNOLD P</t>
  </si>
  <si>
    <t>970270</t>
  </si>
  <si>
    <t>ANA REKASARI</t>
  </si>
  <si>
    <t>970337</t>
  </si>
  <si>
    <t>MASRUROH</t>
  </si>
  <si>
    <t>970439</t>
  </si>
  <si>
    <t>DIDI RUSLI</t>
  </si>
  <si>
    <t>970664</t>
  </si>
  <si>
    <t>WINARTO</t>
  </si>
  <si>
    <t>970675</t>
  </si>
  <si>
    <t>MARGARETHA HENNY</t>
  </si>
  <si>
    <t>971772</t>
  </si>
  <si>
    <t>NUNUNG AMBIKA. A</t>
  </si>
  <si>
    <t>972154</t>
  </si>
  <si>
    <t>SUSY YANTI SIMANJUNTAK</t>
  </si>
  <si>
    <t>972264</t>
  </si>
  <si>
    <t>INA SUGIARTI</t>
  </si>
  <si>
    <t>972948</t>
  </si>
  <si>
    <t>SUNDORO</t>
  </si>
  <si>
    <t>972951</t>
  </si>
  <si>
    <t>HERLINA F.Y.</t>
  </si>
  <si>
    <t>973064</t>
  </si>
  <si>
    <t>RAM KUNWIDIASMORO</t>
  </si>
  <si>
    <t>973123</t>
  </si>
  <si>
    <t>GATOT SUMARSONO</t>
  </si>
  <si>
    <t>973142</t>
  </si>
  <si>
    <t>YENNY SETYAWATI</t>
  </si>
  <si>
    <t>973143</t>
  </si>
  <si>
    <t>CAHYANINGYAS. A.E.</t>
  </si>
  <si>
    <t>973149</t>
  </si>
  <si>
    <t>TJATUR IDA H.S</t>
  </si>
  <si>
    <t>973171</t>
  </si>
  <si>
    <t>RIYANTI WULANDARI</t>
  </si>
  <si>
    <t>973200</t>
  </si>
  <si>
    <t>EFIE LINDA JANI</t>
  </si>
  <si>
    <t>973211</t>
  </si>
  <si>
    <t>WAHYU UTOMO</t>
  </si>
  <si>
    <t>973267</t>
  </si>
  <si>
    <t>K.DWI MAYA C.</t>
  </si>
  <si>
    <t>973274</t>
  </si>
  <si>
    <t>MENG SENG</t>
  </si>
  <si>
    <t>973683</t>
  </si>
  <si>
    <t>JO KUI PU</t>
  </si>
  <si>
    <t>973875</t>
  </si>
  <si>
    <t>LU CUN CIAT</t>
  </si>
  <si>
    <t>973895</t>
  </si>
  <si>
    <t>FIFY SOEHENDRA</t>
  </si>
  <si>
    <t>974040</t>
  </si>
  <si>
    <t>APRIANA HANDAYANI</t>
  </si>
  <si>
    <t>974049</t>
  </si>
  <si>
    <t>TONY CH TOWOLIU</t>
  </si>
  <si>
    <t>974069</t>
  </si>
  <si>
    <t>KRISTIN DENNI</t>
  </si>
  <si>
    <t>974072</t>
  </si>
  <si>
    <t>MUNDI WIRA P.</t>
  </si>
  <si>
    <t>975043</t>
  </si>
  <si>
    <t>SAHAT MARULI TUA S.</t>
  </si>
  <si>
    <t>975105</t>
  </si>
  <si>
    <t>DAVID LAMONGI</t>
  </si>
  <si>
    <t>975130</t>
  </si>
  <si>
    <t>LILIK SETYOWATI</t>
  </si>
  <si>
    <t>975206</t>
  </si>
  <si>
    <t>MUHAMMAD IBNU SAHISNU</t>
  </si>
  <si>
    <t>975248</t>
  </si>
  <si>
    <t>NOVIE TRI KHRISANTI</t>
  </si>
  <si>
    <t>975378</t>
  </si>
  <si>
    <t>NANIEK MERLIAN D.</t>
  </si>
  <si>
    <t>975772</t>
  </si>
  <si>
    <t>DEBBY HENDRIYATI</t>
  </si>
  <si>
    <t>975911</t>
  </si>
  <si>
    <t>TRI ASWAHYUNI</t>
  </si>
  <si>
    <t>980894</t>
  </si>
  <si>
    <t>ARY BUDI ASTUTI</t>
  </si>
  <si>
    <t>990168</t>
  </si>
  <si>
    <t>FITRIANA MEDIAWATI S.</t>
  </si>
  <si>
    <t>990555</t>
  </si>
  <si>
    <t>KOPERASI KARYAWAN BCA "MITRA SEJAHTERA"</t>
  </si>
  <si>
    <t>DAFTAR PINJAMAN POTONG THR DILUAR NORMATIF BULAN MEI 2017 (UPLOAD)</t>
  </si>
  <si>
    <t>NO</t>
  </si>
  <si>
    <t>NAMA</t>
  </si>
  <si>
    <t>NIP</t>
  </si>
  <si>
    <t>TGL</t>
  </si>
  <si>
    <t>NO FORM</t>
  </si>
  <si>
    <t>TGL BYR</t>
  </si>
  <si>
    <t>PINJAMAN</t>
  </si>
  <si>
    <t>TOTAL</t>
  </si>
  <si>
    <t>POKOK</t>
  </si>
  <si>
    <t>BUNGA</t>
  </si>
  <si>
    <t>BYR</t>
  </si>
  <si>
    <t>ANGS</t>
  </si>
  <si>
    <t>SISA</t>
  </si>
  <si>
    <t>CICILAN</t>
  </si>
  <si>
    <t>PINJAMAN +</t>
  </si>
  <si>
    <t>SISA PINJAMAN</t>
  </si>
  <si>
    <t>CABANG</t>
  </si>
  <si>
    <t>KET</t>
  </si>
  <si>
    <t>LUNAS</t>
  </si>
  <si>
    <t>GGL DBT</t>
  </si>
  <si>
    <t>CICIL</t>
  </si>
  <si>
    <t>PER BULAN</t>
  </si>
  <si>
    <t>010234</t>
  </si>
  <si>
    <t>DBT POT THR DN MEI 2018</t>
  </si>
  <si>
    <t>008594</t>
  </si>
  <si>
    <t>010014</t>
  </si>
  <si>
    <t>008344</t>
  </si>
  <si>
    <t>INDAH RATNA W</t>
  </si>
  <si>
    <t>RAIMON FIRDAUS</t>
  </si>
  <si>
    <t>009775</t>
  </si>
  <si>
    <t>011003</t>
  </si>
  <si>
    <t>009985</t>
  </si>
  <si>
    <t>HESTI DWI A</t>
  </si>
  <si>
    <t>009629</t>
  </si>
  <si>
    <t>STEFHANIE D</t>
  </si>
  <si>
    <t>001284</t>
  </si>
  <si>
    <t>YURI HARYANTI</t>
  </si>
  <si>
    <t>009991</t>
  </si>
  <si>
    <t>YUSTINA ELDA</t>
  </si>
  <si>
    <t>006022</t>
  </si>
  <si>
    <t>SUSAN ROSALIN</t>
  </si>
  <si>
    <t>009589</t>
  </si>
  <si>
    <t>002135</t>
  </si>
  <si>
    <t>APRILLIA PUSPITO A</t>
  </si>
  <si>
    <t>007907</t>
  </si>
  <si>
    <t>002283</t>
  </si>
  <si>
    <t>009902</t>
  </si>
  <si>
    <t>009683</t>
  </si>
  <si>
    <t>002505</t>
  </si>
  <si>
    <t>009728</t>
  </si>
  <si>
    <t>NASDJIANTO</t>
  </si>
  <si>
    <t>009329</t>
  </si>
  <si>
    <t>002679</t>
  </si>
  <si>
    <t>010010</t>
  </si>
  <si>
    <t>MARIA K DEWI</t>
  </si>
  <si>
    <t>007909</t>
  </si>
  <si>
    <t>IRIANTI SRIASTUTI</t>
  </si>
  <si>
    <t>008860</t>
  </si>
  <si>
    <t>001285</t>
  </si>
  <si>
    <t>009585</t>
  </si>
  <si>
    <t>002651</t>
  </si>
  <si>
    <t>M. ALI DALHAR EFFENDI</t>
  </si>
  <si>
    <t>010164</t>
  </si>
  <si>
    <t>F. DINA DIAMANTINA</t>
  </si>
  <si>
    <t>002365</t>
  </si>
  <si>
    <t>GIGIH SRI HANDAYANI</t>
  </si>
  <si>
    <t>010284</t>
  </si>
  <si>
    <t>DJOKO PRIYO UTOMO</t>
  </si>
  <si>
    <t>009470</t>
  </si>
  <si>
    <t>AGUS SLAMET S</t>
  </si>
  <si>
    <t>009633</t>
  </si>
  <si>
    <t>MUHAMMAD ALIMAKI</t>
  </si>
  <si>
    <t>GANDJAR WIDHI W</t>
  </si>
  <si>
    <t>009823</t>
  </si>
  <si>
    <t>MOCH ARIEF KAPRAWI</t>
  </si>
  <si>
    <t>011025</t>
  </si>
  <si>
    <t>ZIPPORA SRI RAHAJOE</t>
  </si>
  <si>
    <t>001917</t>
  </si>
  <si>
    <t>AGUS KRISTJAHYONO</t>
  </si>
  <si>
    <t>002668</t>
  </si>
  <si>
    <t>007609</t>
  </si>
  <si>
    <t>001384</t>
  </si>
  <si>
    <t>010261</t>
  </si>
  <si>
    <t>007295</t>
  </si>
  <si>
    <t>SRI NURUL HASANAH</t>
  </si>
  <si>
    <t>009596</t>
  </si>
  <si>
    <t>009645</t>
  </si>
  <si>
    <t>EDDY MULYONO</t>
  </si>
  <si>
    <t>001765</t>
  </si>
  <si>
    <t>009677</t>
  </si>
  <si>
    <t>010105</t>
  </si>
  <si>
    <t>NUGRAHANING WIDHI ERSTI</t>
  </si>
  <si>
    <t>001452</t>
  </si>
  <si>
    <t>009601</t>
  </si>
  <si>
    <t>002414</t>
  </si>
  <si>
    <t>RR. INDRIYAWATI C</t>
  </si>
  <si>
    <t>009980</t>
  </si>
  <si>
    <t>002268</t>
  </si>
  <si>
    <t>BAGUS TJATUR PRANTIDJO</t>
  </si>
  <si>
    <t>001518</t>
  </si>
  <si>
    <t>EINSTEINA M.W.</t>
  </si>
  <si>
    <t>010232</t>
  </si>
  <si>
    <t>001525</t>
  </si>
  <si>
    <t>SLAMET RIADI</t>
  </si>
  <si>
    <t>002558</t>
  </si>
  <si>
    <t>009972</t>
  </si>
  <si>
    <t>007209</t>
  </si>
  <si>
    <t>002347</t>
  </si>
  <si>
    <t>MUHAMMAD URIFAN</t>
  </si>
  <si>
    <t>010089</t>
  </si>
  <si>
    <t>002113</t>
  </si>
  <si>
    <t>MARIA DEWI A</t>
  </si>
  <si>
    <t>009647</t>
  </si>
  <si>
    <t>RIFAI</t>
  </si>
  <si>
    <t>009679</t>
  </si>
  <si>
    <t>002173</t>
  </si>
  <si>
    <t>010270</t>
  </si>
  <si>
    <t>TABITA ARI P</t>
  </si>
  <si>
    <t>002107</t>
  </si>
  <si>
    <t>WIDIAWATI T</t>
  </si>
  <si>
    <t>007860</t>
  </si>
  <si>
    <t>002664</t>
  </si>
  <si>
    <t>010106</t>
  </si>
  <si>
    <t>YOHANES ANDI S</t>
  </si>
  <si>
    <t>009637</t>
  </si>
  <si>
    <t>001775</t>
  </si>
  <si>
    <t>001876</t>
  </si>
  <si>
    <t>001265</t>
  </si>
  <si>
    <t>ENDRIA WAHJUDI</t>
  </si>
  <si>
    <t>008626</t>
  </si>
  <si>
    <t>009330</t>
  </si>
  <si>
    <t>008620</t>
  </si>
  <si>
    <t>002665</t>
  </si>
  <si>
    <t>CHRISTIYANI ARI W</t>
  </si>
  <si>
    <t>001889</t>
  </si>
  <si>
    <t>009418</t>
  </si>
  <si>
    <t>009315</t>
  </si>
  <si>
    <t>002450</t>
  </si>
  <si>
    <t>MAHFUD YAHYA</t>
  </si>
  <si>
    <t>010077</t>
  </si>
  <si>
    <t>010083</t>
  </si>
  <si>
    <t>DESTI IKA R</t>
  </si>
  <si>
    <t>009606</t>
  </si>
  <si>
    <t>001392</t>
  </si>
  <si>
    <t>ANDREYANTO</t>
  </si>
  <si>
    <t>009974</t>
  </si>
  <si>
    <t>009826</t>
  </si>
  <si>
    <t>JULI SULISTIAWATI</t>
  </si>
  <si>
    <t>008116</t>
  </si>
  <si>
    <t>IRA WAHYU H</t>
  </si>
  <si>
    <t>001316</t>
  </si>
  <si>
    <t>RICO R PRINS</t>
  </si>
  <si>
    <t>010058</t>
  </si>
  <si>
    <t>FERRY INDRA. G</t>
  </si>
  <si>
    <t>DYAH MIRNA ISWARI</t>
  </si>
  <si>
    <t>002428</t>
  </si>
  <si>
    <t>009377</t>
  </si>
  <si>
    <t>HOOGERVOST DANNY A</t>
  </si>
  <si>
    <t>009644</t>
  </si>
  <si>
    <t>009290</t>
  </si>
  <si>
    <t>009497</t>
  </si>
  <si>
    <t>009599</t>
  </si>
  <si>
    <t>YOPIE KOLOSIES</t>
  </si>
  <si>
    <t>001909</t>
  </si>
  <si>
    <t>ADE YUNITA W</t>
  </si>
  <si>
    <t>009649</t>
  </si>
  <si>
    <t>009232</t>
  </si>
  <si>
    <t>009996</t>
  </si>
  <si>
    <t>DWI AGUSTIN S</t>
  </si>
  <si>
    <t>008523</t>
  </si>
  <si>
    <t>009680</t>
  </si>
  <si>
    <t>NOENIK DYAH S</t>
  </si>
  <si>
    <t>ARNOLD PRIAJAYA</t>
  </si>
  <si>
    <t>009727</t>
  </si>
  <si>
    <t>002196</t>
  </si>
  <si>
    <t>008219</t>
  </si>
  <si>
    <t>001364</t>
  </si>
  <si>
    <t>010073</t>
  </si>
  <si>
    <t>MARGARETHA HENNY K</t>
  </si>
  <si>
    <t>002032</t>
  </si>
  <si>
    <t>NUNUNG AMBIKA</t>
  </si>
  <si>
    <t>SUSY YANTI S</t>
  </si>
  <si>
    <t>001807</t>
  </si>
  <si>
    <t>010322</t>
  </si>
  <si>
    <t>HERLINA E YANTI</t>
  </si>
  <si>
    <t>009001</t>
  </si>
  <si>
    <t>R.A.M KUNWIDIASMORO</t>
  </si>
  <si>
    <t>001436</t>
  </si>
  <si>
    <t>009907</t>
  </si>
  <si>
    <t>YENY SETIAWATI</t>
  </si>
  <si>
    <t>CAHYANINGTYAS</t>
  </si>
  <si>
    <t>010057</t>
  </si>
  <si>
    <t>TJATUR IDA HARIYATI</t>
  </si>
  <si>
    <t>001967</t>
  </si>
  <si>
    <t>011004</t>
  </si>
  <si>
    <t>001713</t>
  </si>
  <si>
    <t>KRISTINA DWI MAYA</t>
  </si>
  <si>
    <t>002195</t>
  </si>
  <si>
    <t>009493</t>
  </si>
  <si>
    <t>010080</t>
  </si>
  <si>
    <t>001303</t>
  </si>
  <si>
    <t>002053</t>
  </si>
  <si>
    <t>TONY CH.Y TOWOLIU</t>
  </si>
  <si>
    <t>011011</t>
  </si>
  <si>
    <t>MUNDI WIRA P</t>
  </si>
  <si>
    <t>010212</t>
  </si>
  <si>
    <t>IRA SHANTY</t>
  </si>
  <si>
    <t>009648</t>
  </si>
  <si>
    <t>SAHAT MARULITUA S</t>
  </si>
  <si>
    <t>011057</t>
  </si>
  <si>
    <t>LILIK SETIOWATI</t>
  </si>
  <si>
    <t>001288</t>
  </si>
  <si>
    <t>MUHAMMAD IBNU S</t>
  </si>
  <si>
    <t>009523</t>
  </si>
  <si>
    <t>009340</t>
  </si>
  <si>
    <t>NANIEK MARLIAN DEWI</t>
  </si>
  <si>
    <t>009347</t>
  </si>
  <si>
    <t>ARY B ASTUTI</t>
  </si>
  <si>
    <t>009911</t>
  </si>
  <si>
    <t>FITRIANA MEDIAWATI</t>
  </si>
  <si>
    <t>008953</t>
  </si>
  <si>
    <t>001768</t>
  </si>
  <si>
    <t>ELISABETH LISTIANI</t>
  </si>
  <si>
    <t>055426</t>
  </si>
  <si>
    <t>IMAM TAUFIK</t>
  </si>
  <si>
    <t>056142</t>
  </si>
  <si>
    <t>AYU FITRIANI</t>
  </si>
  <si>
    <t>FREESI FRIANA</t>
  </si>
  <si>
    <t>061860</t>
  </si>
  <si>
    <t xml:space="preserve">BEJO PRAGOTO </t>
  </si>
  <si>
    <t>ARIP PUJO U</t>
  </si>
  <si>
    <t>ARIEF WIDODO</t>
  </si>
  <si>
    <t>VERA PUSPA D</t>
  </si>
  <si>
    <t>912042</t>
  </si>
  <si>
    <t>MOCHAMAD ANDRI I</t>
  </si>
  <si>
    <t>AGUNG EKO B</t>
  </si>
  <si>
    <t>MARGARETHA MAHULETTE</t>
  </si>
  <si>
    <t>DAFTAR PINJAMAN POTONG THR NORMATIF BULAN MEI 2017 (UPLOAD)</t>
  </si>
  <si>
    <t>DBT POT THR N MEI 2018</t>
  </si>
  <si>
    <t>002709</t>
  </si>
  <si>
    <t>010625</t>
  </si>
  <si>
    <t>007908</t>
  </si>
  <si>
    <t>009950</t>
  </si>
  <si>
    <t>011201</t>
  </si>
  <si>
    <t>011144</t>
  </si>
  <si>
    <t>DAFTAR PINJAMAN POTONG THR BULAN MEI 2017 (UPLOAD)</t>
  </si>
  <si>
    <t>AC BCA 1</t>
  </si>
  <si>
    <t>AC BCA 2</t>
  </si>
  <si>
    <t>SALDO</t>
  </si>
  <si>
    <t>PROVISI</t>
  </si>
  <si>
    <t>HUTANG</t>
  </si>
  <si>
    <t>SHU</t>
  </si>
  <si>
    <t>TT</t>
  </si>
  <si>
    <t>PINJ</t>
  </si>
  <si>
    <t>AWAL</t>
  </si>
  <si>
    <t>AKHIR</t>
  </si>
  <si>
    <t>AGOES WIDJAJA</t>
  </si>
  <si>
    <t>009560</t>
  </si>
  <si>
    <t>0881168960</t>
  </si>
  <si>
    <t>KEU KW 3 DARMO</t>
  </si>
  <si>
    <t>PIJMN THR'17 NORMATIF</t>
  </si>
  <si>
    <t>009437</t>
  </si>
  <si>
    <t>0881250879</t>
  </si>
  <si>
    <t>KCU DARMO</t>
  </si>
  <si>
    <t>5580009818</t>
  </si>
  <si>
    <t>KCP KREMBANGAN</t>
  </si>
  <si>
    <t>PIJMN THR'15 NORMATIF</t>
  </si>
  <si>
    <t>AGUSTINA S</t>
  </si>
  <si>
    <t>009759</t>
  </si>
  <si>
    <t>8220444440</t>
  </si>
  <si>
    <t>BCA A. YANI</t>
  </si>
  <si>
    <t>8290701415</t>
  </si>
  <si>
    <t>KCU HR MUH</t>
  </si>
  <si>
    <t>002453</t>
  </si>
  <si>
    <t>0101173797</t>
  </si>
  <si>
    <t>TEKNISI BCA VETERAN</t>
  </si>
  <si>
    <t>002448</t>
  </si>
  <si>
    <t>1301075052</t>
  </si>
  <si>
    <t>BCA TUNJUNGAN</t>
  </si>
  <si>
    <t>RR INDRIYAWATI</t>
  </si>
  <si>
    <t>002591</t>
  </si>
  <si>
    <t>2581422883</t>
  </si>
  <si>
    <t>BCA DIPONEGORO</t>
  </si>
  <si>
    <t>EINSTEINA MARYOSANTI</t>
  </si>
  <si>
    <t>002484</t>
  </si>
  <si>
    <t>3881020309</t>
  </si>
  <si>
    <t>BCA DARMO</t>
  </si>
  <si>
    <t>2581429977</t>
  </si>
  <si>
    <t>002667</t>
  </si>
  <si>
    <t>0884677552</t>
  </si>
  <si>
    <t>002537</t>
  </si>
  <si>
    <t>0885541572</t>
  </si>
  <si>
    <t>PRAMUKARYA LOG KW 3 BCA DARMO</t>
  </si>
  <si>
    <t>THOMAS BOENAWAN</t>
  </si>
  <si>
    <t>002539</t>
  </si>
  <si>
    <t>2580924797</t>
  </si>
  <si>
    <t>LOG KW 3 BCA DARMO</t>
  </si>
  <si>
    <t>002536</t>
  </si>
  <si>
    <t>3631231797</t>
  </si>
  <si>
    <t>PEMB KW3 DARMO</t>
  </si>
  <si>
    <t>002676</t>
  </si>
  <si>
    <t>2580913108</t>
  </si>
  <si>
    <t>002567</t>
  </si>
  <si>
    <t>7880088089</t>
  </si>
  <si>
    <t>BCA KPS KRMPG</t>
  </si>
  <si>
    <t>TRI MAULANA D</t>
  </si>
  <si>
    <t>002500</t>
  </si>
  <si>
    <t>2131039150</t>
  </si>
  <si>
    <t>PRAMKRYA BCA HR MUH</t>
  </si>
  <si>
    <t>002566</t>
  </si>
  <si>
    <t>2580931289</t>
  </si>
  <si>
    <t>BCA GALAXY</t>
  </si>
  <si>
    <t>002222</t>
  </si>
  <si>
    <t>0885168448</t>
  </si>
  <si>
    <t>BCA MAKRO PPLEGI</t>
  </si>
  <si>
    <t>002493</t>
  </si>
  <si>
    <t>0880908766</t>
  </si>
  <si>
    <t>BCA RAJAWALI</t>
  </si>
  <si>
    <t>002460</t>
  </si>
  <si>
    <t>7880044910</t>
  </si>
  <si>
    <t>009612</t>
  </si>
  <si>
    <t>1840116600</t>
  </si>
  <si>
    <t>BCA NGORO</t>
  </si>
  <si>
    <t>003084</t>
  </si>
  <si>
    <t>0881210982</t>
  </si>
  <si>
    <t>BCA AMBENGAN</t>
  </si>
  <si>
    <t>007464</t>
  </si>
  <si>
    <t>0501499993</t>
  </si>
  <si>
    <t>BCA MJPAHIT</t>
  </si>
  <si>
    <t>010564</t>
  </si>
  <si>
    <t>6170391177</t>
  </si>
  <si>
    <t>3640842341</t>
  </si>
  <si>
    <t>KK MANUKAN</t>
  </si>
  <si>
    <t>001344</t>
  </si>
  <si>
    <t>4681130173</t>
  </si>
  <si>
    <t>BCA BALIWERTI</t>
  </si>
  <si>
    <t>SHERLEY</t>
  </si>
  <si>
    <t>002604</t>
  </si>
  <si>
    <t>0100319021</t>
  </si>
  <si>
    <t>BCA VETERAN</t>
  </si>
  <si>
    <t>002608</t>
  </si>
  <si>
    <t>0880333011</t>
  </si>
  <si>
    <t>SLK KW 3 DARMO</t>
  </si>
  <si>
    <t>ASTUTI TRI N</t>
  </si>
  <si>
    <t>002605</t>
  </si>
  <si>
    <t>8290981965</t>
  </si>
  <si>
    <t>BCA HR MUH</t>
  </si>
  <si>
    <t>AKINA LANNY S</t>
  </si>
  <si>
    <t>011122</t>
  </si>
  <si>
    <t>0101141593</t>
  </si>
  <si>
    <t>ADM KRDT KW3 DARMO</t>
  </si>
  <si>
    <t>011237</t>
  </si>
  <si>
    <t>0100358191</t>
  </si>
  <si>
    <t>KBG CSO VETERAN</t>
  </si>
  <si>
    <t>011132</t>
  </si>
  <si>
    <t>7900077194</t>
  </si>
  <si>
    <t>BCA GRESIK</t>
  </si>
  <si>
    <t>002703</t>
  </si>
  <si>
    <t>3301000063</t>
  </si>
  <si>
    <t>BCA BABAT</t>
  </si>
  <si>
    <t>001986</t>
  </si>
  <si>
    <t>0101520047</t>
  </si>
  <si>
    <t>002235</t>
  </si>
  <si>
    <t>0501142858</t>
  </si>
  <si>
    <t>BCA KRIAN</t>
  </si>
  <si>
    <t>002733</t>
  </si>
  <si>
    <t>0885310848</t>
  </si>
  <si>
    <t>KFCC SBY</t>
  </si>
  <si>
    <t>002427</t>
  </si>
  <si>
    <t>0180480005</t>
  </si>
  <si>
    <t>KK DELTA SARI</t>
  </si>
  <si>
    <t>M. YUSUF</t>
  </si>
  <si>
    <t>011250</t>
  </si>
  <si>
    <t>8290931119</t>
  </si>
  <si>
    <t>KCP DIT</t>
  </si>
  <si>
    <t>011233</t>
  </si>
  <si>
    <t>2581394880</t>
  </si>
  <si>
    <t>KCP TIDAR</t>
  </si>
  <si>
    <t>010933</t>
  </si>
  <si>
    <t>0101093858</t>
  </si>
  <si>
    <t>YANTI YURIKE</t>
  </si>
  <si>
    <t>010629</t>
  </si>
  <si>
    <t>0100220733</t>
  </si>
  <si>
    <t>OCTAVIANUS J.W.S</t>
  </si>
  <si>
    <t>002607</t>
  </si>
  <si>
    <t>1881500600</t>
  </si>
  <si>
    <t>002424</t>
  </si>
  <si>
    <t>0180793500</t>
  </si>
  <si>
    <t>DRIVER SDA</t>
  </si>
  <si>
    <t>011126</t>
  </si>
  <si>
    <t>2581433338</t>
  </si>
  <si>
    <t>YUYUN M</t>
  </si>
  <si>
    <t>011239</t>
  </si>
  <si>
    <t>1017781782</t>
  </si>
  <si>
    <t>010627</t>
  </si>
  <si>
    <t>0101445584</t>
  </si>
  <si>
    <t>0101138738</t>
  </si>
  <si>
    <t>FINDRA TANSJAH</t>
  </si>
  <si>
    <t>002715</t>
  </si>
  <si>
    <t>2131028000</t>
  </si>
  <si>
    <t>BCA DELTA PLAZA</t>
  </si>
  <si>
    <t>010812</t>
  </si>
  <si>
    <t>0880429906</t>
  </si>
  <si>
    <t>011007</t>
  </si>
  <si>
    <t>2581417766</t>
  </si>
  <si>
    <t>MOCH NORMAN</t>
  </si>
  <si>
    <t>010628</t>
  </si>
  <si>
    <t>0101238660</t>
  </si>
  <si>
    <t>0101457680</t>
  </si>
  <si>
    <t>002425</t>
  </si>
  <si>
    <t>0183272630</t>
  </si>
  <si>
    <t>BCA SIDOARJO</t>
  </si>
  <si>
    <t>002606</t>
  </si>
  <si>
    <t>8290121141</t>
  </si>
  <si>
    <t>002531</t>
  </si>
  <si>
    <t>3631552852</t>
  </si>
  <si>
    <t>BCA TUBAN</t>
  </si>
  <si>
    <t>010739</t>
  </si>
  <si>
    <t>1870226400</t>
  </si>
  <si>
    <t>BCA INDRAPURA</t>
  </si>
  <si>
    <t>001491</t>
  </si>
  <si>
    <t>0881079240</t>
  </si>
  <si>
    <t>BCA JOMBANG</t>
  </si>
  <si>
    <t>002321</t>
  </si>
  <si>
    <t>1130509530</t>
  </si>
  <si>
    <t>010731</t>
  </si>
  <si>
    <t>3250234600</t>
  </si>
  <si>
    <t>BCA PORONG</t>
  </si>
  <si>
    <t>011238</t>
  </si>
  <si>
    <t>3291017353</t>
  </si>
  <si>
    <t>SOY KW3 DARMO</t>
  </si>
  <si>
    <t>SIFERA T</t>
  </si>
  <si>
    <t>011240</t>
  </si>
  <si>
    <t>4681157250</t>
  </si>
  <si>
    <t>DAFTAR PINJAMAN POTONG THR KHUSUS BULAN MEI 2017 (UPLOAD)</t>
  </si>
  <si>
    <t>TRI HARYONO</t>
  </si>
  <si>
    <t>DBT POT THR KHS MEI 2018</t>
  </si>
  <si>
    <t>MARIA CARLA WIJAYA</t>
  </si>
  <si>
    <t>963678</t>
  </si>
  <si>
    <t>EKO BUDIONO</t>
  </si>
  <si>
    <t>903074</t>
  </si>
  <si>
    <t>ERMYN SOESY W</t>
  </si>
  <si>
    <t>002095</t>
  </si>
  <si>
    <t>DBT POT THR UMROH MEI 2018</t>
  </si>
  <si>
    <t>KEN FITRI NILUH</t>
  </si>
  <si>
    <t>002124</t>
  </si>
  <si>
    <t>DJOKO PRIYO U</t>
  </si>
  <si>
    <t>Bunga APRIL MEI2018</t>
  </si>
  <si>
    <t>BY PROVISI MEI 2018</t>
  </si>
  <si>
    <t>Pelunasan DN Pot THR'18</t>
  </si>
  <si>
    <t>CHARLI TAN</t>
  </si>
  <si>
    <t>POEDJIASTONO</t>
  </si>
  <si>
    <t>KRG PELUNASAN DLN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</si>
</sst>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[$-409]d\-mmm\-yy;@"/>
    <numFmt numFmtId="166" formatCode="_([$Rp-421]* #,##0_);_([$Rp-421]* \(#,##0\);_([$Rp-421]* &quot;-&quot;_);_(@_)"/>
    <numFmt numFmtId="167" formatCode="dd/mm/yy;@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name val="Times New Roman"/>
      <family val="1"/>
    </font>
    <font>
      <sz val="14"/>
      <name val="Times New Roman"/>
      <family val="1"/>
    </font>
    <font>
      <sz val="9"/>
      <name val="Times New Roman"/>
      <family val="1"/>
    </font>
    <font>
      <sz val="10"/>
      <name val="Arial"/>
      <family val="2"/>
    </font>
    <font>
      <sz val="12"/>
      <color rgb="FFFF0000"/>
      <name val="Times New Roman"/>
      <family val="1"/>
    </font>
    <font>
      <sz val="11"/>
      <name val="Times New Roman"/>
      <family val="1"/>
    </font>
    <font>
      <i/>
      <sz val="8"/>
      <name val="Arial Black"/>
      <family val="2"/>
    </font>
    <font>
      <sz val="8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</cellStyleXfs>
  <cellXfs count="89">
    <xf numFmtId="0" fontId="0" fillId="0" borderId="0" xfId="0"/>
    <xf numFmtId="39" fontId="0" fillId="0" borderId="0" xfId="0" applyNumberFormat="1"/>
    <xf numFmtId="164" fontId="0" fillId="0" borderId="0" xfId="0" applyNumberFormat="1"/>
    <xf numFmtId="0" fontId="2" fillId="0" borderId="0" xfId="0" applyFont="1" applyFill="1"/>
    <xf numFmtId="0" fontId="3" fillId="0" borderId="0" xfId="0" applyFont="1" applyFill="1"/>
    <xf numFmtId="43" fontId="2" fillId="0" borderId="0" xfId="2" applyFont="1" applyFill="1"/>
    <xf numFmtId="0" fontId="4" fillId="0" borderId="1" xfId="0" applyFont="1" applyFill="1" applyBorder="1" applyAlignment="1">
      <alignment horizontal="center"/>
    </xf>
    <xf numFmtId="43" fontId="4" fillId="0" borderId="1" xfId="2" applyFont="1" applyFill="1" applyBorder="1" applyAlignment="1">
      <alignment horizontal="center"/>
    </xf>
    <xf numFmtId="0" fontId="4" fillId="0" borderId="0" xfId="0" applyFont="1" applyFill="1"/>
    <xf numFmtId="0" fontId="4" fillId="0" borderId="2" xfId="0" applyFont="1" applyFill="1" applyBorder="1" applyAlignment="1">
      <alignment horizontal="center"/>
    </xf>
    <xf numFmtId="43" fontId="4" fillId="0" borderId="2" xfId="2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/>
    <xf numFmtId="0" fontId="2" fillId="0" borderId="3" xfId="0" quotePrefix="1" applyFont="1" applyFill="1" applyBorder="1" applyAlignment="1">
      <alignment horizontal="center"/>
    </xf>
    <xf numFmtId="165" fontId="2" fillId="0" borderId="3" xfId="2" applyNumberFormat="1" applyFont="1" applyFill="1" applyBorder="1" applyAlignment="1">
      <alignment horizontal="center"/>
    </xf>
    <xf numFmtId="165" fontId="2" fillId="0" borderId="3" xfId="2" quotePrefix="1" applyNumberFormat="1" applyFont="1" applyFill="1" applyBorder="1" applyAlignment="1">
      <alignment horizontal="center"/>
    </xf>
    <xf numFmtId="0" fontId="0" fillId="0" borderId="3" xfId="0" applyBorder="1"/>
    <xf numFmtId="164" fontId="0" fillId="0" borderId="3" xfId="0" applyNumberFormat="1" applyBorder="1"/>
    <xf numFmtId="43" fontId="0" fillId="0" borderId="3" xfId="0" applyNumberFormat="1" applyBorder="1"/>
    <xf numFmtId="43" fontId="0" fillId="0" borderId="3" xfId="2" applyFont="1" applyBorder="1"/>
    <xf numFmtId="0" fontId="0" fillId="0" borderId="3" xfId="0" applyBorder="1" applyAlignment="1">
      <alignment horizontal="center"/>
    </xf>
    <xf numFmtId="0" fontId="2" fillId="0" borderId="3" xfId="0" applyFont="1" applyBorder="1"/>
    <xf numFmtId="0" fontId="2" fillId="0" borderId="3" xfId="0" quotePrefix="1" applyFont="1" applyBorder="1"/>
    <xf numFmtId="15" fontId="2" fillId="0" borderId="3" xfId="0" quotePrefix="1" applyNumberFormat="1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/>
    </xf>
    <xf numFmtId="39" fontId="0" fillId="0" borderId="3" xfId="0" applyNumberFormat="1" applyBorder="1"/>
    <xf numFmtId="0" fontId="2" fillId="0" borderId="3" xfId="0" quotePrefix="1" applyFont="1" applyFill="1" applyBorder="1"/>
    <xf numFmtId="0" fontId="0" fillId="0" borderId="3" xfId="0" applyFont="1" applyFill="1" applyBorder="1" applyAlignment="1">
      <alignment horizontal="center"/>
    </xf>
    <xf numFmtId="15" fontId="2" fillId="0" borderId="3" xfId="0" applyNumberFormat="1" applyFont="1" applyFill="1" applyBorder="1" applyAlignment="1">
      <alignment horizontal="center"/>
    </xf>
    <xf numFmtId="15" fontId="2" fillId="0" borderId="3" xfId="3" applyNumberFormat="1" applyFont="1" applyFill="1" applyBorder="1" applyAlignment="1">
      <alignment horizontal="center"/>
    </xf>
    <xf numFmtId="15" fontId="2" fillId="2" borderId="3" xfId="3" applyNumberFormat="1" applyFont="1" applyFill="1" applyBorder="1" applyAlignment="1">
      <alignment horizontal="center"/>
    </xf>
    <xf numFmtId="43" fontId="2" fillId="0" borderId="3" xfId="2" applyFont="1" applyFill="1" applyBorder="1"/>
    <xf numFmtId="43" fontId="2" fillId="0" borderId="3" xfId="2" quotePrefix="1" applyFont="1" applyFill="1" applyBorder="1" applyAlignment="1">
      <alignment horizontal="center"/>
    </xf>
    <xf numFmtId="15" fontId="2" fillId="2" borderId="3" xfId="0" applyNumberFormat="1" applyFont="1" applyFill="1" applyBorder="1" applyAlignment="1">
      <alignment horizontal="center"/>
    </xf>
    <xf numFmtId="164" fontId="2" fillId="0" borderId="3" xfId="1" applyNumberFormat="1" applyFont="1" applyBorder="1"/>
    <xf numFmtId="165" fontId="2" fillId="2" borderId="3" xfId="2" quotePrefix="1" applyNumberFormat="1" applyFont="1" applyFill="1" applyBorder="1" applyAlignment="1">
      <alignment horizontal="center"/>
    </xf>
    <xf numFmtId="165" fontId="2" fillId="0" borderId="3" xfId="0" applyNumberFormat="1" applyFont="1" applyFill="1" applyBorder="1" applyAlignment="1">
      <alignment horizontal="center"/>
    </xf>
    <xf numFmtId="0" fontId="2" fillId="2" borderId="3" xfId="0" quotePrefix="1" applyFont="1" applyFill="1" applyBorder="1" applyAlignment="1">
      <alignment horizontal="center"/>
    </xf>
    <xf numFmtId="165" fontId="2" fillId="2" borderId="3" xfId="2" applyNumberFormat="1" applyFont="1" applyFill="1" applyBorder="1" applyAlignment="1">
      <alignment horizontal="center"/>
    </xf>
    <xf numFmtId="164" fontId="0" fillId="3" borderId="0" xfId="0" applyNumberFormat="1" applyFill="1"/>
    <xf numFmtId="164" fontId="0" fillId="3" borderId="3" xfId="0" applyNumberFormat="1" applyFill="1" applyBorder="1"/>
    <xf numFmtId="15" fontId="6" fillId="0" borderId="3" xfId="0" quotePrefix="1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left"/>
    </xf>
    <xf numFmtId="43" fontId="2" fillId="0" borderId="3" xfId="2" quotePrefix="1" applyFont="1" applyFill="1" applyBorder="1" applyAlignment="1">
      <alignment horizontal="right"/>
    </xf>
    <xf numFmtId="0" fontId="2" fillId="0" borderId="0" xfId="0" applyFont="1" applyFill="1" applyAlignment="1">
      <alignment horizontal="center"/>
    </xf>
    <xf numFmtId="15" fontId="7" fillId="0" borderId="3" xfId="0" applyNumberFormat="1" applyFont="1" applyFill="1" applyBorder="1" applyAlignment="1">
      <alignment horizontal="center"/>
    </xf>
    <xf numFmtId="0" fontId="3" fillId="0" borderId="3" xfId="0" quotePrefix="1" applyFont="1" applyFill="1" applyBorder="1" applyAlignment="1">
      <alignment horizontal="center"/>
    </xf>
    <xf numFmtId="49" fontId="2" fillId="0" borderId="3" xfId="0" quotePrefix="1" applyNumberFormat="1" applyFont="1" applyFill="1" applyBorder="1" applyAlignment="1">
      <alignment horizontal="center"/>
    </xf>
    <xf numFmtId="0" fontId="8" fillId="0" borderId="3" xfId="0" quotePrefix="1" applyFont="1" applyFill="1" applyBorder="1" applyAlignment="1">
      <alignment horizontal="center"/>
    </xf>
    <xf numFmtId="166" fontId="2" fillId="0" borderId="3" xfId="2" applyNumberFormat="1" applyFont="1" applyFill="1" applyBorder="1" applyAlignment="1">
      <alignment horizontal="center"/>
    </xf>
    <xf numFmtId="43" fontId="2" fillId="0" borderId="3" xfId="2" applyFont="1" applyFill="1" applyBorder="1" applyAlignment="1">
      <alignment horizontal="center"/>
    </xf>
    <xf numFmtId="43" fontId="2" fillId="0" borderId="3" xfId="2" applyFont="1" applyFill="1" applyBorder="1" applyAlignment="1">
      <alignment horizontal="right"/>
    </xf>
    <xf numFmtId="0" fontId="9" fillId="0" borderId="3" xfId="0" applyFont="1" applyFill="1" applyBorder="1"/>
    <xf numFmtId="0" fontId="4" fillId="0" borderId="3" xfId="0" applyFont="1" applyFill="1" applyBorder="1"/>
    <xf numFmtId="43" fontId="2" fillId="0" borderId="3" xfId="0" applyNumberFormat="1" applyFont="1" applyFill="1" applyBorder="1" applyAlignment="1">
      <alignment horizontal="center"/>
    </xf>
    <xf numFmtId="0" fontId="2" fillId="2" borderId="3" xfId="0" applyFont="1" applyFill="1" applyBorder="1"/>
    <xf numFmtId="15" fontId="7" fillId="2" borderId="3" xfId="0" applyNumberFormat="1" applyFont="1" applyFill="1" applyBorder="1" applyAlignment="1">
      <alignment horizontal="center"/>
    </xf>
    <xf numFmtId="167" fontId="2" fillId="2" borderId="3" xfId="0" quotePrefix="1" applyNumberFormat="1" applyFont="1" applyFill="1" applyBorder="1" applyAlignment="1">
      <alignment horizontal="center"/>
    </xf>
    <xf numFmtId="167" fontId="2" fillId="2" borderId="3" xfId="0" applyNumberFormat="1" applyFont="1" applyFill="1" applyBorder="1" applyAlignment="1">
      <alignment horizontal="center"/>
    </xf>
    <xf numFmtId="166" fontId="2" fillId="2" borderId="3" xfId="2" applyNumberFormat="1" applyFont="1" applyFill="1" applyBorder="1" applyAlignment="1">
      <alignment horizontal="center"/>
    </xf>
    <xf numFmtId="43" fontId="2" fillId="2" borderId="3" xfId="2" applyFont="1" applyFill="1" applyBorder="1" applyAlignment="1">
      <alignment horizontal="center"/>
    </xf>
    <xf numFmtId="43" fontId="2" fillId="2" borderId="3" xfId="2" quotePrefix="1" applyFont="1" applyFill="1" applyBorder="1" applyAlignment="1">
      <alignment horizontal="right"/>
    </xf>
    <xf numFmtId="43" fontId="2" fillId="2" borderId="3" xfId="2" applyFont="1" applyFill="1" applyBorder="1" applyAlignment="1">
      <alignment horizontal="right"/>
    </xf>
    <xf numFmtId="0" fontId="2" fillId="2" borderId="3" xfId="0" applyFont="1" applyFill="1" applyBorder="1" applyAlignment="1">
      <alignment horizontal="center"/>
    </xf>
    <xf numFmtId="49" fontId="2" fillId="2" borderId="3" xfId="0" quotePrefix="1" applyNumberFormat="1" applyFont="1" applyFill="1" applyBorder="1" applyAlignment="1">
      <alignment horizontal="center"/>
    </xf>
    <xf numFmtId="0" fontId="8" fillId="2" borderId="3" xfId="0" quotePrefix="1" applyFont="1" applyFill="1" applyBorder="1" applyAlignment="1">
      <alignment horizontal="center"/>
    </xf>
    <xf numFmtId="0" fontId="0" fillId="2" borderId="3" xfId="0" quotePrefix="1" applyFill="1" applyBorder="1" applyAlignment="1">
      <alignment horizontal="center"/>
    </xf>
    <xf numFmtId="15" fontId="7" fillId="0" borderId="3" xfId="0" quotePrefix="1" applyNumberFormat="1" applyFont="1" applyFill="1" applyBorder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167" fontId="2" fillId="0" borderId="3" xfId="0" applyNumberFormat="1" applyFont="1" applyFill="1" applyBorder="1" applyAlignment="1">
      <alignment horizontal="center"/>
    </xf>
    <xf numFmtId="39" fontId="2" fillId="0" borderId="3" xfId="0" quotePrefix="1" applyNumberFormat="1" applyFont="1" applyFill="1" applyBorder="1" applyAlignment="1">
      <alignment horizontal="right"/>
    </xf>
    <xf numFmtId="167" fontId="2" fillId="0" borderId="3" xfId="0" quotePrefix="1" applyNumberFormat="1" applyFont="1" applyFill="1" applyBorder="1" applyAlignment="1">
      <alignment horizontal="center"/>
    </xf>
    <xf numFmtId="164" fontId="2" fillId="0" borderId="0" xfId="1" applyNumberFormat="1" applyFont="1" applyFill="1"/>
    <xf numFmtId="167" fontId="3" fillId="0" borderId="3" xfId="0" applyNumberFormat="1" applyFont="1" applyFill="1" applyBorder="1" applyAlignment="1">
      <alignment horizontal="center"/>
    </xf>
    <xf numFmtId="0" fontId="3" fillId="0" borderId="3" xfId="0" applyFont="1" applyFill="1" applyBorder="1"/>
    <xf numFmtId="43" fontId="2" fillId="0" borderId="0" xfId="0" applyNumberFormat="1" applyFont="1" applyFill="1"/>
    <xf numFmtId="15" fontId="3" fillId="2" borderId="4" xfId="0" applyNumberFormat="1" applyFont="1" applyFill="1" applyBorder="1" applyAlignment="1">
      <alignment horizontal="center"/>
    </xf>
    <xf numFmtId="0" fontId="3" fillId="2" borderId="4" xfId="0" quotePrefix="1" applyFont="1" applyFill="1" applyBorder="1" applyAlignment="1">
      <alignment horizontal="center"/>
    </xf>
    <xf numFmtId="167" fontId="3" fillId="2" borderId="4" xfId="0" quotePrefix="1" applyNumberFormat="1" applyFont="1" applyFill="1" applyBorder="1" applyAlignment="1">
      <alignment horizontal="center"/>
    </xf>
    <xf numFmtId="39" fontId="2" fillId="0" borderId="3" xfId="2" applyNumberFormat="1" applyFont="1" applyFill="1" applyBorder="1" applyAlignment="1">
      <alignment horizontal="right"/>
    </xf>
    <xf numFmtId="165" fontId="2" fillId="0" borderId="3" xfId="0" applyNumberFormat="1" applyFont="1" applyFill="1" applyBorder="1"/>
    <xf numFmtId="39" fontId="2" fillId="0" borderId="3" xfId="2" applyNumberFormat="1" applyFont="1" applyFill="1" applyBorder="1" applyAlignment="1"/>
    <xf numFmtId="39" fontId="2" fillId="0" borderId="0" xfId="0" quotePrefix="1" applyNumberFormat="1" applyFont="1" applyFill="1" applyAlignment="1">
      <alignment horizontal="right"/>
    </xf>
    <xf numFmtId="0" fontId="10" fillId="0" borderId="3" xfId="0" applyFont="1" applyFill="1" applyBorder="1" applyAlignment="1">
      <alignment horizontal="center"/>
    </xf>
    <xf numFmtId="0" fontId="7" fillId="0" borderId="3" xfId="0" quotePrefix="1" applyFont="1" applyFill="1" applyBorder="1" applyAlignment="1">
      <alignment horizontal="left"/>
    </xf>
    <xf numFmtId="165" fontId="2" fillId="0" borderId="3" xfId="2" applyNumberFormat="1" applyFont="1" applyFill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3" xfId="0" quotePrefix="1" applyFont="1" applyBorder="1" applyAlignment="1">
      <alignment horizontal="left"/>
    </xf>
    <xf numFmtId="164" fontId="0" fillId="0" borderId="3" xfId="1" applyNumberFormat="1" applyFont="1" applyBorder="1"/>
  </cellXfs>
  <cellStyles count="4">
    <cellStyle name="Comma" xfId="2" builtinId="3"/>
    <cellStyle name="Comma [0]" xfId="1" builtinId="6"/>
    <cellStyle name="Normal" xfId="0" builtinId="0"/>
    <cellStyle name="Normal_Shee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OPKAR%20MITSE%202018/KOMITSE2018/POTONG%20APRIL%20THR%20TAT%202018/HASIL%20THR%20N%20JAN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 N JAN2018"/>
      <sheetName val="THR DN JAN2018"/>
      <sheetName val="THR N PEB 2018"/>
      <sheetName val="THR N MARET 2018"/>
      <sheetName val="THR N APRL2018"/>
      <sheetName val="THR BIASA MEI2018 N"/>
      <sheetName val="THR MEI2018 N"/>
      <sheetName val="THR MEI2018 DN"/>
      <sheetName val="pelnsn dn pot THR Mei2018 "/>
      <sheetName val="THR MEI2018 KHS"/>
      <sheetName val="THR MEI2018 UMROH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7">
          <cell r="U37">
            <v>188250000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3"/>
  <sheetViews>
    <sheetView showGridLines="0" view="pageBreakPreview" zoomScaleNormal="100" zoomScaleSheetLayoutView="100" workbookViewId="0">
      <pane ySplit="5" topLeftCell="A56" activePane="bottomLeft" state="frozen"/>
      <selection pane="bottomLeft" activeCell="J7" sqref="J7:J65"/>
    </sheetView>
  </sheetViews>
  <sheetFormatPr defaultRowHeight="18.75" x14ac:dyDescent="0.3"/>
  <cols>
    <col min="1" max="1" width="6.5703125" style="3" customWidth="1"/>
    <col min="2" max="2" width="23.140625" style="3" bestFit="1" customWidth="1"/>
    <col min="3" max="3" width="7.85546875" style="3" bestFit="1" customWidth="1"/>
    <col min="4" max="4" width="12.85546875" style="3" bestFit="1" customWidth="1"/>
    <col min="5" max="5" width="10.28515625" style="4" customWidth="1"/>
    <col min="6" max="6" width="12.42578125" style="44" customWidth="1"/>
    <col min="7" max="7" width="12.42578125" style="44" hidden="1" customWidth="1"/>
    <col min="8" max="8" width="11.140625" style="3" hidden="1" customWidth="1"/>
    <col min="9" max="9" width="12.7109375" style="3" hidden="1" customWidth="1"/>
    <col min="10" max="10" width="18.42578125" style="5" customWidth="1"/>
    <col min="11" max="12" width="16.85546875" style="5" customWidth="1"/>
    <col min="13" max="13" width="7.28515625" style="3" customWidth="1"/>
    <col min="14" max="14" width="19.7109375" style="3" hidden="1" customWidth="1"/>
    <col min="15" max="15" width="19.42578125" style="3" hidden="1" customWidth="1"/>
    <col min="16" max="16" width="16.85546875" style="3" hidden="1" customWidth="1"/>
    <col min="17" max="17" width="8.7109375" style="3" bestFit="1" customWidth="1"/>
    <col min="18" max="18" width="7.5703125" style="3" bestFit="1" customWidth="1"/>
    <col min="19" max="21" width="16.85546875" style="5" bestFit="1" customWidth="1"/>
    <col min="22" max="22" width="21.42578125" style="3" bestFit="1" customWidth="1"/>
    <col min="23" max="23" width="22.5703125" style="3" bestFit="1" customWidth="1"/>
    <col min="24" max="24" width="5.5703125" style="3" bestFit="1" customWidth="1"/>
    <col min="25" max="25" width="12.7109375" style="3" bestFit="1" customWidth="1"/>
    <col min="26" max="26" width="11.5703125" style="3" bestFit="1" customWidth="1"/>
    <col min="27" max="27" width="14.5703125" style="3" bestFit="1" customWidth="1"/>
    <col min="28" max="28" width="14.5703125" style="3" customWidth="1"/>
    <col min="29" max="29" width="14.5703125" style="3" bestFit="1" customWidth="1"/>
    <col min="30" max="30" width="15.7109375" style="3" bestFit="1" customWidth="1"/>
    <col min="31" max="16384" width="9.140625" style="3"/>
  </cols>
  <sheetData>
    <row r="1" spans="1:30" x14ac:dyDescent="0.3">
      <c r="A1" s="3" t="s">
        <v>423</v>
      </c>
    </row>
    <row r="2" spans="1:30" x14ac:dyDescent="0.3">
      <c r="A2" s="3" t="s">
        <v>670</v>
      </c>
    </row>
    <row r="3" spans="1:30" s="8" customFormat="1" ht="12" x14ac:dyDescent="0.2">
      <c r="A3" s="6" t="s">
        <v>425</v>
      </c>
      <c r="B3" s="6" t="s">
        <v>426</v>
      </c>
      <c r="C3" s="6" t="s">
        <v>427</v>
      </c>
      <c r="D3" s="6" t="s">
        <v>428</v>
      </c>
      <c r="E3" s="6" t="s">
        <v>429</v>
      </c>
      <c r="F3" s="6" t="s">
        <v>671</v>
      </c>
      <c r="G3" s="6" t="s">
        <v>672</v>
      </c>
      <c r="H3" s="6" t="s">
        <v>430</v>
      </c>
      <c r="I3" s="6" t="s">
        <v>430</v>
      </c>
      <c r="J3" s="7" t="s">
        <v>431</v>
      </c>
      <c r="K3" s="7" t="s">
        <v>432</v>
      </c>
      <c r="L3" s="7" t="s">
        <v>433</v>
      </c>
      <c r="M3" s="6" t="s">
        <v>434</v>
      </c>
      <c r="N3" s="6" t="s">
        <v>673</v>
      </c>
      <c r="O3" s="6" t="s">
        <v>435</v>
      </c>
      <c r="P3" s="6" t="s">
        <v>673</v>
      </c>
      <c r="Q3" s="6" t="s">
        <v>436</v>
      </c>
      <c r="R3" s="6" t="s">
        <v>437</v>
      </c>
      <c r="S3" s="7" t="s">
        <v>438</v>
      </c>
      <c r="T3" s="7" t="s">
        <v>439</v>
      </c>
      <c r="U3" s="7" t="s">
        <v>440</v>
      </c>
      <c r="V3" s="6" t="s">
        <v>441</v>
      </c>
      <c r="W3" s="6" t="s">
        <v>442</v>
      </c>
      <c r="X3" s="6"/>
      <c r="Y3" s="8" t="s">
        <v>434</v>
      </c>
      <c r="Z3" s="8" t="s">
        <v>674</v>
      </c>
      <c r="AA3" s="8" t="s">
        <v>675</v>
      </c>
      <c r="AB3" s="8" t="s">
        <v>676</v>
      </c>
      <c r="AC3" s="8" t="s">
        <v>677</v>
      </c>
      <c r="AD3" s="8" t="s">
        <v>678</v>
      </c>
    </row>
    <row r="4" spans="1:30" s="8" customFormat="1" ht="12" x14ac:dyDescent="0.2">
      <c r="A4" s="9"/>
      <c r="B4" s="9"/>
      <c r="C4" s="9"/>
      <c r="D4" s="9"/>
      <c r="E4" s="9"/>
      <c r="F4" s="9"/>
      <c r="G4" s="9"/>
      <c r="H4" s="9" t="s">
        <v>443</v>
      </c>
      <c r="I4" s="9" t="s">
        <v>444</v>
      </c>
      <c r="J4" s="10"/>
      <c r="K4" s="10" t="s">
        <v>431</v>
      </c>
      <c r="L4" s="10"/>
      <c r="M4" s="9"/>
      <c r="N4" s="9" t="s">
        <v>679</v>
      </c>
      <c r="O4" s="9" t="s">
        <v>443</v>
      </c>
      <c r="P4" s="9" t="s">
        <v>680</v>
      </c>
      <c r="Q4" s="9"/>
      <c r="R4" s="9" t="s">
        <v>445</v>
      </c>
      <c r="S4" s="10" t="s">
        <v>446</v>
      </c>
      <c r="T4" s="10" t="s">
        <v>434</v>
      </c>
      <c r="U4" s="10"/>
      <c r="V4" s="9"/>
      <c r="W4" s="9"/>
      <c r="X4" s="9"/>
    </row>
    <row r="5" spans="1:30" s="8" customFormat="1" ht="12" x14ac:dyDescent="0.2">
      <c r="A5" s="9"/>
      <c r="B5" s="9"/>
      <c r="C5" s="9"/>
      <c r="D5" s="9"/>
      <c r="E5" s="9"/>
      <c r="F5" s="9"/>
      <c r="G5" s="9"/>
      <c r="H5" s="9"/>
      <c r="I5" s="9"/>
      <c r="J5" s="10"/>
      <c r="K5" s="10"/>
      <c r="L5" s="10"/>
      <c r="M5" s="9"/>
      <c r="N5" s="9"/>
      <c r="O5" s="9"/>
      <c r="P5" s="9"/>
      <c r="Q5" s="9"/>
      <c r="R5" s="9"/>
      <c r="S5" s="10"/>
      <c r="T5" s="10"/>
      <c r="U5" s="10"/>
      <c r="V5" s="9"/>
      <c r="W5" s="9"/>
      <c r="X5" s="9"/>
    </row>
    <row r="6" spans="1:30" x14ac:dyDescent="0.3">
      <c r="A6" s="11"/>
      <c r="B6" s="12"/>
      <c r="C6" s="13"/>
      <c r="D6" s="45"/>
      <c r="E6" s="46"/>
      <c r="F6" s="47"/>
      <c r="G6" s="48"/>
      <c r="H6" s="45"/>
      <c r="I6" s="45"/>
      <c r="J6" s="49"/>
      <c r="K6" s="50"/>
      <c r="L6" s="43"/>
      <c r="M6" s="51"/>
      <c r="N6" s="50"/>
      <c r="O6" s="51"/>
      <c r="P6" s="51"/>
      <c r="Q6" s="11"/>
      <c r="R6" s="11"/>
      <c r="S6" s="51"/>
      <c r="T6" s="51"/>
      <c r="U6" s="51"/>
      <c r="V6" s="52"/>
      <c r="W6" s="53"/>
      <c r="X6" s="54"/>
    </row>
    <row r="7" spans="1:30" ht="15.75" x14ac:dyDescent="0.25">
      <c r="A7" s="11">
        <v>1</v>
      </c>
      <c r="B7" s="12" t="s">
        <v>856</v>
      </c>
      <c r="C7" s="13" t="s">
        <v>0</v>
      </c>
      <c r="D7" s="71" t="s">
        <v>857</v>
      </c>
      <c r="E7" s="45">
        <v>43228</v>
      </c>
      <c r="F7" s="71" t="s">
        <v>858</v>
      </c>
      <c r="G7" s="69"/>
      <c r="H7" s="69"/>
      <c r="I7" s="69"/>
      <c r="J7" s="50">
        <v>10000000</v>
      </c>
      <c r="K7" s="50">
        <f t="shared" ref="K7:K38" si="0">+Q7*S7</f>
        <v>10000000</v>
      </c>
      <c r="L7" s="43">
        <f t="shared" ref="L7:L38" si="1">+J7/Q7</f>
        <v>10000000</v>
      </c>
      <c r="M7" s="51">
        <v>0</v>
      </c>
      <c r="N7" s="51">
        <v>0</v>
      </c>
      <c r="O7" s="51">
        <v>0</v>
      </c>
      <c r="P7" s="51">
        <f>+J7-O7</f>
        <v>10000000</v>
      </c>
      <c r="Q7" s="11">
        <v>1</v>
      </c>
      <c r="R7" s="11">
        <v>1</v>
      </c>
      <c r="S7" s="51">
        <f t="shared" ref="S7:S38" si="2">+L7+M7</f>
        <v>10000000</v>
      </c>
      <c r="T7" s="51">
        <f t="shared" ref="T7:T38" si="3">+R7*S7</f>
        <v>10000000</v>
      </c>
      <c r="U7" s="51">
        <f t="shared" ref="U7:U38" si="4">+L7*R7</f>
        <v>10000000</v>
      </c>
      <c r="V7" s="12" t="s">
        <v>767</v>
      </c>
      <c r="W7" s="53" t="s">
        <v>2</v>
      </c>
      <c r="X7" s="54">
        <f t="shared" ref="X7:X38" si="5">+J7-U7</f>
        <v>0</v>
      </c>
      <c r="Y7" s="72">
        <v>100645</v>
      </c>
      <c r="Z7" s="72"/>
      <c r="AA7" s="72"/>
      <c r="AB7" s="72"/>
      <c r="AC7" s="72">
        <v>9899355</v>
      </c>
      <c r="AD7" s="72">
        <f>+Y7+AA7-AB7+AC7</f>
        <v>10000000</v>
      </c>
    </row>
    <row r="8" spans="1:30" ht="15.75" x14ac:dyDescent="0.25">
      <c r="A8" s="11">
        <f>+A7+1</f>
        <v>2</v>
      </c>
      <c r="B8" s="12" t="s">
        <v>816</v>
      </c>
      <c r="C8" s="13" t="s">
        <v>3</v>
      </c>
      <c r="D8" s="71" t="s">
        <v>817</v>
      </c>
      <c r="E8" s="45">
        <v>43231</v>
      </c>
      <c r="F8" s="71" t="s">
        <v>818</v>
      </c>
      <c r="G8" s="71" t="s">
        <v>818</v>
      </c>
      <c r="H8" s="69"/>
      <c r="I8" s="69"/>
      <c r="J8" s="50">
        <v>5000000</v>
      </c>
      <c r="K8" s="50">
        <f t="shared" si="0"/>
        <v>5000000</v>
      </c>
      <c r="L8" s="43">
        <f t="shared" si="1"/>
        <v>5000000</v>
      </c>
      <c r="M8" s="51">
        <v>0</v>
      </c>
      <c r="N8" s="51">
        <v>0</v>
      </c>
      <c r="O8" s="51">
        <v>0</v>
      </c>
      <c r="P8" s="51">
        <f>+J8-O8</f>
        <v>5000000</v>
      </c>
      <c r="Q8" s="11">
        <v>1</v>
      </c>
      <c r="R8" s="11">
        <v>1</v>
      </c>
      <c r="S8" s="51">
        <f t="shared" si="2"/>
        <v>5000000</v>
      </c>
      <c r="T8" s="51">
        <f t="shared" si="3"/>
        <v>5000000</v>
      </c>
      <c r="U8" s="51">
        <f t="shared" si="4"/>
        <v>5000000</v>
      </c>
      <c r="V8" s="12" t="s">
        <v>729</v>
      </c>
      <c r="W8" s="53" t="s">
        <v>2</v>
      </c>
      <c r="X8" s="54">
        <f t="shared" si="5"/>
        <v>0</v>
      </c>
      <c r="Y8" s="3">
        <v>44032</v>
      </c>
      <c r="AC8" s="3">
        <v>4955968</v>
      </c>
      <c r="AD8" s="72">
        <f>Y8+Z8+AA8+AC8</f>
        <v>5000000</v>
      </c>
    </row>
    <row r="9" spans="1:30" ht="15.75" x14ac:dyDescent="0.25">
      <c r="A9" s="11">
        <f t="shared" ref="A9:A65" si="6">+A8+1</f>
        <v>3</v>
      </c>
      <c r="B9" s="12" t="s">
        <v>5</v>
      </c>
      <c r="C9" s="13" t="s">
        <v>4</v>
      </c>
      <c r="D9" s="71" t="s">
        <v>839</v>
      </c>
      <c r="E9" s="45">
        <v>43234</v>
      </c>
      <c r="F9" s="71" t="s">
        <v>840</v>
      </c>
      <c r="G9" s="69"/>
      <c r="H9" s="69"/>
      <c r="I9" s="69"/>
      <c r="J9" s="50">
        <v>7500000</v>
      </c>
      <c r="K9" s="50">
        <f t="shared" si="0"/>
        <v>7500000</v>
      </c>
      <c r="L9" s="43">
        <f t="shared" si="1"/>
        <v>7500000</v>
      </c>
      <c r="M9" s="51">
        <v>0</v>
      </c>
      <c r="N9" s="51">
        <v>0</v>
      </c>
      <c r="O9" s="51">
        <v>0</v>
      </c>
      <c r="P9" s="51">
        <f>+J9-O9</f>
        <v>7500000</v>
      </c>
      <c r="Q9" s="11">
        <v>1</v>
      </c>
      <c r="R9" s="11">
        <v>1</v>
      </c>
      <c r="S9" s="51">
        <f t="shared" si="2"/>
        <v>7500000</v>
      </c>
      <c r="T9" s="51">
        <f t="shared" si="3"/>
        <v>7500000</v>
      </c>
      <c r="U9" s="51">
        <f t="shared" si="4"/>
        <v>7500000</v>
      </c>
      <c r="V9" s="12" t="s">
        <v>841</v>
      </c>
      <c r="W9" s="53" t="s">
        <v>2</v>
      </c>
      <c r="X9" s="54">
        <f t="shared" si="5"/>
        <v>0</v>
      </c>
      <c r="Y9" s="72">
        <v>56613</v>
      </c>
      <c r="Z9" s="72"/>
      <c r="AA9" s="72"/>
      <c r="AB9" s="72"/>
      <c r="AC9" s="72">
        <v>7443387</v>
      </c>
      <c r="AD9" s="72">
        <f>+Y9+AA9-AB9+AC9</f>
        <v>7500000</v>
      </c>
    </row>
    <row r="10" spans="1:30" ht="15.75" x14ac:dyDescent="0.25">
      <c r="A10" s="11">
        <f t="shared" si="6"/>
        <v>4</v>
      </c>
      <c r="B10" s="12" t="s">
        <v>651</v>
      </c>
      <c r="C10" s="13" t="s">
        <v>6</v>
      </c>
      <c r="D10" s="71" t="s">
        <v>737</v>
      </c>
      <c r="E10" s="45">
        <v>43206</v>
      </c>
      <c r="F10" s="71" t="s">
        <v>738</v>
      </c>
      <c r="G10" s="69"/>
      <c r="H10" s="69"/>
      <c r="I10" s="69"/>
      <c r="J10" s="50">
        <v>5000000</v>
      </c>
      <c r="K10" s="50">
        <f t="shared" si="0"/>
        <v>5000000</v>
      </c>
      <c r="L10" s="43">
        <f t="shared" si="1"/>
        <v>5000000</v>
      </c>
      <c r="M10" s="51">
        <v>0</v>
      </c>
      <c r="N10" s="51">
        <v>5000000</v>
      </c>
      <c r="O10" s="51">
        <v>0</v>
      </c>
      <c r="P10" s="51">
        <f>+N10-O10</f>
        <v>5000000</v>
      </c>
      <c r="Q10" s="11">
        <v>1</v>
      </c>
      <c r="R10" s="11">
        <v>1</v>
      </c>
      <c r="S10" s="51">
        <f t="shared" si="2"/>
        <v>5000000</v>
      </c>
      <c r="T10" s="51">
        <f t="shared" si="3"/>
        <v>5000000</v>
      </c>
      <c r="U10" s="51">
        <f t="shared" si="4"/>
        <v>5000000</v>
      </c>
      <c r="V10" s="12" t="s">
        <v>739</v>
      </c>
      <c r="W10" s="53" t="s">
        <v>2</v>
      </c>
      <c r="X10" s="54">
        <f t="shared" si="5"/>
        <v>0</v>
      </c>
      <c r="Y10" s="3">
        <v>97500</v>
      </c>
      <c r="AC10" s="3">
        <v>4902500</v>
      </c>
      <c r="AD10" s="72">
        <f>Y10+Z10+AA10+AC10</f>
        <v>5000000</v>
      </c>
    </row>
    <row r="11" spans="1:30" ht="15.75" x14ac:dyDescent="0.25">
      <c r="A11" s="11">
        <f t="shared" si="6"/>
        <v>5</v>
      </c>
      <c r="B11" s="12" t="s">
        <v>8</v>
      </c>
      <c r="C11" s="13" t="s">
        <v>7</v>
      </c>
      <c r="D11" s="71" t="s">
        <v>811</v>
      </c>
      <c r="E11" s="45">
        <v>43215</v>
      </c>
      <c r="F11" s="71" t="s">
        <v>812</v>
      </c>
      <c r="G11" s="69"/>
      <c r="H11" s="69"/>
      <c r="I11" s="69"/>
      <c r="J11" s="50">
        <f>5000000</f>
        <v>5000000</v>
      </c>
      <c r="K11" s="50">
        <f t="shared" si="0"/>
        <v>5000000</v>
      </c>
      <c r="L11" s="43">
        <f t="shared" si="1"/>
        <v>5000000</v>
      </c>
      <c r="M11" s="51">
        <v>0</v>
      </c>
      <c r="N11" s="51">
        <v>0</v>
      </c>
      <c r="O11" s="51">
        <v>0</v>
      </c>
      <c r="P11" s="51">
        <f>+J11-O11</f>
        <v>5000000</v>
      </c>
      <c r="Q11" s="11">
        <v>1</v>
      </c>
      <c r="R11" s="11">
        <v>1</v>
      </c>
      <c r="S11" s="51">
        <f t="shared" si="2"/>
        <v>5000000</v>
      </c>
      <c r="T11" s="51">
        <f t="shared" si="3"/>
        <v>5000000</v>
      </c>
      <c r="U11" s="51">
        <f t="shared" si="4"/>
        <v>5000000</v>
      </c>
      <c r="V11" s="12" t="s">
        <v>813</v>
      </c>
      <c r="W11" s="53" t="s">
        <v>2</v>
      </c>
      <c r="X11" s="54">
        <f t="shared" si="5"/>
        <v>0</v>
      </c>
      <c r="Y11" s="3">
        <v>78000</v>
      </c>
      <c r="AC11" s="3">
        <v>4922000</v>
      </c>
      <c r="AD11" s="72">
        <f>Y11+Z11+AA11+AC11</f>
        <v>5000000</v>
      </c>
    </row>
    <row r="12" spans="1:30" ht="15.75" x14ac:dyDescent="0.25">
      <c r="A12" s="11">
        <f t="shared" si="6"/>
        <v>6</v>
      </c>
      <c r="B12" s="12" t="s">
        <v>10</v>
      </c>
      <c r="C12" s="13" t="s">
        <v>9</v>
      </c>
      <c r="D12" s="71" t="s">
        <v>751</v>
      </c>
      <c r="E12" s="68">
        <v>43206</v>
      </c>
      <c r="F12" s="71" t="s">
        <v>752</v>
      </c>
      <c r="G12" s="71" t="s">
        <v>752</v>
      </c>
      <c r="H12" s="69"/>
      <c r="I12" s="69"/>
      <c r="J12" s="50">
        <v>10000000</v>
      </c>
      <c r="K12" s="50">
        <f t="shared" si="0"/>
        <v>10000000</v>
      </c>
      <c r="L12" s="43">
        <f t="shared" si="1"/>
        <v>10000000</v>
      </c>
      <c r="M12" s="51">
        <v>0</v>
      </c>
      <c r="N12" s="51">
        <v>10000000</v>
      </c>
      <c r="O12" s="51">
        <v>0</v>
      </c>
      <c r="P12" s="51">
        <f>+N12-O12</f>
        <v>10000000</v>
      </c>
      <c r="Q12" s="11">
        <v>1</v>
      </c>
      <c r="R12" s="11">
        <v>1</v>
      </c>
      <c r="S12" s="51">
        <f t="shared" si="2"/>
        <v>10000000</v>
      </c>
      <c r="T12" s="51">
        <f t="shared" si="3"/>
        <v>10000000</v>
      </c>
      <c r="U12" s="51">
        <f t="shared" si="4"/>
        <v>10000000</v>
      </c>
      <c r="V12" s="12" t="s">
        <v>753</v>
      </c>
      <c r="W12" s="53" t="s">
        <v>2</v>
      </c>
      <c r="X12" s="54">
        <f t="shared" si="5"/>
        <v>0</v>
      </c>
      <c r="Y12" s="3">
        <v>195000</v>
      </c>
      <c r="AC12" s="3">
        <v>9805000</v>
      </c>
      <c r="AD12" s="72">
        <f>Y12+Z12+AA12+AC12</f>
        <v>10000000</v>
      </c>
    </row>
    <row r="13" spans="1:30" ht="15.75" x14ac:dyDescent="0.25">
      <c r="A13" s="11">
        <f t="shared" si="6"/>
        <v>7</v>
      </c>
      <c r="B13" s="12" t="s">
        <v>12</v>
      </c>
      <c r="C13" s="13" t="s">
        <v>11</v>
      </c>
      <c r="D13" s="67" t="s">
        <v>698</v>
      </c>
      <c r="E13" s="68">
        <v>43146</v>
      </c>
      <c r="F13" s="26" t="s">
        <v>699</v>
      </c>
      <c r="G13" s="69"/>
      <c r="H13" s="69"/>
      <c r="I13" s="69"/>
      <c r="J13" s="70">
        <v>5000000</v>
      </c>
      <c r="K13" s="50">
        <f t="shared" si="0"/>
        <v>5000000</v>
      </c>
      <c r="L13" s="43">
        <f t="shared" si="1"/>
        <v>5000000</v>
      </c>
      <c r="M13" s="51">
        <v>0</v>
      </c>
      <c r="N13" s="51">
        <v>5000000</v>
      </c>
      <c r="O13" s="51">
        <v>0</v>
      </c>
      <c r="P13" s="51">
        <f>+N13-O13</f>
        <v>5000000</v>
      </c>
      <c r="Q13" s="11">
        <v>1</v>
      </c>
      <c r="R13" s="11">
        <v>1</v>
      </c>
      <c r="S13" s="51">
        <f t="shared" si="2"/>
        <v>5000000</v>
      </c>
      <c r="T13" s="51">
        <f t="shared" si="3"/>
        <v>5000000</v>
      </c>
      <c r="U13" s="51">
        <f t="shared" si="4"/>
        <v>5000000</v>
      </c>
      <c r="V13" s="52" t="s">
        <v>700</v>
      </c>
      <c r="W13" s="53" t="s">
        <v>2</v>
      </c>
      <c r="X13" s="54">
        <f t="shared" si="5"/>
        <v>0</v>
      </c>
    </row>
    <row r="14" spans="1:30" ht="15.75" x14ac:dyDescent="0.25">
      <c r="A14" s="11">
        <f t="shared" si="6"/>
        <v>8</v>
      </c>
      <c r="B14" s="12" t="s">
        <v>14</v>
      </c>
      <c r="C14" s="13" t="s">
        <v>13</v>
      </c>
      <c r="D14" s="71" t="s">
        <v>819</v>
      </c>
      <c r="E14" s="68">
        <v>43231</v>
      </c>
      <c r="F14" s="71" t="s">
        <v>820</v>
      </c>
      <c r="G14" s="71" t="s">
        <v>821</v>
      </c>
      <c r="H14" s="69"/>
      <c r="I14" s="69"/>
      <c r="J14" s="50">
        <v>6000000</v>
      </c>
      <c r="K14" s="50">
        <f t="shared" si="0"/>
        <v>6000000</v>
      </c>
      <c r="L14" s="43">
        <f t="shared" si="1"/>
        <v>6000000</v>
      </c>
      <c r="M14" s="51">
        <v>0</v>
      </c>
      <c r="N14" s="51">
        <v>0</v>
      </c>
      <c r="O14" s="51">
        <v>0</v>
      </c>
      <c r="P14" s="51">
        <f>+J14-O14</f>
        <v>6000000</v>
      </c>
      <c r="Q14" s="11">
        <v>1</v>
      </c>
      <c r="R14" s="11">
        <v>1</v>
      </c>
      <c r="S14" s="51">
        <f t="shared" si="2"/>
        <v>6000000</v>
      </c>
      <c r="T14" s="51">
        <f t="shared" si="3"/>
        <v>6000000</v>
      </c>
      <c r="U14" s="51">
        <f t="shared" si="4"/>
        <v>6000000</v>
      </c>
      <c r="V14" s="12" t="s">
        <v>764</v>
      </c>
      <c r="W14" s="53" t="s">
        <v>2</v>
      </c>
      <c r="X14" s="54">
        <f t="shared" si="5"/>
        <v>0</v>
      </c>
      <c r="Y14" s="3">
        <v>52839</v>
      </c>
      <c r="AC14" s="3">
        <v>5947161</v>
      </c>
      <c r="AD14" s="72">
        <f t="shared" ref="AD14:AD19" si="7">Y14+Z14+AA14+AC14</f>
        <v>6000000</v>
      </c>
    </row>
    <row r="15" spans="1:30" ht="15.75" x14ac:dyDescent="0.25">
      <c r="A15" s="11">
        <f t="shared" si="6"/>
        <v>9</v>
      </c>
      <c r="B15" s="12" t="s">
        <v>16</v>
      </c>
      <c r="C15" s="13" t="s">
        <v>15</v>
      </c>
      <c r="D15" s="71" t="s">
        <v>803</v>
      </c>
      <c r="E15" s="68">
        <v>43222</v>
      </c>
      <c r="F15" s="71" t="s">
        <v>804</v>
      </c>
      <c r="G15" s="69"/>
      <c r="H15" s="69"/>
      <c r="I15" s="69"/>
      <c r="J15" s="50">
        <v>5000000</v>
      </c>
      <c r="K15" s="50">
        <f t="shared" si="0"/>
        <v>5000000</v>
      </c>
      <c r="L15" s="43">
        <f t="shared" si="1"/>
        <v>5000000</v>
      </c>
      <c r="M15" s="51">
        <v>0</v>
      </c>
      <c r="N15" s="51">
        <v>0</v>
      </c>
      <c r="O15" s="51">
        <v>0</v>
      </c>
      <c r="P15" s="51">
        <f>+J15-O15</f>
        <v>5000000</v>
      </c>
      <c r="Q15" s="11">
        <v>1</v>
      </c>
      <c r="R15" s="11">
        <v>1</v>
      </c>
      <c r="S15" s="51">
        <f t="shared" si="2"/>
        <v>5000000</v>
      </c>
      <c r="T15" s="51">
        <f t="shared" si="3"/>
        <v>5000000</v>
      </c>
      <c r="U15" s="51">
        <f t="shared" si="4"/>
        <v>5000000</v>
      </c>
      <c r="V15" s="12" t="s">
        <v>764</v>
      </c>
      <c r="W15" s="53" t="s">
        <v>2</v>
      </c>
      <c r="X15" s="54">
        <f t="shared" si="5"/>
        <v>0</v>
      </c>
      <c r="Y15" s="3">
        <v>62903</v>
      </c>
      <c r="AC15" s="3">
        <v>4937097</v>
      </c>
      <c r="AD15" s="72">
        <f t="shared" si="7"/>
        <v>5000000</v>
      </c>
    </row>
    <row r="16" spans="1:30" ht="15.75" x14ac:dyDescent="0.25">
      <c r="A16" s="11">
        <f t="shared" si="6"/>
        <v>10</v>
      </c>
      <c r="B16" s="12" t="s">
        <v>18</v>
      </c>
      <c r="C16" s="13" t="s">
        <v>17</v>
      </c>
      <c r="D16" s="71" t="s">
        <v>782</v>
      </c>
      <c r="E16" s="68">
        <v>43227</v>
      </c>
      <c r="F16" s="71" t="s">
        <v>783</v>
      </c>
      <c r="G16" s="69"/>
      <c r="H16" s="69"/>
      <c r="I16" s="69"/>
      <c r="J16" s="50">
        <v>7500000</v>
      </c>
      <c r="K16" s="50">
        <f t="shared" si="0"/>
        <v>7500000</v>
      </c>
      <c r="L16" s="43">
        <f t="shared" si="1"/>
        <v>7500000</v>
      </c>
      <c r="M16" s="51">
        <v>0</v>
      </c>
      <c r="N16" s="51">
        <v>0</v>
      </c>
      <c r="O16" s="51">
        <v>0</v>
      </c>
      <c r="P16" s="51">
        <f>+J16-O16</f>
        <v>7500000</v>
      </c>
      <c r="Q16" s="11">
        <v>1</v>
      </c>
      <c r="R16" s="11">
        <v>1</v>
      </c>
      <c r="S16" s="51">
        <f t="shared" si="2"/>
        <v>7500000</v>
      </c>
      <c r="T16" s="51">
        <f t="shared" si="3"/>
        <v>7500000</v>
      </c>
      <c r="U16" s="51">
        <f t="shared" si="4"/>
        <v>7500000</v>
      </c>
      <c r="V16" s="12" t="s">
        <v>784</v>
      </c>
      <c r="W16" s="53" t="s">
        <v>2</v>
      </c>
      <c r="X16" s="54">
        <f t="shared" si="5"/>
        <v>0</v>
      </c>
      <c r="Y16" s="3">
        <v>78629</v>
      </c>
      <c r="AC16" s="3">
        <v>7421371</v>
      </c>
      <c r="AD16" s="72">
        <f t="shared" si="7"/>
        <v>7500000</v>
      </c>
    </row>
    <row r="17" spans="1:30" ht="15.75" x14ac:dyDescent="0.25">
      <c r="A17" s="11">
        <f t="shared" si="6"/>
        <v>11</v>
      </c>
      <c r="B17" s="12" t="s">
        <v>655</v>
      </c>
      <c r="C17" s="13" t="s">
        <v>19</v>
      </c>
      <c r="D17" s="71" t="s">
        <v>722</v>
      </c>
      <c r="E17" s="68">
        <v>43194</v>
      </c>
      <c r="F17" s="71" t="s">
        <v>723</v>
      </c>
      <c r="G17" s="71" t="s">
        <v>723</v>
      </c>
      <c r="H17" s="69"/>
      <c r="I17" s="69"/>
      <c r="J17" s="50">
        <v>5000000</v>
      </c>
      <c r="K17" s="50">
        <f t="shared" si="0"/>
        <v>5000000</v>
      </c>
      <c r="L17" s="43">
        <f t="shared" si="1"/>
        <v>5000000</v>
      </c>
      <c r="M17" s="51">
        <v>0</v>
      </c>
      <c r="N17" s="51">
        <v>5000000</v>
      </c>
      <c r="O17" s="51">
        <v>0</v>
      </c>
      <c r="P17" s="51">
        <f>+N17-O17</f>
        <v>5000000</v>
      </c>
      <c r="Q17" s="11">
        <v>1</v>
      </c>
      <c r="R17" s="11">
        <v>1</v>
      </c>
      <c r="S17" s="51">
        <f t="shared" si="2"/>
        <v>5000000</v>
      </c>
      <c r="T17" s="51">
        <f t="shared" si="3"/>
        <v>5000000</v>
      </c>
      <c r="U17" s="51">
        <f t="shared" si="4"/>
        <v>5000000</v>
      </c>
      <c r="V17" s="12" t="s">
        <v>724</v>
      </c>
      <c r="W17" s="53" t="s">
        <v>2</v>
      </c>
      <c r="X17" s="54">
        <f t="shared" si="5"/>
        <v>0</v>
      </c>
      <c r="Y17" s="3">
        <v>114000</v>
      </c>
      <c r="AC17" s="3">
        <v>4886000</v>
      </c>
      <c r="AD17" s="72">
        <f t="shared" si="7"/>
        <v>5000000</v>
      </c>
    </row>
    <row r="18" spans="1:30" ht="15.75" x14ac:dyDescent="0.25">
      <c r="A18" s="11">
        <f t="shared" si="6"/>
        <v>12</v>
      </c>
      <c r="B18" s="12" t="s">
        <v>730</v>
      </c>
      <c r="C18" s="13" t="s">
        <v>20</v>
      </c>
      <c r="D18" s="71" t="s">
        <v>731</v>
      </c>
      <c r="E18" s="68">
        <v>43206</v>
      </c>
      <c r="F18" s="71" t="s">
        <v>732</v>
      </c>
      <c r="G18" s="69"/>
      <c r="H18" s="69"/>
      <c r="I18" s="69"/>
      <c r="J18" s="50">
        <v>4000000</v>
      </c>
      <c r="K18" s="50">
        <f t="shared" si="0"/>
        <v>4000000</v>
      </c>
      <c r="L18" s="43">
        <f t="shared" si="1"/>
        <v>4000000</v>
      </c>
      <c r="M18" s="51">
        <v>0</v>
      </c>
      <c r="N18" s="51">
        <v>4000000</v>
      </c>
      <c r="O18" s="51">
        <v>0</v>
      </c>
      <c r="P18" s="51">
        <f>+N18-O18</f>
        <v>4000000</v>
      </c>
      <c r="Q18" s="11">
        <v>1</v>
      </c>
      <c r="R18" s="11">
        <v>1</v>
      </c>
      <c r="S18" s="51">
        <f t="shared" si="2"/>
        <v>4000000</v>
      </c>
      <c r="T18" s="51">
        <f t="shared" si="3"/>
        <v>4000000</v>
      </c>
      <c r="U18" s="51">
        <f t="shared" si="4"/>
        <v>4000000</v>
      </c>
      <c r="V18" s="12" t="s">
        <v>733</v>
      </c>
      <c r="W18" s="53" t="s">
        <v>2</v>
      </c>
      <c r="X18" s="54">
        <f t="shared" si="5"/>
        <v>0</v>
      </c>
      <c r="Y18" s="3">
        <v>78000</v>
      </c>
      <c r="AC18" s="3">
        <v>3922000</v>
      </c>
      <c r="AD18" s="72">
        <f t="shared" si="7"/>
        <v>4000000</v>
      </c>
    </row>
    <row r="19" spans="1:30" ht="15.75" x14ac:dyDescent="0.25">
      <c r="A19" s="11">
        <f t="shared" si="6"/>
        <v>13</v>
      </c>
      <c r="B19" s="12" t="s">
        <v>22</v>
      </c>
      <c r="C19" s="13" t="s">
        <v>21</v>
      </c>
      <c r="D19" s="71" t="s">
        <v>814</v>
      </c>
      <c r="E19" s="68">
        <v>43231</v>
      </c>
      <c r="F19" s="71" t="s">
        <v>815</v>
      </c>
      <c r="G19" s="69"/>
      <c r="H19" s="69"/>
      <c r="I19" s="69"/>
      <c r="J19" s="50">
        <f>7500000</f>
        <v>7500000</v>
      </c>
      <c r="K19" s="50">
        <f t="shared" si="0"/>
        <v>7500000</v>
      </c>
      <c r="L19" s="43">
        <f t="shared" si="1"/>
        <v>7500000</v>
      </c>
      <c r="M19" s="51">
        <v>0</v>
      </c>
      <c r="N19" s="51">
        <v>0</v>
      </c>
      <c r="O19" s="51">
        <v>0</v>
      </c>
      <c r="P19" s="51">
        <f>+J19-O19</f>
        <v>7500000</v>
      </c>
      <c r="Q19" s="11">
        <v>1</v>
      </c>
      <c r="R19" s="11">
        <v>1</v>
      </c>
      <c r="S19" s="51">
        <f t="shared" si="2"/>
        <v>7500000</v>
      </c>
      <c r="T19" s="51">
        <f t="shared" si="3"/>
        <v>7500000</v>
      </c>
      <c r="U19" s="51">
        <f t="shared" si="4"/>
        <v>7500000</v>
      </c>
      <c r="V19" s="12" t="s">
        <v>707</v>
      </c>
      <c r="W19" s="53" t="s">
        <v>2</v>
      </c>
      <c r="X19" s="54">
        <f t="shared" si="5"/>
        <v>0</v>
      </c>
      <c r="Y19" s="3">
        <v>66048</v>
      </c>
      <c r="Z19" s="3">
        <f>0</f>
        <v>0</v>
      </c>
      <c r="AA19" s="3">
        <f>3742398-862752</f>
        <v>2879646</v>
      </c>
      <c r="AC19" s="3">
        <v>4554306</v>
      </c>
      <c r="AD19" s="72">
        <f t="shared" si="7"/>
        <v>7500000</v>
      </c>
    </row>
    <row r="20" spans="1:30" ht="15.75" x14ac:dyDescent="0.25">
      <c r="A20" s="11">
        <f t="shared" si="6"/>
        <v>14</v>
      </c>
      <c r="B20" s="12" t="s">
        <v>24</v>
      </c>
      <c r="C20" s="13" t="s">
        <v>23</v>
      </c>
      <c r="D20" s="71" t="s">
        <v>845</v>
      </c>
      <c r="E20" s="68">
        <v>43237</v>
      </c>
      <c r="F20" s="71" t="s">
        <v>846</v>
      </c>
      <c r="G20" s="69"/>
      <c r="H20" s="69"/>
      <c r="I20" s="69"/>
      <c r="J20" s="50">
        <v>7500000</v>
      </c>
      <c r="K20" s="50">
        <f t="shared" si="0"/>
        <v>7500000</v>
      </c>
      <c r="L20" s="43">
        <f t="shared" si="1"/>
        <v>7500000</v>
      </c>
      <c r="M20" s="51">
        <v>0</v>
      </c>
      <c r="N20" s="51">
        <v>0</v>
      </c>
      <c r="O20" s="51">
        <v>0</v>
      </c>
      <c r="P20" s="51">
        <f>+J20-O20</f>
        <v>7500000</v>
      </c>
      <c r="Q20" s="11">
        <v>1</v>
      </c>
      <c r="R20" s="11">
        <v>1</v>
      </c>
      <c r="S20" s="51">
        <f t="shared" si="2"/>
        <v>7500000</v>
      </c>
      <c r="T20" s="51">
        <f t="shared" si="3"/>
        <v>7500000</v>
      </c>
      <c r="U20" s="51">
        <f t="shared" si="4"/>
        <v>7500000</v>
      </c>
      <c r="V20" s="12" t="s">
        <v>847</v>
      </c>
      <c r="W20" s="53" t="s">
        <v>2</v>
      </c>
      <c r="X20" s="54">
        <f t="shared" si="5"/>
        <v>0</v>
      </c>
      <c r="Y20" s="72">
        <v>47177</v>
      </c>
      <c r="Z20" s="72"/>
      <c r="AA20" s="72"/>
      <c r="AB20" s="72"/>
      <c r="AC20" s="72">
        <v>7452823</v>
      </c>
      <c r="AD20" s="72">
        <f>+Y20+AA20-AB20+AC20</f>
        <v>7500000</v>
      </c>
    </row>
    <row r="21" spans="1:30" ht="15.75" x14ac:dyDescent="0.25">
      <c r="A21" s="11">
        <f t="shared" si="6"/>
        <v>15</v>
      </c>
      <c r="B21" s="12" t="s">
        <v>26</v>
      </c>
      <c r="C21" s="13" t="s">
        <v>25</v>
      </c>
      <c r="D21" s="67" t="s">
        <v>701</v>
      </c>
      <c r="E21" s="68">
        <v>43158</v>
      </c>
      <c r="F21" s="26" t="s">
        <v>702</v>
      </c>
      <c r="G21" s="69"/>
      <c r="H21" s="69"/>
      <c r="I21" s="69"/>
      <c r="J21" s="70">
        <v>10000000</v>
      </c>
      <c r="K21" s="50">
        <f t="shared" si="0"/>
        <v>10000000</v>
      </c>
      <c r="L21" s="43">
        <f t="shared" si="1"/>
        <v>10000000</v>
      </c>
      <c r="M21" s="51">
        <v>0</v>
      </c>
      <c r="N21" s="51">
        <v>10000000</v>
      </c>
      <c r="O21" s="51">
        <v>0</v>
      </c>
      <c r="P21" s="51">
        <f>+N21-O21</f>
        <v>10000000</v>
      </c>
      <c r="Q21" s="11">
        <v>1</v>
      </c>
      <c r="R21" s="11">
        <v>1</v>
      </c>
      <c r="S21" s="51">
        <f t="shared" si="2"/>
        <v>10000000</v>
      </c>
      <c r="T21" s="51">
        <f t="shared" si="3"/>
        <v>10000000</v>
      </c>
      <c r="U21" s="51">
        <f t="shared" si="4"/>
        <v>10000000</v>
      </c>
      <c r="V21" s="52" t="s">
        <v>703</v>
      </c>
      <c r="W21" s="53" t="s">
        <v>2</v>
      </c>
      <c r="X21" s="54">
        <f t="shared" si="5"/>
        <v>0</v>
      </c>
    </row>
    <row r="22" spans="1:30" ht="15.75" x14ac:dyDescent="0.25">
      <c r="A22" s="11">
        <f t="shared" si="6"/>
        <v>16</v>
      </c>
      <c r="B22" s="12" t="s">
        <v>28</v>
      </c>
      <c r="C22" s="13" t="s">
        <v>27</v>
      </c>
      <c r="D22" s="71" t="s">
        <v>834</v>
      </c>
      <c r="E22" s="68">
        <v>43229</v>
      </c>
      <c r="F22" s="71" t="s">
        <v>835</v>
      </c>
      <c r="G22" s="69"/>
      <c r="H22" s="69"/>
      <c r="I22" s="69"/>
      <c r="J22" s="50">
        <v>7500000</v>
      </c>
      <c r="K22" s="50">
        <f t="shared" si="0"/>
        <v>7500000</v>
      </c>
      <c r="L22" s="43">
        <f t="shared" si="1"/>
        <v>7500000</v>
      </c>
      <c r="M22" s="51">
        <v>0</v>
      </c>
      <c r="N22" s="51">
        <v>0</v>
      </c>
      <c r="O22" s="51">
        <v>0</v>
      </c>
      <c r="P22" s="51">
        <f>+J22-O22</f>
        <v>7500000</v>
      </c>
      <c r="Q22" s="11">
        <v>1</v>
      </c>
      <c r="R22" s="11">
        <v>1</v>
      </c>
      <c r="S22" s="51">
        <f t="shared" si="2"/>
        <v>7500000</v>
      </c>
      <c r="T22" s="51">
        <f t="shared" si="3"/>
        <v>7500000</v>
      </c>
      <c r="U22" s="51">
        <f t="shared" si="4"/>
        <v>7500000</v>
      </c>
      <c r="V22" s="12" t="s">
        <v>836</v>
      </c>
      <c r="W22" s="53" t="s">
        <v>2</v>
      </c>
      <c r="X22" s="54">
        <f t="shared" si="5"/>
        <v>0</v>
      </c>
      <c r="Y22" s="72">
        <v>72339</v>
      </c>
      <c r="Z22" s="72"/>
      <c r="AA22" s="72">
        <f>1460000</f>
        <v>1460000</v>
      </c>
      <c r="AB22" s="72">
        <v>1375935</v>
      </c>
      <c r="AC22" s="72">
        <v>7343596</v>
      </c>
      <c r="AD22" s="72">
        <f>+Y22+AA22-AB22+AC22</f>
        <v>7500000</v>
      </c>
    </row>
    <row r="23" spans="1:30" ht="15.75" x14ac:dyDescent="0.25">
      <c r="A23" s="11">
        <f t="shared" si="6"/>
        <v>17</v>
      </c>
      <c r="B23" s="12" t="s">
        <v>822</v>
      </c>
      <c r="C23" s="13" t="s">
        <v>29</v>
      </c>
      <c r="D23" s="71" t="s">
        <v>823</v>
      </c>
      <c r="E23" s="68">
        <v>43231</v>
      </c>
      <c r="F23" s="71" t="s">
        <v>824</v>
      </c>
      <c r="G23" s="71" t="s">
        <v>824</v>
      </c>
      <c r="H23" s="69"/>
      <c r="I23" s="69"/>
      <c r="J23" s="50">
        <v>15000000</v>
      </c>
      <c r="K23" s="50">
        <f t="shared" si="0"/>
        <v>15000000</v>
      </c>
      <c r="L23" s="43">
        <f t="shared" si="1"/>
        <v>15000000</v>
      </c>
      <c r="M23" s="51">
        <v>0</v>
      </c>
      <c r="N23" s="51">
        <v>0</v>
      </c>
      <c r="O23" s="51">
        <v>0</v>
      </c>
      <c r="P23" s="51">
        <f>+J23-O23</f>
        <v>15000000</v>
      </c>
      <c r="Q23" s="11">
        <v>1</v>
      </c>
      <c r="R23" s="11">
        <v>1</v>
      </c>
      <c r="S23" s="51">
        <f t="shared" si="2"/>
        <v>15000000</v>
      </c>
      <c r="T23" s="51">
        <f t="shared" si="3"/>
        <v>15000000</v>
      </c>
      <c r="U23" s="51">
        <f t="shared" si="4"/>
        <v>15000000</v>
      </c>
      <c r="V23" s="12" t="s">
        <v>825</v>
      </c>
      <c r="W23" s="53" t="s">
        <v>2</v>
      </c>
      <c r="X23" s="54">
        <f t="shared" si="5"/>
        <v>0</v>
      </c>
      <c r="Y23" s="3">
        <v>132097</v>
      </c>
      <c r="Z23" s="3">
        <v>50000</v>
      </c>
      <c r="AC23" s="3">
        <v>14817903</v>
      </c>
      <c r="AD23" s="72">
        <f>Y23+Z23+AA23+AC23</f>
        <v>15000000</v>
      </c>
    </row>
    <row r="24" spans="1:30" ht="15.75" x14ac:dyDescent="0.25">
      <c r="A24" s="11">
        <f t="shared" si="6"/>
        <v>18</v>
      </c>
      <c r="B24" s="12" t="s">
        <v>31</v>
      </c>
      <c r="C24" s="13" t="s">
        <v>30</v>
      </c>
      <c r="D24" s="71" t="s">
        <v>727</v>
      </c>
      <c r="E24" s="68">
        <v>43206</v>
      </c>
      <c r="F24" s="71" t="s">
        <v>728</v>
      </c>
      <c r="G24" s="69"/>
      <c r="H24" s="69"/>
      <c r="I24" s="69"/>
      <c r="J24" s="50">
        <v>10000000</v>
      </c>
      <c r="K24" s="50">
        <f t="shared" si="0"/>
        <v>10000000</v>
      </c>
      <c r="L24" s="43">
        <f t="shared" si="1"/>
        <v>10000000</v>
      </c>
      <c r="M24" s="51">
        <v>0</v>
      </c>
      <c r="N24" s="51">
        <v>10000000</v>
      </c>
      <c r="O24" s="51">
        <v>0</v>
      </c>
      <c r="P24" s="51">
        <f>+N24-O24</f>
        <v>10000000</v>
      </c>
      <c r="Q24" s="11">
        <v>1</v>
      </c>
      <c r="R24" s="11">
        <v>1</v>
      </c>
      <c r="S24" s="51">
        <f t="shared" si="2"/>
        <v>10000000</v>
      </c>
      <c r="T24" s="51">
        <f t="shared" si="3"/>
        <v>10000000</v>
      </c>
      <c r="U24" s="51">
        <f t="shared" si="4"/>
        <v>10000000</v>
      </c>
      <c r="V24" s="12" t="s">
        <v>729</v>
      </c>
      <c r="W24" s="53" t="s">
        <v>2</v>
      </c>
      <c r="X24" s="54">
        <f t="shared" si="5"/>
        <v>0</v>
      </c>
      <c r="Y24" s="3">
        <v>195000</v>
      </c>
      <c r="AC24" s="3">
        <v>9805000</v>
      </c>
      <c r="AD24" s="72">
        <f>Y24+Z24+AA24+AC24</f>
        <v>10000000</v>
      </c>
    </row>
    <row r="25" spans="1:30" x14ac:dyDescent="0.3">
      <c r="A25" s="11">
        <f t="shared" si="6"/>
        <v>19</v>
      </c>
      <c r="B25" s="55" t="s">
        <v>681</v>
      </c>
      <c r="C25" s="37" t="s">
        <v>32</v>
      </c>
      <c r="D25" s="56">
        <v>42851</v>
      </c>
      <c r="E25" s="78" t="s">
        <v>682</v>
      </c>
      <c r="F25" s="57" t="s">
        <v>683</v>
      </c>
      <c r="G25" s="58"/>
      <c r="H25" s="56"/>
      <c r="I25" s="56"/>
      <c r="J25" s="59">
        <f>9750000</f>
        <v>9750000</v>
      </c>
      <c r="K25" s="60">
        <f t="shared" si="0"/>
        <v>9750000</v>
      </c>
      <c r="L25" s="61">
        <f t="shared" si="1"/>
        <v>9750000</v>
      </c>
      <c r="M25" s="62">
        <v>0</v>
      </c>
      <c r="N25" s="60">
        <v>9750000</v>
      </c>
      <c r="O25" s="62">
        <v>0</v>
      </c>
      <c r="P25" s="62">
        <f>+N25-O25</f>
        <v>9750000</v>
      </c>
      <c r="Q25" s="63">
        <v>1</v>
      </c>
      <c r="R25" s="63">
        <v>1</v>
      </c>
      <c r="S25" s="51">
        <f t="shared" si="2"/>
        <v>9750000</v>
      </c>
      <c r="T25" s="51">
        <f t="shared" si="3"/>
        <v>9750000</v>
      </c>
      <c r="U25" s="51">
        <f t="shared" si="4"/>
        <v>9750000</v>
      </c>
      <c r="V25" s="52" t="s">
        <v>684</v>
      </c>
      <c r="W25" s="53" t="s">
        <v>685</v>
      </c>
      <c r="X25" s="54">
        <f t="shared" si="5"/>
        <v>0</v>
      </c>
    </row>
    <row r="26" spans="1:30" ht="15.75" x14ac:dyDescent="0.25">
      <c r="A26" s="11">
        <f t="shared" si="6"/>
        <v>20</v>
      </c>
      <c r="B26" s="12" t="s">
        <v>34</v>
      </c>
      <c r="C26" s="13" t="s">
        <v>33</v>
      </c>
      <c r="D26" s="71" t="s">
        <v>842</v>
      </c>
      <c r="E26" s="68">
        <v>43237</v>
      </c>
      <c r="F26" s="71" t="s">
        <v>843</v>
      </c>
      <c r="G26" s="69"/>
      <c r="H26" s="69"/>
      <c r="I26" s="69"/>
      <c r="J26" s="50">
        <v>7500000</v>
      </c>
      <c r="K26" s="50">
        <f t="shared" si="0"/>
        <v>7500000</v>
      </c>
      <c r="L26" s="43">
        <f t="shared" si="1"/>
        <v>7500000</v>
      </c>
      <c r="M26" s="51">
        <v>0</v>
      </c>
      <c r="N26" s="51">
        <v>0</v>
      </c>
      <c r="O26" s="51">
        <v>0</v>
      </c>
      <c r="P26" s="51">
        <f>+J26-O26</f>
        <v>7500000</v>
      </c>
      <c r="Q26" s="11">
        <v>1</v>
      </c>
      <c r="R26" s="11">
        <v>1</v>
      </c>
      <c r="S26" s="51">
        <f t="shared" si="2"/>
        <v>7500000</v>
      </c>
      <c r="T26" s="51">
        <f t="shared" si="3"/>
        <v>7500000</v>
      </c>
      <c r="U26" s="51">
        <f t="shared" si="4"/>
        <v>7500000</v>
      </c>
      <c r="V26" s="12" t="s">
        <v>844</v>
      </c>
      <c r="W26" s="53" t="s">
        <v>2</v>
      </c>
      <c r="X26" s="54">
        <f t="shared" si="5"/>
        <v>0</v>
      </c>
      <c r="Y26" s="72">
        <v>47177</v>
      </c>
      <c r="Z26" s="72"/>
      <c r="AA26" s="72">
        <f>7500000</f>
        <v>7500000</v>
      </c>
      <c r="AB26" s="72">
        <f>2142556</f>
        <v>2142556</v>
      </c>
      <c r="AC26" s="72">
        <v>2095379</v>
      </c>
      <c r="AD26" s="72">
        <f>+Y26+AA26-AB26+AC26</f>
        <v>7500000</v>
      </c>
    </row>
    <row r="27" spans="1:30" ht="15.75" x14ac:dyDescent="0.25">
      <c r="A27" s="11">
        <f t="shared" si="6"/>
        <v>21</v>
      </c>
      <c r="B27" s="12" t="s">
        <v>36</v>
      </c>
      <c r="C27" s="13" t="s">
        <v>35</v>
      </c>
      <c r="D27" s="71" t="s">
        <v>748</v>
      </c>
      <c r="E27" s="68">
        <v>43206</v>
      </c>
      <c r="F27" s="71" t="s">
        <v>749</v>
      </c>
      <c r="G27" s="69"/>
      <c r="H27" s="69"/>
      <c r="I27" s="69"/>
      <c r="J27" s="50">
        <v>7500000</v>
      </c>
      <c r="K27" s="50">
        <f t="shared" si="0"/>
        <v>7500000</v>
      </c>
      <c r="L27" s="43">
        <f t="shared" si="1"/>
        <v>7500000</v>
      </c>
      <c r="M27" s="51">
        <v>0</v>
      </c>
      <c r="N27" s="51">
        <v>7500000</v>
      </c>
      <c r="O27" s="51">
        <v>0</v>
      </c>
      <c r="P27" s="51">
        <f>+N27-O27</f>
        <v>7500000</v>
      </c>
      <c r="Q27" s="11">
        <v>1</v>
      </c>
      <c r="R27" s="11">
        <v>1</v>
      </c>
      <c r="S27" s="51">
        <f t="shared" si="2"/>
        <v>7500000</v>
      </c>
      <c r="T27" s="51">
        <f t="shared" si="3"/>
        <v>7500000</v>
      </c>
      <c r="U27" s="51">
        <f t="shared" si="4"/>
        <v>7500000</v>
      </c>
      <c r="V27" s="12" t="s">
        <v>750</v>
      </c>
      <c r="W27" s="53" t="s">
        <v>2</v>
      </c>
      <c r="X27" s="54">
        <f t="shared" si="5"/>
        <v>0</v>
      </c>
      <c r="Y27" s="3">
        <v>146250</v>
      </c>
      <c r="AC27" s="3">
        <v>7353750</v>
      </c>
      <c r="AD27" s="72">
        <f t="shared" ref="AD27:AD36" si="8">Y27+Z27+AA27+AC27</f>
        <v>7500000</v>
      </c>
    </row>
    <row r="28" spans="1:30" ht="15.75" x14ac:dyDescent="0.25">
      <c r="A28" s="11">
        <f t="shared" si="6"/>
        <v>22</v>
      </c>
      <c r="B28" s="12" t="s">
        <v>704</v>
      </c>
      <c r="C28" s="13" t="s">
        <v>37</v>
      </c>
      <c r="D28" s="71" t="s">
        <v>705</v>
      </c>
      <c r="E28" s="68">
        <v>43166</v>
      </c>
      <c r="F28" s="71" t="s">
        <v>706</v>
      </c>
      <c r="G28" s="71" t="s">
        <v>706</v>
      </c>
      <c r="H28" s="69"/>
      <c r="I28" s="69"/>
      <c r="J28" s="50">
        <v>5000000</v>
      </c>
      <c r="K28" s="50">
        <f t="shared" si="0"/>
        <v>5000000</v>
      </c>
      <c r="L28" s="43">
        <f t="shared" si="1"/>
        <v>5000000</v>
      </c>
      <c r="M28" s="51">
        <v>0</v>
      </c>
      <c r="N28" s="51">
        <v>5000000</v>
      </c>
      <c r="O28" s="51">
        <v>0</v>
      </c>
      <c r="P28" s="51">
        <f>+N28-O28</f>
        <v>5000000</v>
      </c>
      <c r="Q28" s="11">
        <v>1</v>
      </c>
      <c r="R28" s="11">
        <v>1</v>
      </c>
      <c r="S28" s="51">
        <f t="shared" si="2"/>
        <v>5000000</v>
      </c>
      <c r="T28" s="51">
        <f t="shared" si="3"/>
        <v>5000000</v>
      </c>
      <c r="U28" s="51">
        <f t="shared" si="4"/>
        <v>5000000</v>
      </c>
      <c r="V28" s="52" t="s">
        <v>707</v>
      </c>
      <c r="W28" s="53" t="s">
        <v>2</v>
      </c>
      <c r="X28" s="54">
        <f t="shared" si="5"/>
        <v>0</v>
      </c>
      <c r="Y28" s="72">
        <f>168387</f>
        <v>168387</v>
      </c>
      <c r="Z28" s="72">
        <v>0</v>
      </c>
      <c r="AA28" s="72">
        <v>0</v>
      </c>
      <c r="AB28" s="72"/>
      <c r="AC28" s="72">
        <f>4831613</f>
        <v>4831613</v>
      </c>
      <c r="AD28" s="72">
        <f t="shared" si="8"/>
        <v>5000000</v>
      </c>
    </row>
    <row r="29" spans="1:30" ht="15.75" x14ac:dyDescent="0.25">
      <c r="A29" s="11">
        <f t="shared" si="6"/>
        <v>23</v>
      </c>
      <c r="B29" s="12" t="s">
        <v>40</v>
      </c>
      <c r="C29" s="13" t="s">
        <v>39</v>
      </c>
      <c r="D29" s="69"/>
      <c r="E29" s="68">
        <v>43165</v>
      </c>
      <c r="F29" s="71" t="s">
        <v>712</v>
      </c>
      <c r="G29" s="71" t="s">
        <v>712</v>
      </c>
      <c r="H29" s="69"/>
      <c r="I29" s="69"/>
      <c r="J29" s="50">
        <v>5000000</v>
      </c>
      <c r="K29" s="50">
        <f t="shared" si="0"/>
        <v>5000000</v>
      </c>
      <c r="L29" s="43">
        <f t="shared" si="1"/>
        <v>5000000</v>
      </c>
      <c r="M29" s="51">
        <v>0</v>
      </c>
      <c r="N29" s="51">
        <v>5000000</v>
      </c>
      <c r="O29" s="51">
        <v>0</v>
      </c>
      <c r="P29" s="51">
        <f>+N29-O29</f>
        <v>5000000</v>
      </c>
      <c r="Q29" s="11">
        <v>1</v>
      </c>
      <c r="R29" s="11">
        <v>1</v>
      </c>
      <c r="S29" s="51">
        <f t="shared" si="2"/>
        <v>5000000</v>
      </c>
      <c r="T29" s="51">
        <f t="shared" si="3"/>
        <v>5000000</v>
      </c>
      <c r="U29" s="51">
        <f t="shared" si="4"/>
        <v>5000000</v>
      </c>
      <c r="V29" s="52" t="s">
        <v>707</v>
      </c>
      <c r="W29" s="53" t="s">
        <v>2</v>
      </c>
      <c r="X29" s="54">
        <f t="shared" si="5"/>
        <v>0</v>
      </c>
      <c r="Y29" s="72">
        <v>220323</v>
      </c>
      <c r="AC29" s="72">
        <v>4779677</v>
      </c>
      <c r="AD29" s="72">
        <f t="shared" si="8"/>
        <v>5000000</v>
      </c>
    </row>
    <row r="30" spans="1:30" ht="15.75" x14ac:dyDescent="0.25">
      <c r="A30" s="11">
        <f t="shared" si="6"/>
        <v>24</v>
      </c>
      <c r="B30" s="12" t="s">
        <v>772</v>
      </c>
      <c r="C30" s="13" t="s">
        <v>41</v>
      </c>
      <c r="D30" s="71" t="s">
        <v>773</v>
      </c>
      <c r="E30" s="68">
        <v>43224</v>
      </c>
      <c r="F30" s="71" t="s">
        <v>774</v>
      </c>
      <c r="G30" s="69"/>
      <c r="H30" s="69"/>
      <c r="I30" s="69"/>
      <c r="J30" s="50">
        <v>5000000</v>
      </c>
      <c r="K30" s="50">
        <f t="shared" si="0"/>
        <v>5000000</v>
      </c>
      <c r="L30" s="43">
        <f t="shared" si="1"/>
        <v>5000000</v>
      </c>
      <c r="M30" s="51">
        <v>0</v>
      </c>
      <c r="N30" s="51">
        <v>0</v>
      </c>
      <c r="O30" s="51">
        <v>0</v>
      </c>
      <c r="P30" s="51">
        <f>+J30-O30</f>
        <v>5000000</v>
      </c>
      <c r="Q30" s="11">
        <v>1</v>
      </c>
      <c r="R30" s="11">
        <v>1</v>
      </c>
      <c r="S30" s="51">
        <f t="shared" si="2"/>
        <v>5000000</v>
      </c>
      <c r="T30" s="51">
        <f t="shared" si="3"/>
        <v>5000000</v>
      </c>
      <c r="U30" s="51">
        <f t="shared" si="4"/>
        <v>5000000</v>
      </c>
      <c r="V30" s="12" t="s">
        <v>775</v>
      </c>
      <c r="W30" s="53" t="s">
        <v>2</v>
      </c>
      <c r="X30" s="54">
        <f t="shared" si="5"/>
        <v>0</v>
      </c>
      <c r="Y30" s="3">
        <v>58710</v>
      </c>
      <c r="AC30" s="3">
        <v>4941290</v>
      </c>
      <c r="AD30" s="72">
        <f t="shared" si="8"/>
        <v>5000000</v>
      </c>
    </row>
    <row r="31" spans="1:30" ht="15.75" x14ac:dyDescent="0.25">
      <c r="A31" s="11">
        <f t="shared" si="6"/>
        <v>25</v>
      </c>
      <c r="B31" s="12" t="s">
        <v>43</v>
      </c>
      <c r="C31" s="13" t="s">
        <v>42</v>
      </c>
      <c r="D31" s="71" t="s">
        <v>787</v>
      </c>
      <c r="E31" s="68">
        <v>43227</v>
      </c>
      <c r="F31" s="71" t="s">
        <v>788</v>
      </c>
      <c r="G31" s="69"/>
      <c r="H31" s="69"/>
      <c r="I31" s="69"/>
      <c r="J31" s="50">
        <v>7500000</v>
      </c>
      <c r="K31" s="50">
        <f t="shared" si="0"/>
        <v>7500000</v>
      </c>
      <c r="L31" s="43">
        <f t="shared" si="1"/>
        <v>7500000</v>
      </c>
      <c r="M31" s="51">
        <v>0</v>
      </c>
      <c r="N31" s="51">
        <v>0</v>
      </c>
      <c r="O31" s="51">
        <v>0</v>
      </c>
      <c r="P31" s="51">
        <f>+J31-O31</f>
        <v>7500000</v>
      </c>
      <c r="Q31" s="11">
        <v>1</v>
      </c>
      <c r="R31" s="11">
        <v>1</v>
      </c>
      <c r="S31" s="51">
        <f t="shared" si="2"/>
        <v>7500000</v>
      </c>
      <c r="T31" s="51">
        <f t="shared" si="3"/>
        <v>7500000</v>
      </c>
      <c r="U31" s="51">
        <f t="shared" si="4"/>
        <v>7500000</v>
      </c>
      <c r="V31" s="12" t="s">
        <v>789</v>
      </c>
      <c r="W31" s="53" t="s">
        <v>2</v>
      </c>
      <c r="X31" s="54">
        <f t="shared" si="5"/>
        <v>0</v>
      </c>
      <c r="Y31" s="3">
        <v>78629</v>
      </c>
      <c r="AC31" s="3">
        <v>7421371</v>
      </c>
      <c r="AD31" s="72">
        <f t="shared" si="8"/>
        <v>7500000</v>
      </c>
    </row>
    <row r="32" spans="1:30" ht="15.75" x14ac:dyDescent="0.25">
      <c r="A32" s="11">
        <f t="shared" si="6"/>
        <v>26</v>
      </c>
      <c r="B32" s="12" t="s">
        <v>45</v>
      </c>
      <c r="C32" s="13" t="s">
        <v>44</v>
      </c>
      <c r="D32" s="71" t="s">
        <v>713</v>
      </c>
      <c r="E32" s="68">
        <v>43173</v>
      </c>
      <c r="F32" s="71" t="s">
        <v>714</v>
      </c>
      <c r="G32" s="69"/>
      <c r="H32" s="69"/>
      <c r="I32" s="69"/>
      <c r="J32" s="50">
        <v>5000000</v>
      </c>
      <c r="K32" s="50">
        <f t="shared" si="0"/>
        <v>5000000</v>
      </c>
      <c r="L32" s="43">
        <f t="shared" si="1"/>
        <v>5000000</v>
      </c>
      <c r="M32" s="51">
        <v>0</v>
      </c>
      <c r="N32" s="51">
        <v>5000000</v>
      </c>
      <c r="O32" s="51">
        <v>0</v>
      </c>
      <c r="P32" s="51">
        <f>+N32-O32</f>
        <v>5000000</v>
      </c>
      <c r="Q32" s="11">
        <v>1</v>
      </c>
      <c r="R32" s="11">
        <v>1</v>
      </c>
      <c r="S32" s="51">
        <f t="shared" si="2"/>
        <v>5000000</v>
      </c>
      <c r="T32" s="51">
        <f t="shared" si="3"/>
        <v>5000000</v>
      </c>
      <c r="U32" s="51">
        <f t="shared" si="4"/>
        <v>5000000</v>
      </c>
      <c r="V32" s="52" t="s">
        <v>711</v>
      </c>
      <c r="W32" s="53" t="s">
        <v>2</v>
      </c>
      <c r="X32" s="54">
        <f t="shared" si="5"/>
        <v>0</v>
      </c>
      <c r="Y32" s="72">
        <v>154839</v>
      </c>
      <c r="AC32" s="72">
        <v>4845161</v>
      </c>
      <c r="AD32" s="72">
        <f t="shared" si="8"/>
        <v>5000000</v>
      </c>
    </row>
    <row r="33" spans="1:30" ht="15.75" x14ac:dyDescent="0.25">
      <c r="A33" s="11">
        <f t="shared" si="6"/>
        <v>27</v>
      </c>
      <c r="B33" s="12" t="s">
        <v>708</v>
      </c>
      <c r="C33" s="13" t="s">
        <v>46</v>
      </c>
      <c r="D33" s="71" t="s">
        <v>709</v>
      </c>
      <c r="E33" s="68">
        <v>43165</v>
      </c>
      <c r="F33" s="71" t="s">
        <v>710</v>
      </c>
      <c r="G33" s="69"/>
      <c r="H33" s="69"/>
      <c r="I33" s="69"/>
      <c r="J33" s="50">
        <v>3500000</v>
      </c>
      <c r="K33" s="50">
        <f t="shared" si="0"/>
        <v>3500000</v>
      </c>
      <c r="L33" s="43">
        <f t="shared" si="1"/>
        <v>3500000</v>
      </c>
      <c r="M33" s="51">
        <v>0</v>
      </c>
      <c r="N33" s="51">
        <v>3500000</v>
      </c>
      <c r="O33" s="51">
        <v>0</v>
      </c>
      <c r="P33" s="51">
        <f>+N33-O33</f>
        <v>3500000</v>
      </c>
      <c r="Q33" s="11">
        <v>1</v>
      </c>
      <c r="R33" s="11">
        <v>1</v>
      </c>
      <c r="S33" s="51">
        <f t="shared" si="2"/>
        <v>3500000</v>
      </c>
      <c r="T33" s="51">
        <f t="shared" si="3"/>
        <v>3500000</v>
      </c>
      <c r="U33" s="51">
        <f t="shared" si="4"/>
        <v>3500000</v>
      </c>
      <c r="V33" s="52" t="s">
        <v>711</v>
      </c>
      <c r="W33" s="53" t="s">
        <v>2</v>
      </c>
      <c r="X33" s="54">
        <f t="shared" si="5"/>
        <v>0</v>
      </c>
      <c r="Y33" s="72">
        <v>154226</v>
      </c>
      <c r="AC33" s="72">
        <v>3345774</v>
      </c>
      <c r="AD33" s="72">
        <f t="shared" si="8"/>
        <v>3500000</v>
      </c>
    </row>
    <row r="34" spans="1:30" ht="15.75" x14ac:dyDescent="0.25">
      <c r="A34" s="11">
        <f t="shared" si="6"/>
        <v>28</v>
      </c>
      <c r="B34" s="12" t="s">
        <v>796</v>
      </c>
      <c r="C34" s="13" t="s">
        <v>48</v>
      </c>
      <c r="D34" s="71" t="s">
        <v>797</v>
      </c>
      <c r="E34" s="68">
        <v>43222</v>
      </c>
      <c r="F34" s="71" t="s">
        <v>798</v>
      </c>
      <c r="G34" s="71" t="s">
        <v>798</v>
      </c>
      <c r="H34" s="69"/>
      <c r="I34" s="69"/>
      <c r="J34" s="50">
        <v>7500000</v>
      </c>
      <c r="K34" s="50">
        <f t="shared" si="0"/>
        <v>7500000</v>
      </c>
      <c r="L34" s="43">
        <f t="shared" si="1"/>
        <v>7500000</v>
      </c>
      <c r="M34" s="51">
        <v>0</v>
      </c>
      <c r="N34" s="51">
        <v>0</v>
      </c>
      <c r="O34" s="51">
        <v>0</v>
      </c>
      <c r="P34" s="51">
        <f>+J34-O34</f>
        <v>7500000</v>
      </c>
      <c r="Q34" s="11">
        <v>1</v>
      </c>
      <c r="R34" s="11">
        <v>1</v>
      </c>
      <c r="S34" s="51">
        <f t="shared" si="2"/>
        <v>7500000</v>
      </c>
      <c r="T34" s="51">
        <f t="shared" si="3"/>
        <v>7500000</v>
      </c>
      <c r="U34" s="51">
        <f t="shared" si="4"/>
        <v>7500000</v>
      </c>
      <c r="V34" s="12" t="s">
        <v>799</v>
      </c>
      <c r="W34" s="53" t="s">
        <v>2</v>
      </c>
      <c r="X34" s="54">
        <f t="shared" si="5"/>
        <v>0</v>
      </c>
      <c r="Y34" s="3">
        <v>94355</v>
      </c>
      <c r="AC34" s="3">
        <f>7405645</f>
        <v>7405645</v>
      </c>
      <c r="AD34" s="72">
        <f t="shared" si="8"/>
        <v>7500000</v>
      </c>
    </row>
    <row r="35" spans="1:30" ht="15.75" x14ac:dyDescent="0.25">
      <c r="A35" s="11">
        <f t="shared" si="6"/>
        <v>29</v>
      </c>
      <c r="B35" s="12" t="s">
        <v>50</v>
      </c>
      <c r="C35" s="13" t="s">
        <v>49</v>
      </c>
      <c r="D35" s="71" t="s">
        <v>743</v>
      </c>
      <c r="E35" s="68">
        <v>43206</v>
      </c>
      <c r="F35" s="71" t="s">
        <v>744</v>
      </c>
      <c r="G35" s="71" t="s">
        <v>744</v>
      </c>
      <c r="H35" s="69"/>
      <c r="I35" s="69"/>
      <c r="J35" s="50">
        <v>7500000</v>
      </c>
      <c r="K35" s="50">
        <f t="shared" si="0"/>
        <v>7500000</v>
      </c>
      <c r="L35" s="43">
        <f t="shared" si="1"/>
        <v>7500000</v>
      </c>
      <c r="M35" s="51">
        <v>0</v>
      </c>
      <c r="N35" s="51">
        <v>7500000</v>
      </c>
      <c r="O35" s="51">
        <v>0</v>
      </c>
      <c r="P35" s="51">
        <f>+N35-O35</f>
        <v>7500000</v>
      </c>
      <c r="Q35" s="11">
        <v>1</v>
      </c>
      <c r="R35" s="11">
        <v>1</v>
      </c>
      <c r="S35" s="51">
        <f t="shared" si="2"/>
        <v>7500000</v>
      </c>
      <c r="T35" s="51">
        <f t="shared" si="3"/>
        <v>7500000</v>
      </c>
      <c r="U35" s="51">
        <f t="shared" si="4"/>
        <v>7500000</v>
      </c>
      <c r="V35" s="12" t="s">
        <v>729</v>
      </c>
      <c r="W35" s="53" t="s">
        <v>2</v>
      </c>
      <c r="X35" s="54">
        <f t="shared" si="5"/>
        <v>0</v>
      </c>
      <c r="Y35" s="3">
        <v>146250</v>
      </c>
      <c r="AC35" s="3">
        <v>7353750</v>
      </c>
      <c r="AD35" s="72">
        <f t="shared" si="8"/>
        <v>7500000</v>
      </c>
    </row>
    <row r="36" spans="1:30" ht="15.75" x14ac:dyDescent="0.25">
      <c r="A36" s="11">
        <f t="shared" si="6"/>
        <v>30</v>
      </c>
      <c r="B36" s="12" t="s">
        <v>52</v>
      </c>
      <c r="C36" s="13" t="s">
        <v>51</v>
      </c>
      <c r="D36" s="71" t="s">
        <v>754</v>
      </c>
      <c r="E36" s="68">
        <v>43206</v>
      </c>
      <c r="F36" s="71" t="s">
        <v>755</v>
      </c>
      <c r="G36" s="71" t="s">
        <v>756</v>
      </c>
      <c r="H36" s="69"/>
      <c r="I36" s="69"/>
      <c r="J36" s="50">
        <v>10000000</v>
      </c>
      <c r="K36" s="50">
        <f t="shared" si="0"/>
        <v>10000000</v>
      </c>
      <c r="L36" s="43">
        <f t="shared" si="1"/>
        <v>10000000</v>
      </c>
      <c r="M36" s="51">
        <v>0</v>
      </c>
      <c r="N36" s="51">
        <v>10000000</v>
      </c>
      <c r="O36" s="51">
        <v>0</v>
      </c>
      <c r="P36" s="51">
        <f>+N36-O36</f>
        <v>10000000</v>
      </c>
      <c r="Q36" s="11">
        <v>1</v>
      </c>
      <c r="R36" s="11">
        <v>1</v>
      </c>
      <c r="S36" s="51">
        <f t="shared" si="2"/>
        <v>10000000</v>
      </c>
      <c r="T36" s="51">
        <f t="shared" si="3"/>
        <v>10000000</v>
      </c>
      <c r="U36" s="51">
        <f t="shared" si="4"/>
        <v>10000000</v>
      </c>
      <c r="V36" s="12" t="s">
        <v>757</v>
      </c>
      <c r="W36" s="53" t="s">
        <v>2</v>
      </c>
      <c r="X36" s="54">
        <f t="shared" si="5"/>
        <v>0</v>
      </c>
      <c r="Y36" s="3">
        <v>195000</v>
      </c>
      <c r="AC36" s="3">
        <v>9805000</v>
      </c>
      <c r="AD36" s="72">
        <f t="shared" si="8"/>
        <v>10000000</v>
      </c>
    </row>
    <row r="37" spans="1:30" ht="15.75" x14ac:dyDescent="0.25">
      <c r="A37" s="11">
        <f t="shared" si="6"/>
        <v>31</v>
      </c>
      <c r="B37" s="12" t="s">
        <v>54</v>
      </c>
      <c r="C37" s="13" t="s">
        <v>53</v>
      </c>
      <c r="D37" s="71" t="s">
        <v>853</v>
      </c>
      <c r="E37" s="68">
        <v>43228</v>
      </c>
      <c r="F37" s="71" t="s">
        <v>854</v>
      </c>
      <c r="G37" s="69"/>
      <c r="H37" s="69"/>
      <c r="I37" s="69"/>
      <c r="J37" s="50">
        <v>7500000</v>
      </c>
      <c r="K37" s="50">
        <f t="shared" si="0"/>
        <v>7500000</v>
      </c>
      <c r="L37" s="43">
        <f t="shared" si="1"/>
        <v>7500000</v>
      </c>
      <c r="M37" s="51">
        <v>0</v>
      </c>
      <c r="N37" s="51">
        <v>0</v>
      </c>
      <c r="O37" s="51">
        <v>0</v>
      </c>
      <c r="P37" s="51">
        <f>+J37-O37</f>
        <v>7500000</v>
      </c>
      <c r="Q37" s="11">
        <v>1</v>
      </c>
      <c r="R37" s="11">
        <v>1</v>
      </c>
      <c r="S37" s="51">
        <f t="shared" si="2"/>
        <v>7500000</v>
      </c>
      <c r="T37" s="51">
        <f t="shared" si="3"/>
        <v>7500000</v>
      </c>
      <c r="U37" s="51">
        <f t="shared" si="4"/>
        <v>7500000</v>
      </c>
      <c r="V37" s="12" t="s">
        <v>855</v>
      </c>
      <c r="W37" s="53" t="s">
        <v>2</v>
      </c>
      <c r="X37" s="54">
        <f t="shared" si="5"/>
        <v>0</v>
      </c>
      <c r="Y37" s="72">
        <v>75484</v>
      </c>
      <c r="Z37" s="72"/>
      <c r="AA37" s="72"/>
      <c r="AB37" s="72"/>
      <c r="AC37" s="72">
        <v>7424516</v>
      </c>
      <c r="AD37" s="72">
        <f>+Y37+AA37-AB37+AC37</f>
        <v>7500000</v>
      </c>
    </row>
    <row r="38" spans="1:30" ht="15.75" x14ac:dyDescent="0.25">
      <c r="A38" s="11">
        <f>+A35+1</f>
        <v>30</v>
      </c>
      <c r="B38" s="12" t="s">
        <v>56</v>
      </c>
      <c r="C38" s="13" t="s">
        <v>55</v>
      </c>
      <c r="D38" s="71" t="s">
        <v>734</v>
      </c>
      <c r="E38" s="68">
        <v>43206</v>
      </c>
      <c r="F38" s="71" t="s">
        <v>735</v>
      </c>
      <c r="G38" s="69"/>
      <c r="H38" s="69"/>
      <c r="I38" s="69"/>
      <c r="J38" s="50">
        <v>5000000</v>
      </c>
      <c r="K38" s="50">
        <f t="shared" si="0"/>
        <v>5000000</v>
      </c>
      <c r="L38" s="43">
        <f t="shared" si="1"/>
        <v>5000000</v>
      </c>
      <c r="M38" s="51">
        <v>0</v>
      </c>
      <c r="N38" s="51">
        <v>5000000</v>
      </c>
      <c r="O38" s="51">
        <v>0</v>
      </c>
      <c r="P38" s="51">
        <f>+N38-O38</f>
        <v>5000000</v>
      </c>
      <c r="Q38" s="11">
        <v>1</v>
      </c>
      <c r="R38" s="11">
        <v>1</v>
      </c>
      <c r="S38" s="51">
        <f t="shared" si="2"/>
        <v>5000000</v>
      </c>
      <c r="T38" s="51">
        <f t="shared" si="3"/>
        <v>5000000</v>
      </c>
      <c r="U38" s="51">
        <f t="shared" si="4"/>
        <v>5000000</v>
      </c>
      <c r="V38" s="12" t="s">
        <v>736</v>
      </c>
      <c r="W38" s="53" t="s">
        <v>2</v>
      </c>
      <c r="X38" s="54">
        <f t="shared" si="5"/>
        <v>0</v>
      </c>
      <c r="Y38" s="3">
        <v>97500</v>
      </c>
      <c r="AC38" s="3">
        <v>4902500</v>
      </c>
      <c r="AD38" s="72">
        <f>Y38+Z38+AA38+AC38</f>
        <v>5000000</v>
      </c>
    </row>
    <row r="39" spans="1:30" x14ac:dyDescent="0.3">
      <c r="A39" s="11">
        <f t="shared" si="6"/>
        <v>31</v>
      </c>
      <c r="B39" s="55" t="s">
        <v>58</v>
      </c>
      <c r="C39" s="37" t="s">
        <v>57</v>
      </c>
      <c r="D39" s="56">
        <v>42865</v>
      </c>
      <c r="E39" s="77" t="s">
        <v>686</v>
      </c>
      <c r="F39" s="64" t="s">
        <v>687</v>
      </c>
      <c r="G39" s="65"/>
      <c r="H39" s="56"/>
      <c r="I39" s="56"/>
      <c r="J39" s="60">
        <v>500000</v>
      </c>
      <c r="K39" s="60">
        <f t="shared" ref="K39:K65" si="9">+Q39*S39</f>
        <v>500000</v>
      </c>
      <c r="L39" s="61">
        <f t="shared" ref="L39:L65" si="10">+J39/Q39</f>
        <v>500000</v>
      </c>
      <c r="M39" s="62">
        <v>0</v>
      </c>
      <c r="N39" s="60">
        <v>500000</v>
      </c>
      <c r="O39" s="62">
        <v>0</v>
      </c>
      <c r="P39" s="62">
        <f>+N39-O39</f>
        <v>500000</v>
      </c>
      <c r="Q39" s="63">
        <v>1</v>
      </c>
      <c r="R39" s="63">
        <v>1</v>
      </c>
      <c r="S39" s="51">
        <f t="shared" ref="S39:S65" si="11">+L39+M39</f>
        <v>500000</v>
      </c>
      <c r="T39" s="51">
        <f t="shared" ref="T39:T65" si="12">+R39*S39</f>
        <v>500000</v>
      </c>
      <c r="U39" s="51">
        <f t="shared" ref="U39:U65" si="13">+L39*R39</f>
        <v>500000</v>
      </c>
      <c r="V39" s="52" t="s">
        <v>688</v>
      </c>
      <c r="W39" s="53" t="s">
        <v>685</v>
      </c>
      <c r="X39" s="54">
        <f t="shared" ref="X39:X65" si="14">+J39-U39</f>
        <v>0</v>
      </c>
    </row>
    <row r="40" spans="1:30" ht="15.75" x14ac:dyDescent="0.25">
      <c r="A40" s="11">
        <f t="shared" si="6"/>
        <v>32</v>
      </c>
      <c r="B40" s="12" t="s">
        <v>60</v>
      </c>
      <c r="C40" s="13" t="s">
        <v>59</v>
      </c>
      <c r="D40" s="71" t="s">
        <v>715</v>
      </c>
      <c r="E40" s="68">
        <v>43200</v>
      </c>
      <c r="F40" s="71" t="s">
        <v>716</v>
      </c>
      <c r="G40" s="69"/>
      <c r="H40" s="69"/>
      <c r="I40" s="69"/>
      <c r="J40" s="50">
        <v>1000000</v>
      </c>
      <c r="K40" s="50">
        <f t="shared" si="9"/>
        <v>1000000</v>
      </c>
      <c r="L40" s="43">
        <f t="shared" si="10"/>
        <v>1000000</v>
      </c>
      <c r="M40" s="51">
        <v>0</v>
      </c>
      <c r="N40" s="51">
        <v>1000000</v>
      </c>
      <c r="O40" s="51">
        <v>0</v>
      </c>
      <c r="P40" s="51">
        <f>+N40-O40</f>
        <v>1000000</v>
      </c>
      <c r="Q40" s="11">
        <v>1</v>
      </c>
      <c r="R40" s="11">
        <v>1</v>
      </c>
      <c r="S40" s="51">
        <f t="shared" si="11"/>
        <v>1000000</v>
      </c>
      <c r="T40" s="51">
        <f t="shared" si="12"/>
        <v>1000000</v>
      </c>
      <c r="U40" s="51">
        <f t="shared" si="13"/>
        <v>1000000</v>
      </c>
      <c r="V40" s="52" t="s">
        <v>717</v>
      </c>
      <c r="W40" s="53" t="s">
        <v>2</v>
      </c>
      <c r="X40" s="54">
        <f t="shared" si="14"/>
        <v>0</v>
      </c>
      <c r="Y40" s="72">
        <f>20400</f>
        <v>20400</v>
      </c>
      <c r="AC40" s="72">
        <v>979600</v>
      </c>
      <c r="AD40" s="72">
        <f>Y40+Z40+AA40+AC40</f>
        <v>1000000</v>
      </c>
    </row>
    <row r="41" spans="1:30" ht="15.75" x14ac:dyDescent="0.25">
      <c r="A41" s="11">
        <f t="shared" si="6"/>
        <v>33</v>
      </c>
      <c r="B41" s="12" t="s">
        <v>62</v>
      </c>
      <c r="C41" s="13" t="s">
        <v>61</v>
      </c>
      <c r="D41" s="71" t="s">
        <v>790</v>
      </c>
      <c r="E41" s="68">
        <v>43222</v>
      </c>
      <c r="F41" s="71" t="s">
        <v>791</v>
      </c>
      <c r="G41" s="71" t="s">
        <v>791</v>
      </c>
      <c r="H41" s="69"/>
      <c r="I41" s="69"/>
      <c r="J41" s="50">
        <f>5000000</f>
        <v>5000000</v>
      </c>
      <c r="K41" s="50">
        <f t="shared" si="9"/>
        <v>5000000</v>
      </c>
      <c r="L41" s="43">
        <f t="shared" si="10"/>
        <v>5000000</v>
      </c>
      <c r="M41" s="51">
        <v>0</v>
      </c>
      <c r="N41" s="51">
        <v>0</v>
      </c>
      <c r="O41" s="51">
        <v>0</v>
      </c>
      <c r="P41" s="51">
        <f>+J41-O41</f>
        <v>5000000</v>
      </c>
      <c r="Q41" s="11">
        <v>1</v>
      </c>
      <c r="R41" s="11">
        <v>1</v>
      </c>
      <c r="S41" s="51">
        <f t="shared" si="11"/>
        <v>5000000</v>
      </c>
      <c r="T41" s="51">
        <f t="shared" si="12"/>
        <v>5000000</v>
      </c>
      <c r="U41" s="51">
        <f t="shared" si="13"/>
        <v>5000000</v>
      </c>
      <c r="V41" s="12" t="s">
        <v>792</v>
      </c>
      <c r="W41" s="53" t="s">
        <v>2</v>
      </c>
      <c r="X41" s="54">
        <f t="shared" si="14"/>
        <v>0</v>
      </c>
      <c r="Y41" s="3">
        <v>62903</v>
      </c>
      <c r="AC41" s="3">
        <v>4937097</v>
      </c>
      <c r="AD41" s="72">
        <f>Y41+Z41+AA41+AC41</f>
        <v>5000000</v>
      </c>
    </row>
    <row r="42" spans="1:30" ht="15.75" x14ac:dyDescent="0.25">
      <c r="A42" s="11">
        <f t="shared" si="6"/>
        <v>34</v>
      </c>
      <c r="B42" s="12" t="s">
        <v>768</v>
      </c>
      <c r="C42" s="13" t="s">
        <v>63</v>
      </c>
      <c r="D42" s="71" t="s">
        <v>769</v>
      </c>
      <c r="E42" s="68">
        <v>43220</v>
      </c>
      <c r="F42" s="71" t="s">
        <v>770</v>
      </c>
      <c r="G42" s="69"/>
      <c r="H42" s="69"/>
      <c r="I42" s="69"/>
      <c r="J42" s="50">
        <v>7500000</v>
      </c>
      <c r="K42" s="50">
        <f t="shared" si="9"/>
        <v>7500000</v>
      </c>
      <c r="L42" s="43">
        <f t="shared" si="10"/>
        <v>7500000</v>
      </c>
      <c r="M42" s="51">
        <v>0</v>
      </c>
      <c r="N42" s="51">
        <v>7500000</v>
      </c>
      <c r="O42" s="51">
        <v>0</v>
      </c>
      <c r="P42" s="51">
        <f>+N42-O42</f>
        <v>7500000</v>
      </c>
      <c r="Q42" s="11">
        <v>1</v>
      </c>
      <c r="R42" s="11">
        <v>1</v>
      </c>
      <c r="S42" s="51">
        <f t="shared" si="11"/>
        <v>7500000</v>
      </c>
      <c r="T42" s="51">
        <f t="shared" si="12"/>
        <v>7500000</v>
      </c>
      <c r="U42" s="51">
        <f t="shared" si="13"/>
        <v>7500000</v>
      </c>
      <c r="V42" s="12" t="s">
        <v>771</v>
      </c>
      <c r="W42" s="53" t="s">
        <v>2</v>
      </c>
      <c r="X42" s="54">
        <f t="shared" si="14"/>
        <v>0</v>
      </c>
      <c r="Y42" s="3">
        <v>100750</v>
      </c>
      <c r="AC42" s="3">
        <v>7399250</v>
      </c>
      <c r="AD42" s="72">
        <f>Y42+Z42+AA42+AC42</f>
        <v>7500000</v>
      </c>
    </row>
    <row r="43" spans="1:30" ht="15.75" x14ac:dyDescent="0.25">
      <c r="A43" s="11">
        <f t="shared" si="6"/>
        <v>35</v>
      </c>
      <c r="B43" s="12" t="s">
        <v>718</v>
      </c>
      <c r="C43" s="13" t="s">
        <v>65</v>
      </c>
      <c r="D43" s="71" t="s">
        <v>719</v>
      </c>
      <c r="E43" s="68">
        <v>43202</v>
      </c>
      <c r="F43" s="71" t="s">
        <v>720</v>
      </c>
      <c r="G43" s="69"/>
      <c r="H43" s="69"/>
      <c r="I43" s="69"/>
      <c r="J43" s="50">
        <v>15000000</v>
      </c>
      <c r="K43" s="50">
        <f t="shared" si="9"/>
        <v>15000000</v>
      </c>
      <c r="L43" s="43">
        <f t="shared" si="10"/>
        <v>15000000</v>
      </c>
      <c r="M43" s="51">
        <v>0</v>
      </c>
      <c r="N43" s="51">
        <v>15000000</v>
      </c>
      <c r="O43" s="51">
        <v>0</v>
      </c>
      <c r="P43" s="51">
        <f>+N43-O43</f>
        <v>15000000</v>
      </c>
      <c r="Q43" s="11">
        <v>1</v>
      </c>
      <c r="R43" s="11">
        <v>1</v>
      </c>
      <c r="S43" s="51">
        <f t="shared" si="11"/>
        <v>15000000</v>
      </c>
      <c r="T43" s="51">
        <f t="shared" si="12"/>
        <v>15000000</v>
      </c>
      <c r="U43" s="51">
        <f t="shared" si="13"/>
        <v>15000000</v>
      </c>
      <c r="V43" s="12" t="s">
        <v>721</v>
      </c>
      <c r="W43" s="53" t="s">
        <v>2</v>
      </c>
      <c r="X43" s="54">
        <f t="shared" si="14"/>
        <v>0</v>
      </c>
      <c r="Y43" s="3">
        <v>294000</v>
      </c>
      <c r="Z43" s="3">
        <v>75000</v>
      </c>
      <c r="AC43" s="3">
        <v>14631000</v>
      </c>
      <c r="AD43" s="72">
        <f>Y43+Z43+AA43+AC43</f>
        <v>15000000</v>
      </c>
    </row>
    <row r="44" spans="1:30" ht="15.75" x14ac:dyDescent="0.25">
      <c r="A44" s="11">
        <f t="shared" si="6"/>
        <v>36</v>
      </c>
      <c r="B44" s="12" t="s">
        <v>67</v>
      </c>
      <c r="C44" s="13" t="s">
        <v>66</v>
      </c>
      <c r="D44" s="71" t="s">
        <v>848</v>
      </c>
      <c r="E44" s="68">
        <v>43237</v>
      </c>
      <c r="F44" s="71" t="s">
        <v>849</v>
      </c>
      <c r="G44" s="69"/>
      <c r="H44" s="69"/>
      <c r="I44" s="69"/>
      <c r="J44" s="50">
        <v>7500000</v>
      </c>
      <c r="K44" s="50">
        <f t="shared" si="9"/>
        <v>7500000</v>
      </c>
      <c r="L44" s="43">
        <f t="shared" si="10"/>
        <v>7500000</v>
      </c>
      <c r="M44" s="51">
        <v>0</v>
      </c>
      <c r="N44" s="51">
        <v>0</v>
      </c>
      <c r="O44" s="51">
        <v>0</v>
      </c>
      <c r="P44" s="51">
        <f>+J44-O44</f>
        <v>7500000</v>
      </c>
      <c r="Q44" s="11">
        <v>1</v>
      </c>
      <c r="R44" s="11">
        <v>1</v>
      </c>
      <c r="S44" s="51">
        <f t="shared" si="11"/>
        <v>7500000</v>
      </c>
      <c r="T44" s="51">
        <f t="shared" si="12"/>
        <v>7500000</v>
      </c>
      <c r="U44" s="51">
        <f t="shared" si="13"/>
        <v>7500000</v>
      </c>
      <c r="V44" s="12" t="s">
        <v>847</v>
      </c>
      <c r="W44" s="53" t="s">
        <v>2</v>
      </c>
      <c r="X44" s="54">
        <f t="shared" si="14"/>
        <v>0</v>
      </c>
      <c r="Y44" s="72">
        <v>47177</v>
      </c>
      <c r="Z44" s="72"/>
      <c r="AA44" s="72"/>
      <c r="AB44" s="72"/>
      <c r="AC44" s="72">
        <v>7452823</v>
      </c>
      <c r="AD44" s="72">
        <f>+Y44+AA44-AB44+AC44</f>
        <v>7500000</v>
      </c>
    </row>
    <row r="45" spans="1:30" ht="15.75" x14ac:dyDescent="0.25">
      <c r="A45" s="11">
        <f t="shared" si="6"/>
        <v>37</v>
      </c>
      <c r="B45" s="12" t="s">
        <v>830</v>
      </c>
      <c r="C45" s="13" t="s">
        <v>68</v>
      </c>
      <c r="D45" s="71" t="s">
        <v>831</v>
      </c>
      <c r="E45" s="68">
        <v>43229</v>
      </c>
      <c r="F45" s="71" t="s">
        <v>832</v>
      </c>
      <c r="G45" s="71" t="s">
        <v>833</v>
      </c>
      <c r="H45" s="69"/>
      <c r="I45" s="69"/>
      <c r="J45" s="50">
        <v>7500000</v>
      </c>
      <c r="K45" s="50">
        <f t="shared" si="9"/>
        <v>7500000</v>
      </c>
      <c r="L45" s="43">
        <f t="shared" si="10"/>
        <v>7500000</v>
      </c>
      <c r="M45" s="51">
        <v>0</v>
      </c>
      <c r="N45" s="51">
        <v>0</v>
      </c>
      <c r="O45" s="51">
        <v>0</v>
      </c>
      <c r="P45" s="51">
        <f>+J45-O45</f>
        <v>7500000</v>
      </c>
      <c r="Q45" s="11">
        <v>1</v>
      </c>
      <c r="R45" s="11">
        <v>1</v>
      </c>
      <c r="S45" s="51">
        <f t="shared" si="11"/>
        <v>7500000</v>
      </c>
      <c r="T45" s="51">
        <f t="shared" si="12"/>
        <v>7500000</v>
      </c>
      <c r="U45" s="51">
        <f t="shared" si="13"/>
        <v>7500000</v>
      </c>
      <c r="V45" s="12" t="s">
        <v>764</v>
      </c>
      <c r="W45" s="53" t="s">
        <v>2</v>
      </c>
      <c r="X45" s="54">
        <f t="shared" si="14"/>
        <v>0</v>
      </c>
      <c r="Y45" s="72">
        <v>72339</v>
      </c>
      <c r="Z45" s="72"/>
      <c r="AA45" s="72">
        <f>1450000+5000000</f>
        <v>6450000</v>
      </c>
      <c r="AB45" s="72">
        <v>4535663</v>
      </c>
      <c r="AC45" s="72">
        <v>5513324</v>
      </c>
      <c r="AD45" s="72">
        <f>+Y45+AA45-AB45+AC45</f>
        <v>7500000</v>
      </c>
    </row>
    <row r="46" spans="1:30" ht="15.75" x14ac:dyDescent="0.25">
      <c r="A46" s="11">
        <f t="shared" si="6"/>
        <v>38</v>
      </c>
      <c r="B46" s="12" t="s">
        <v>70</v>
      </c>
      <c r="C46" s="13" t="s">
        <v>69</v>
      </c>
      <c r="D46" s="71" t="s">
        <v>800</v>
      </c>
      <c r="E46" s="68">
        <v>43222</v>
      </c>
      <c r="F46" s="71" t="s">
        <v>801</v>
      </c>
      <c r="G46" s="69"/>
      <c r="H46" s="69"/>
      <c r="I46" s="69"/>
      <c r="J46" s="50">
        <v>10000000</v>
      </c>
      <c r="K46" s="50">
        <f t="shared" si="9"/>
        <v>10000000</v>
      </c>
      <c r="L46" s="43">
        <f t="shared" si="10"/>
        <v>10000000</v>
      </c>
      <c r="M46" s="51">
        <v>0</v>
      </c>
      <c r="N46" s="51">
        <v>0</v>
      </c>
      <c r="O46" s="51">
        <v>0</v>
      </c>
      <c r="P46" s="51">
        <f>+J46-O46</f>
        <v>10000000</v>
      </c>
      <c r="Q46" s="11">
        <v>1</v>
      </c>
      <c r="R46" s="11">
        <v>1</v>
      </c>
      <c r="S46" s="51">
        <f t="shared" si="11"/>
        <v>10000000</v>
      </c>
      <c r="T46" s="51">
        <f t="shared" si="12"/>
        <v>10000000</v>
      </c>
      <c r="U46" s="51">
        <f t="shared" si="13"/>
        <v>10000000</v>
      </c>
      <c r="V46" s="12" t="s">
        <v>802</v>
      </c>
      <c r="W46" s="53" t="s">
        <v>2</v>
      </c>
      <c r="X46" s="54">
        <f t="shared" si="14"/>
        <v>0</v>
      </c>
      <c r="Y46" s="3">
        <v>125806</v>
      </c>
      <c r="AC46" s="3">
        <f>9874194</f>
        <v>9874194</v>
      </c>
      <c r="AD46" s="72">
        <f>Y46+Z46+AA46+AC46</f>
        <v>10000000</v>
      </c>
    </row>
    <row r="47" spans="1:30" ht="15.75" x14ac:dyDescent="0.25">
      <c r="A47" s="11">
        <f t="shared" si="6"/>
        <v>39</v>
      </c>
      <c r="B47" s="12" t="s">
        <v>72</v>
      </c>
      <c r="C47" s="13" t="s">
        <v>71</v>
      </c>
      <c r="D47" s="71" t="s">
        <v>725</v>
      </c>
      <c r="E47" s="68">
        <v>43194</v>
      </c>
      <c r="F47" s="71" t="s">
        <v>726</v>
      </c>
      <c r="G47" s="69"/>
      <c r="H47" s="69"/>
      <c r="I47" s="69"/>
      <c r="J47" s="50">
        <v>2000000</v>
      </c>
      <c r="K47" s="50">
        <f t="shared" si="9"/>
        <v>2000000</v>
      </c>
      <c r="L47" s="43">
        <f t="shared" si="10"/>
        <v>2000000</v>
      </c>
      <c r="M47" s="51">
        <v>0</v>
      </c>
      <c r="N47" s="51">
        <v>2000000</v>
      </c>
      <c r="O47" s="51">
        <v>0</v>
      </c>
      <c r="P47" s="51">
        <f>+N47-O47</f>
        <v>2000000</v>
      </c>
      <c r="Q47" s="11">
        <v>1</v>
      </c>
      <c r="R47" s="11">
        <v>1</v>
      </c>
      <c r="S47" s="51">
        <f t="shared" si="11"/>
        <v>2000000</v>
      </c>
      <c r="T47" s="51">
        <f t="shared" si="12"/>
        <v>2000000</v>
      </c>
      <c r="U47" s="51">
        <f t="shared" si="13"/>
        <v>2000000</v>
      </c>
      <c r="V47" s="12" t="s">
        <v>707</v>
      </c>
      <c r="W47" s="53" t="s">
        <v>2</v>
      </c>
      <c r="X47" s="54">
        <f t="shared" si="14"/>
        <v>0</v>
      </c>
      <c r="Y47" s="3">
        <v>45600</v>
      </c>
      <c r="AC47" s="3">
        <v>1954400</v>
      </c>
      <c r="AD47" s="72">
        <f>Y47+Z47+AA47+AC47</f>
        <v>2000000</v>
      </c>
    </row>
    <row r="48" spans="1:30" ht="15.75" x14ac:dyDescent="0.25">
      <c r="A48" s="11">
        <f t="shared" si="6"/>
        <v>40</v>
      </c>
      <c r="B48" s="12" t="s">
        <v>74</v>
      </c>
      <c r="C48" s="13" t="s">
        <v>73</v>
      </c>
      <c r="D48" s="71" t="s">
        <v>837</v>
      </c>
      <c r="E48" s="68">
        <v>43229</v>
      </c>
      <c r="F48" s="71" t="s">
        <v>838</v>
      </c>
      <c r="G48" s="69"/>
      <c r="H48" s="69"/>
      <c r="I48" s="69"/>
      <c r="J48" s="50">
        <v>7500000</v>
      </c>
      <c r="K48" s="50">
        <f t="shared" si="9"/>
        <v>7500000</v>
      </c>
      <c r="L48" s="43">
        <f t="shared" si="10"/>
        <v>7500000</v>
      </c>
      <c r="M48" s="51">
        <v>0</v>
      </c>
      <c r="N48" s="51">
        <v>0</v>
      </c>
      <c r="O48" s="51">
        <v>0</v>
      </c>
      <c r="P48" s="51">
        <f>+J48-O48</f>
        <v>7500000</v>
      </c>
      <c r="Q48" s="11">
        <v>1</v>
      </c>
      <c r="R48" s="11">
        <v>1</v>
      </c>
      <c r="S48" s="51">
        <f t="shared" si="11"/>
        <v>7500000</v>
      </c>
      <c r="T48" s="51">
        <f t="shared" si="12"/>
        <v>7500000</v>
      </c>
      <c r="U48" s="51">
        <f t="shared" si="13"/>
        <v>7500000</v>
      </c>
      <c r="V48" s="12" t="s">
        <v>771</v>
      </c>
      <c r="W48" s="53" t="s">
        <v>2</v>
      </c>
      <c r="X48" s="54">
        <f t="shared" si="14"/>
        <v>0</v>
      </c>
      <c r="Y48" s="72">
        <v>72339</v>
      </c>
      <c r="Z48" s="72"/>
      <c r="AA48" s="72"/>
      <c r="AB48" s="72"/>
      <c r="AC48" s="72">
        <v>7427661</v>
      </c>
      <c r="AD48" s="72">
        <f>+Y48+AA48-AB48+AC48</f>
        <v>7500000</v>
      </c>
    </row>
    <row r="49" spans="1:30" ht="15.75" x14ac:dyDescent="0.25">
      <c r="A49" s="11">
        <f t="shared" si="6"/>
        <v>41</v>
      </c>
      <c r="B49" s="12" t="s">
        <v>76</v>
      </c>
      <c r="C49" s="13" t="s">
        <v>75</v>
      </c>
      <c r="D49" s="71" t="s">
        <v>758</v>
      </c>
      <c r="E49" s="68">
        <v>43220</v>
      </c>
      <c r="F49" s="71" t="s">
        <v>759</v>
      </c>
      <c r="G49" s="69"/>
      <c r="H49" s="69"/>
      <c r="I49" s="69"/>
      <c r="J49" s="50">
        <v>7500000</v>
      </c>
      <c r="K49" s="50">
        <f t="shared" si="9"/>
        <v>7500000</v>
      </c>
      <c r="L49" s="43">
        <f t="shared" si="10"/>
        <v>7500000</v>
      </c>
      <c r="M49" s="51">
        <v>0</v>
      </c>
      <c r="N49" s="51">
        <v>7500000</v>
      </c>
      <c r="O49" s="51">
        <v>0</v>
      </c>
      <c r="P49" s="51">
        <f>+N49-O49</f>
        <v>7500000</v>
      </c>
      <c r="Q49" s="11">
        <v>1</v>
      </c>
      <c r="R49" s="11">
        <v>1</v>
      </c>
      <c r="S49" s="51">
        <f t="shared" si="11"/>
        <v>7500000</v>
      </c>
      <c r="T49" s="51">
        <f t="shared" si="12"/>
        <v>7500000</v>
      </c>
      <c r="U49" s="51">
        <f t="shared" si="13"/>
        <v>7500000</v>
      </c>
      <c r="V49" s="12" t="s">
        <v>760</v>
      </c>
      <c r="W49" s="53" t="s">
        <v>2</v>
      </c>
      <c r="X49" s="54">
        <f t="shared" si="14"/>
        <v>0</v>
      </c>
      <c r="Y49" s="3">
        <v>100750</v>
      </c>
      <c r="AC49" s="3">
        <v>7399250</v>
      </c>
      <c r="AD49" s="72">
        <f>Y49+Z49+AA49+AC49</f>
        <v>7500000</v>
      </c>
    </row>
    <row r="50" spans="1:30" ht="15.75" x14ac:dyDescent="0.25">
      <c r="A50" s="11">
        <f t="shared" si="6"/>
        <v>42</v>
      </c>
      <c r="B50" s="12" t="s">
        <v>78</v>
      </c>
      <c r="C50" s="13" t="s">
        <v>77</v>
      </c>
      <c r="D50" s="71" t="s">
        <v>765</v>
      </c>
      <c r="E50" s="68">
        <v>43220</v>
      </c>
      <c r="F50" s="71" t="s">
        <v>766</v>
      </c>
      <c r="G50" s="71" t="s">
        <v>766</v>
      </c>
      <c r="H50" s="69"/>
      <c r="I50" s="69"/>
      <c r="J50" s="50">
        <v>12000000</v>
      </c>
      <c r="K50" s="50">
        <f t="shared" si="9"/>
        <v>12000000</v>
      </c>
      <c r="L50" s="43">
        <f t="shared" si="10"/>
        <v>12000000</v>
      </c>
      <c r="M50" s="51">
        <v>0</v>
      </c>
      <c r="N50" s="51">
        <v>12000000</v>
      </c>
      <c r="O50" s="51">
        <v>0</v>
      </c>
      <c r="P50" s="51">
        <f>+N50-O50</f>
        <v>12000000</v>
      </c>
      <c r="Q50" s="11">
        <v>1</v>
      </c>
      <c r="R50" s="11">
        <v>1</v>
      </c>
      <c r="S50" s="51">
        <f t="shared" si="11"/>
        <v>12000000</v>
      </c>
      <c r="T50" s="51">
        <f t="shared" si="12"/>
        <v>12000000</v>
      </c>
      <c r="U50" s="51">
        <f t="shared" si="13"/>
        <v>12000000</v>
      </c>
      <c r="V50" s="12" t="s">
        <v>767</v>
      </c>
      <c r="W50" s="53" t="s">
        <v>2</v>
      </c>
      <c r="X50" s="54">
        <f t="shared" si="14"/>
        <v>0</v>
      </c>
      <c r="Y50" s="3">
        <v>161200</v>
      </c>
      <c r="Z50" s="3">
        <v>20000</v>
      </c>
      <c r="AC50" s="3">
        <v>11818800</v>
      </c>
      <c r="AD50" s="72">
        <f>Y50+Z50+AA50+AC50</f>
        <v>12000000</v>
      </c>
    </row>
    <row r="51" spans="1:30" ht="15.75" x14ac:dyDescent="0.25">
      <c r="A51" s="11">
        <f t="shared" si="6"/>
        <v>43</v>
      </c>
      <c r="B51" s="12" t="s">
        <v>80</v>
      </c>
      <c r="C51" s="13" t="s">
        <v>79</v>
      </c>
      <c r="D51" s="71" t="s">
        <v>745</v>
      </c>
      <c r="E51" s="68">
        <v>43206</v>
      </c>
      <c r="F51" s="71" t="s">
        <v>746</v>
      </c>
      <c r="G51" s="69"/>
      <c r="H51" s="69"/>
      <c r="I51" s="69"/>
      <c r="J51" s="50">
        <v>7500000</v>
      </c>
      <c r="K51" s="50">
        <f t="shared" si="9"/>
        <v>7500000</v>
      </c>
      <c r="L51" s="43">
        <f t="shared" si="10"/>
        <v>7500000</v>
      </c>
      <c r="M51" s="51">
        <v>0</v>
      </c>
      <c r="N51" s="51">
        <v>7500000</v>
      </c>
      <c r="O51" s="51">
        <v>0</v>
      </c>
      <c r="P51" s="51">
        <f>+N51-O51</f>
        <v>7500000</v>
      </c>
      <c r="Q51" s="11">
        <v>1</v>
      </c>
      <c r="R51" s="11">
        <v>1</v>
      </c>
      <c r="S51" s="51">
        <f t="shared" si="11"/>
        <v>7500000</v>
      </c>
      <c r="T51" s="51">
        <f t="shared" si="12"/>
        <v>7500000</v>
      </c>
      <c r="U51" s="51">
        <f t="shared" si="13"/>
        <v>7500000</v>
      </c>
      <c r="V51" s="12" t="s">
        <v>747</v>
      </c>
      <c r="W51" s="53" t="s">
        <v>2</v>
      </c>
      <c r="X51" s="54">
        <f t="shared" si="14"/>
        <v>0</v>
      </c>
      <c r="Y51" s="3">
        <v>146250</v>
      </c>
      <c r="AC51" s="3">
        <v>7353750</v>
      </c>
      <c r="AD51" s="72">
        <f>Y51+Z51+AA51+AC51</f>
        <v>7500000</v>
      </c>
    </row>
    <row r="52" spans="1:30" ht="15.75" x14ac:dyDescent="0.25">
      <c r="A52" s="11">
        <f t="shared" si="6"/>
        <v>44</v>
      </c>
      <c r="B52" s="12" t="s">
        <v>805</v>
      </c>
      <c r="C52" s="13" t="s">
        <v>81</v>
      </c>
      <c r="D52" s="71" t="s">
        <v>806</v>
      </c>
      <c r="E52" s="68">
        <v>43222</v>
      </c>
      <c r="F52" s="71" t="s">
        <v>807</v>
      </c>
      <c r="G52" s="69"/>
      <c r="H52" s="69"/>
      <c r="I52" s="69"/>
      <c r="J52" s="50">
        <v>7500000</v>
      </c>
      <c r="K52" s="50">
        <f t="shared" si="9"/>
        <v>7500000</v>
      </c>
      <c r="L52" s="43">
        <f t="shared" si="10"/>
        <v>7500000</v>
      </c>
      <c r="M52" s="51">
        <v>0</v>
      </c>
      <c r="N52" s="51">
        <v>0</v>
      </c>
      <c r="O52" s="51">
        <v>0</v>
      </c>
      <c r="P52" s="51">
        <f>+J52-O52</f>
        <v>7500000</v>
      </c>
      <c r="Q52" s="11">
        <v>1</v>
      </c>
      <c r="R52" s="11">
        <v>1</v>
      </c>
      <c r="S52" s="51">
        <f t="shared" si="11"/>
        <v>7500000</v>
      </c>
      <c r="T52" s="51">
        <f t="shared" si="12"/>
        <v>7500000</v>
      </c>
      <c r="U52" s="51">
        <f t="shared" si="13"/>
        <v>7500000</v>
      </c>
      <c r="V52" s="12" t="s">
        <v>764</v>
      </c>
      <c r="W52" s="53" t="s">
        <v>2</v>
      </c>
      <c r="X52" s="54">
        <f t="shared" si="14"/>
        <v>0</v>
      </c>
      <c r="Y52" s="3">
        <v>94355</v>
      </c>
      <c r="AC52" s="3">
        <v>7405645</v>
      </c>
      <c r="AD52" s="72">
        <f>Y52+Z52+AA52+AC52</f>
        <v>7500000</v>
      </c>
    </row>
    <row r="53" spans="1:30" ht="15.75" x14ac:dyDescent="0.25">
      <c r="A53" s="11">
        <f t="shared" si="6"/>
        <v>45</v>
      </c>
      <c r="B53" s="12" t="s">
        <v>808</v>
      </c>
      <c r="C53" s="13" t="s">
        <v>82</v>
      </c>
      <c r="D53" s="71" t="s">
        <v>809</v>
      </c>
      <c r="E53" s="68">
        <v>43222</v>
      </c>
      <c r="F53" s="71" t="s">
        <v>810</v>
      </c>
      <c r="G53" s="69"/>
      <c r="H53" s="69"/>
      <c r="I53" s="69"/>
      <c r="J53" s="50">
        <v>7500000</v>
      </c>
      <c r="K53" s="50">
        <f t="shared" si="9"/>
        <v>7500000</v>
      </c>
      <c r="L53" s="43">
        <f t="shared" si="10"/>
        <v>7500000</v>
      </c>
      <c r="M53" s="51">
        <v>0</v>
      </c>
      <c r="N53" s="51">
        <v>0</v>
      </c>
      <c r="O53" s="51">
        <v>0</v>
      </c>
      <c r="P53" s="51">
        <f>+J53-O53</f>
        <v>7500000</v>
      </c>
      <c r="Q53" s="11">
        <v>1</v>
      </c>
      <c r="R53" s="11">
        <v>1</v>
      </c>
      <c r="S53" s="51">
        <f t="shared" si="11"/>
        <v>7500000</v>
      </c>
      <c r="T53" s="51">
        <f t="shared" si="12"/>
        <v>7500000</v>
      </c>
      <c r="U53" s="51">
        <f t="shared" si="13"/>
        <v>7500000</v>
      </c>
      <c r="V53" s="12" t="s">
        <v>767</v>
      </c>
      <c r="W53" s="53" t="s">
        <v>2</v>
      </c>
      <c r="X53" s="54">
        <f t="shared" si="14"/>
        <v>0</v>
      </c>
      <c r="Y53" s="3">
        <v>94355</v>
      </c>
      <c r="AC53" s="3">
        <v>7405645</v>
      </c>
      <c r="AD53" s="72">
        <f>Y53+Z53+AA53+AC53</f>
        <v>7500000</v>
      </c>
    </row>
    <row r="54" spans="1:30" ht="15.75" x14ac:dyDescent="0.25">
      <c r="A54" s="11">
        <f t="shared" si="6"/>
        <v>46</v>
      </c>
      <c r="B54" s="12" t="s">
        <v>85</v>
      </c>
      <c r="C54" s="13" t="s">
        <v>84</v>
      </c>
      <c r="D54" s="71" t="s">
        <v>850</v>
      </c>
      <c r="E54" s="68">
        <v>43237</v>
      </c>
      <c r="F54" s="71" t="s">
        <v>851</v>
      </c>
      <c r="G54" s="69"/>
      <c r="H54" s="69"/>
      <c r="I54" s="69"/>
      <c r="J54" s="50">
        <v>10000000</v>
      </c>
      <c r="K54" s="50">
        <f t="shared" si="9"/>
        <v>10000000</v>
      </c>
      <c r="L54" s="43">
        <f t="shared" si="10"/>
        <v>10000000</v>
      </c>
      <c r="M54" s="51">
        <v>0</v>
      </c>
      <c r="N54" s="51">
        <v>0</v>
      </c>
      <c r="O54" s="51">
        <v>0</v>
      </c>
      <c r="P54" s="51">
        <f>+J54-O54</f>
        <v>10000000</v>
      </c>
      <c r="Q54" s="11">
        <v>1</v>
      </c>
      <c r="R54" s="11">
        <v>1</v>
      </c>
      <c r="S54" s="51">
        <f t="shared" si="11"/>
        <v>10000000</v>
      </c>
      <c r="T54" s="51">
        <f t="shared" si="12"/>
        <v>10000000</v>
      </c>
      <c r="U54" s="51">
        <f t="shared" si="13"/>
        <v>10000000</v>
      </c>
      <c r="V54" s="12" t="s">
        <v>852</v>
      </c>
      <c r="W54" s="53" t="s">
        <v>2</v>
      </c>
      <c r="X54" s="54">
        <f t="shared" si="14"/>
        <v>0</v>
      </c>
      <c r="Y54" s="72">
        <v>87903</v>
      </c>
      <c r="Z54" s="72">
        <v>25000</v>
      </c>
      <c r="AA54" s="72"/>
      <c r="AB54" s="72"/>
      <c r="AC54" s="72">
        <v>9912097</v>
      </c>
      <c r="AD54" s="72">
        <f>+Y54+AA54-AB54+AC54</f>
        <v>10000000</v>
      </c>
    </row>
    <row r="55" spans="1:30" ht="15.75" x14ac:dyDescent="0.25">
      <c r="A55" s="11">
        <f t="shared" si="6"/>
        <v>47</v>
      </c>
      <c r="B55" s="12" t="s">
        <v>660</v>
      </c>
      <c r="C55" s="13" t="s">
        <v>86</v>
      </c>
      <c r="D55" s="71" t="s">
        <v>785</v>
      </c>
      <c r="E55" s="68">
        <v>43227</v>
      </c>
      <c r="F55" s="71" t="s">
        <v>786</v>
      </c>
      <c r="G55" s="69"/>
      <c r="H55" s="69"/>
      <c r="I55" s="69"/>
      <c r="J55" s="50">
        <v>7500000</v>
      </c>
      <c r="K55" s="50">
        <f t="shared" si="9"/>
        <v>7500000</v>
      </c>
      <c r="L55" s="43">
        <f t="shared" si="10"/>
        <v>7500000</v>
      </c>
      <c r="M55" s="51">
        <v>0</v>
      </c>
      <c r="N55" s="51">
        <v>0</v>
      </c>
      <c r="O55" s="51">
        <v>0</v>
      </c>
      <c r="P55" s="51">
        <f>+J55-O55</f>
        <v>7500000</v>
      </c>
      <c r="Q55" s="11">
        <v>1</v>
      </c>
      <c r="R55" s="11">
        <v>1</v>
      </c>
      <c r="S55" s="51">
        <f t="shared" si="11"/>
        <v>7500000</v>
      </c>
      <c r="T55" s="51">
        <f t="shared" si="12"/>
        <v>7500000</v>
      </c>
      <c r="U55" s="51">
        <f t="shared" si="13"/>
        <v>7500000</v>
      </c>
      <c r="V55" s="12" t="s">
        <v>764</v>
      </c>
      <c r="W55" s="53" t="s">
        <v>2</v>
      </c>
      <c r="X55" s="54">
        <f t="shared" si="14"/>
        <v>0</v>
      </c>
      <c r="Y55" s="3">
        <v>78629</v>
      </c>
      <c r="AC55" s="3">
        <v>7421371</v>
      </c>
      <c r="AD55" s="72">
        <f>Y55+Z55+AA55+AC55</f>
        <v>7500000</v>
      </c>
    </row>
    <row r="56" spans="1:30" ht="15.75" x14ac:dyDescent="0.25">
      <c r="A56" s="11">
        <f t="shared" si="6"/>
        <v>48</v>
      </c>
      <c r="B56" s="12" t="s">
        <v>88</v>
      </c>
      <c r="C56" s="13" t="s">
        <v>87</v>
      </c>
      <c r="D56" s="71" t="s">
        <v>826</v>
      </c>
      <c r="E56" s="68">
        <v>43229</v>
      </c>
      <c r="F56" s="71" t="s">
        <v>827</v>
      </c>
      <c r="G56" s="69"/>
      <c r="H56" s="69"/>
      <c r="I56" s="69"/>
      <c r="J56" s="50">
        <v>7500000</v>
      </c>
      <c r="K56" s="50">
        <f t="shared" si="9"/>
        <v>7500000</v>
      </c>
      <c r="L56" s="43">
        <f t="shared" si="10"/>
        <v>7500000</v>
      </c>
      <c r="M56" s="51">
        <v>0</v>
      </c>
      <c r="N56" s="51">
        <v>0</v>
      </c>
      <c r="O56" s="51">
        <v>0</v>
      </c>
      <c r="P56" s="51">
        <f>+J56-O56</f>
        <v>7500000</v>
      </c>
      <c r="Q56" s="11">
        <v>1</v>
      </c>
      <c r="R56" s="11">
        <v>1</v>
      </c>
      <c r="S56" s="51">
        <f t="shared" si="11"/>
        <v>7500000</v>
      </c>
      <c r="T56" s="51">
        <f t="shared" si="12"/>
        <v>7500000</v>
      </c>
      <c r="U56" s="51">
        <f t="shared" si="13"/>
        <v>7500000</v>
      </c>
      <c r="V56" s="12" t="s">
        <v>711</v>
      </c>
      <c r="W56" s="53" t="s">
        <v>2</v>
      </c>
      <c r="X56" s="54">
        <f t="shared" si="14"/>
        <v>0</v>
      </c>
      <c r="Y56" s="72">
        <v>72339</v>
      </c>
      <c r="Z56" s="72"/>
      <c r="AA56" s="72"/>
      <c r="AB56" s="72"/>
      <c r="AC56" s="72">
        <v>7427661</v>
      </c>
      <c r="AD56" s="72">
        <f>Y56+Z56+AA56+AC56</f>
        <v>7500000</v>
      </c>
    </row>
    <row r="57" spans="1:30" ht="15.75" x14ac:dyDescent="0.25">
      <c r="A57" s="11">
        <f t="shared" si="6"/>
        <v>49</v>
      </c>
      <c r="B57" s="12" t="s">
        <v>761</v>
      </c>
      <c r="C57" s="13" t="s">
        <v>89</v>
      </c>
      <c r="D57" s="71" t="s">
        <v>762</v>
      </c>
      <c r="E57" s="68">
        <v>43220</v>
      </c>
      <c r="F57" s="71" t="s">
        <v>763</v>
      </c>
      <c r="G57" s="71" t="s">
        <v>763</v>
      </c>
      <c r="H57" s="69"/>
      <c r="I57" s="69"/>
      <c r="J57" s="50">
        <v>10000000</v>
      </c>
      <c r="K57" s="50">
        <f t="shared" si="9"/>
        <v>10000000</v>
      </c>
      <c r="L57" s="43">
        <f t="shared" si="10"/>
        <v>10000000</v>
      </c>
      <c r="M57" s="51">
        <v>0</v>
      </c>
      <c r="N57" s="51">
        <v>10000000</v>
      </c>
      <c r="O57" s="51">
        <v>0</v>
      </c>
      <c r="P57" s="51">
        <f>+N57-O57</f>
        <v>10000000</v>
      </c>
      <c r="Q57" s="11">
        <v>1</v>
      </c>
      <c r="R57" s="11">
        <v>1</v>
      </c>
      <c r="S57" s="51">
        <f t="shared" si="11"/>
        <v>10000000</v>
      </c>
      <c r="T57" s="51">
        <f t="shared" si="12"/>
        <v>10000000</v>
      </c>
      <c r="U57" s="51">
        <f t="shared" si="13"/>
        <v>10000000</v>
      </c>
      <c r="V57" s="12" t="s">
        <v>764</v>
      </c>
      <c r="W57" s="53" t="s">
        <v>2</v>
      </c>
      <c r="X57" s="54">
        <f t="shared" si="14"/>
        <v>0</v>
      </c>
      <c r="Y57" s="3">
        <v>134333</v>
      </c>
      <c r="AC57" s="3">
        <v>9865667</v>
      </c>
      <c r="AD57" s="72">
        <f>Y57+Z57+AA57+AC57</f>
        <v>10000000</v>
      </c>
    </row>
    <row r="58" spans="1:30" ht="15.75" x14ac:dyDescent="0.25">
      <c r="A58" s="11">
        <f t="shared" si="6"/>
        <v>50</v>
      </c>
      <c r="B58" s="12" t="s">
        <v>92</v>
      </c>
      <c r="C58" s="13" t="s">
        <v>91</v>
      </c>
      <c r="D58" s="71" t="s">
        <v>828</v>
      </c>
      <c r="E58" s="68">
        <v>43229</v>
      </c>
      <c r="F58" s="71" t="s">
        <v>829</v>
      </c>
      <c r="G58" s="69"/>
      <c r="H58" s="69"/>
      <c r="I58" s="69"/>
      <c r="J58" s="50">
        <v>10000000</v>
      </c>
      <c r="K58" s="50">
        <f t="shared" si="9"/>
        <v>10000000</v>
      </c>
      <c r="L58" s="43">
        <f t="shared" si="10"/>
        <v>10000000</v>
      </c>
      <c r="M58" s="51">
        <v>0</v>
      </c>
      <c r="N58" s="51">
        <v>0</v>
      </c>
      <c r="O58" s="51">
        <v>0</v>
      </c>
      <c r="P58" s="51">
        <f>+J58-O58</f>
        <v>10000000</v>
      </c>
      <c r="Q58" s="11">
        <v>1</v>
      </c>
      <c r="R58" s="11">
        <v>1</v>
      </c>
      <c r="S58" s="51">
        <f t="shared" si="11"/>
        <v>10000000</v>
      </c>
      <c r="T58" s="51">
        <f t="shared" si="12"/>
        <v>10000000</v>
      </c>
      <c r="U58" s="51">
        <f t="shared" si="13"/>
        <v>10000000</v>
      </c>
      <c r="V58" s="12" t="s">
        <v>707</v>
      </c>
      <c r="W58" s="53" t="s">
        <v>2</v>
      </c>
      <c r="X58" s="54">
        <f t="shared" si="14"/>
        <v>0</v>
      </c>
      <c r="Y58" s="72">
        <v>96452</v>
      </c>
      <c r="Z58" s="72"/>
      <c r="AA58" s="72"/>
      <c r="AB58" s="72"/>
      <c r="AC58" s="72">
        <v>9903548</v>
      </c>
      <c r="AD58" s="72">
        <f>Y58+Z58+AA58+AC58</f>
        <v>10000000</v>
      </c>
    </row>
    <row r="59" spans="1:30" ht="15.75" x14ac:dyDescent="0.25">
      <c r="A59" s="11">
        <f t="shared" si="6"/>
        <v>51</v>
      </c>
      <c r="B59" s="12" t="s">
        <v>94</v>
      </c>
      <c r="C59" s="13" t="s">
        <v>93</v>
      </c>
      <c r="D59" s="71" t="s">
        <v>740</v>
      </c>
      <c r="E59" s="68">
        <v>43206</v>
      </c>
      <c r="F59" s="71" t="s">
        <v>741</v>
      </c>
      <c r="G59" s="69"/>
      <c r="H59" s="69"/>
      <c r="I59" s="69"/>
      <c r="J59" s="50">
        <v>7000000</v>
      </c>
      <c r="K59" s="50">
        <f t="shared" si="9"/>
        <v>7000000</v>
      </c>
      <c r="L59" s="43">
        <f t="shared" si="10"/>
        <v>7000000</v>
      </c>
      <c r="M59" s="51">
        <v>0</v>
      </c>
      <c r="N59" s="51">
        <v>7000000</v>
      </c>
      <c r="O59" s="51">
        <v>0</v>
      </c>
      <c r="P59" s="51">
        <f>+N59-O59</f>
        <v>7000000</v>
      </c>
      <c r="Q59" s="11">
        <v>1</v>
      </c>
      <c r="R59" s="11">
        <v>1</v>
      </c>
      <c r="S59" s="51">
        <f t="shared" si="11"/>
        <v>7000000</v>
      </c>
      <c r="T59" s="51">
        <f t="shared" si="12"/>
        <v>7000000</v>
      </c>
      <c r="U59" s="51">
        <f t="shared" si="13"/>
        <v>7000000</v>
      </c>
      <c r="V59" s="12" t="s">
        <v>742</v>
      </c>
      <c r="W59" s="53" t="s">
        <v>2</v>
      </c>
      <c r="X59" s="54">
        <f t="shared" si="14"/>
        <v>0</v>
      </c>
      <c r="Y59" s="3">
        <v>136500</v>
      </c>
      <c r="AC59" s="3">
        <v>6863500</v>
      </c>
      <c r="AD59" s="72">
        <f>Y59+Z59+AA59+AC59</f>
        <v>7000000</v>
      </c>
    </row>
    <row r="60" spans="1:30" x14ac:dyDescent="0.3">
      <c r="A60" s="11">
        <f t="shared" si="6"/>
        <v>52</v>
      </c>
      <c r="B60" s="55" t="s">
        <v>96</v>
      </c>
      <c r="C60" s="37" t="s">
        <v>95</v>
      </c>
      <c r="D60" s="56">
        <v>42130</v>
      </c>
      <c r="E60" s="76"/>
      <c r="F60" s="66" t="s">
        <v>689</v>
      </c>
      <c r="G60" s="66"/>
      <c r="H60" s="56"/>
      <c r="I60" s="56"/>
      <c r="J60" s="60">
        <f>2500000</f>
        <v>2500000</v>
      </c>
      <c r="K60" s="60">
        <f t="shared" si="9"/>
        <v>2500000</v>
      </c>
      <c r="L60" s="61">
        <f t="shared" si="10"/>
        <v>2500000</v>
      </c>
      <c r="M60" s="62">
        <v>0</v>
      </c>
      <c r="N60" s="62">
        <v>2500000</v>
      </c>
      <c r="O60" s="62">
        <v>0</v>
      </c>
      <c r="P60" s="62">
        <f>+N60-O60</f>
        <v>2500000</v>
      </c>
      <c r="Q60" s="63">
        <v>1</v>
      </c>
      <c r="R60" s="63">
        <v>1</v>
      </c>
      <c r="S60" s="51">
        <f t="shared" si="11"/>
        <v>2500000</v>
      </c>
      <c r="T60" s="51">
        <f t="shared" si="12"/>
        <v>2500000</v>
      </c>
      <c r="U60" s="51">
        <f t="shared" si="13"/>
        <v>2500000</v>
      </c>
      <c r="V60" s="52" t="s">
        <v>690</v>
      </c>
      <c r="W60" s="53" t="s">
        <v>691</v>
      </c>
      <c r="X60" s="54">
        <f t="shared" si="14"/>
        <v>0</v>
      </c>
    </row>
    <row r="61" spans="1:30" ht="15.75" x14ac:dyDescent="0.25">
      <c r="A61" s="11">
        <f t="shared" si="6"/>
        <v>53</v>
      </c>
      <c r="B61" s="12" t="s">
        <v>631</v>
      </c>
      <c r="C61" s="13" t="s">
        <v>97</v>
      </c>
      <c r="D61" s="71" t="s">
        <v>776</v>
      </c>
      <c r="E61" s="68">
        <v>43224</v>
      </c>
      <c r="F61" s="71" t="s">
        <v>777</v>
      </c>
      <c r="G61" s="69"/>
      <c r="H61" s="69"/>
      <c r="I61" s="69"/>
      <c r="J61" s="50">
        <v>15000000</v>
      </c>
      <c r="K61" s="50">
        <f t="shared" si="9"/>
        <v>15000000</v>
      </c>
      <c r="L61" s="43">
        <f t="shared" si="10"/>
        <v>15000000</v>
      </c>
      <c r="M61" s="51">
        <v>0</v>
      </c>
      <c r="N61" s="51">
        <v>0</v>
      </c>
      <c r="O61" s="51">
        <v>0</v>
      </c>
      <c r="P61" s="51">
        <f>+J61-O61</f>
        <v>15000000</v>
      </c>
      <c r="Q61" s="11">
        <v>1</v>
      </c>
      <c r="R61" s="11">
        <v>1</v>
      </c>
      <c r="S61" s="51">
        <f t="shared" si="11"/>
        <v>15000000</v>
      </c>
      <c r="T61" s="51">
        <f t="shared" si="12"/>
        <v>15000000</v>
      </c>
      <c r="U61" s="51">
        <f t="shared" si="13"/>
        <v>15000000</v>
      </c>
      <c r="V61" s="12" t="s">
        <v>778</v>
      </c>
      <c r="W61" s="53" t="s">
        <v>2</v>
      </c>
      <c r="X61" s="54">
        <f t="shared" si="14"/>
        <v>0</v>
      </c>
      <c r="Y61" s="3">
        <v>176129</v>
      </c>
      <c r="Z61" s="3">
        <v>50000</v>
      </c>
      <c r="AC61" s="3">
        <v>14773871</v>
      </c>
      <c r="AD61" s="72">
        <f>Y61+Z61+AA61+AC61</f>
        <v>15000000</v>
      </c>
    </row>
    <row r="62" spans="1:30" ht="15.75" x14ac:dyDescent="0.25">
      <c r="A62" s="11">
        <f t="shared" si="6"/>
        <v>54</v>
      </c>
      <c r="B62" s="12" t="s">
        <v>661</v>
      </c>
      <c r="C62" s="13" t="s">
        <v>99</v>
      </c>
      <c r="D62" s="71" t="s">
        <v>779</v>
      </c>
      <c r="E62" s="68">
        <v>43227</v>
      </c>
      <c r="F62" s="71" t="s">
        <v>780</v>
      </c>
      <c r="G62" s="69"/>
      <c r="H62" s="69"/>
      <c r="I62" s="69"/>
      <c r="J62" s="50">
        <v>4000000</v>
      </c>
      <c r="K62" s="50">
        <f t="shared" si="9"/>
        <v>4000000</v>
      </c>
      <c r="L62" s="43">
        <f t="shared" si="10"/>
        <v>4000000</v>
      </c>
      <c r="M62" s="51">
        <v>0</v>
      </c>
      <c r="N62" s="51">
        <v>0</v>
      </c>
      <c r="O62" s="51">
        <v>0</v>
      </c>
      <c r="P62" s="51">
        <f>+J62-O62</f>
        <v>4000000</v>
      </c>
      <c r="Q62" s="11">
        <v>1</v>
      </c>
      <c r="R62" s="11">
        <v>1</v>
      </c>
      <c r="S62" s="51">
        <f t="shared" si="11"/>
        <v>4000000</v>
      </c>
      <c r="T62" s="51">
        <f t="shared" si="12"/>
        <v>4000000</v>
      </c>
      <c r="U62" s="51">
        <f t="shared" si="13"/>
        <v>4000000</v>
      </c>
      <c r="V62" s="12" t="s">
        <v>781</v>
      </c>
      <c r="W62" s="53" t="s">
        <v>2</v>
      </c>
      <c r="X62" s="54">
        <f t="shared" si="14"/>
        <v>0</v>
      </c>
      <c r="Y62" s="3">
        <v>41935</v>
      </c>
      <c r="AC62" s="3">
        <v>3958065</v>
      </c>
      <c r="AD62" s="72">
        <f>Y62+Z62+AA62+AC62</f>
        <v>4000000</v>
      </c>
    </row>
    <row r="63" spans="1:30" x14ac:dyDescent="0.3">
      <c r="A63" s="11">
        <f t="shared" si="6"/>
        <v>55</v>
      </c>
      <c r="B63" s="55" t="s">
        <v>692</v>
      </c>
      <c r="C63" s="37" t="s">
        <v>100</v>
      </c>
      <c r="D63" s="56">
        <v>42881</v>
      </c>
      <c r="E63" s="77" t="s">
        <v>693</v>
      </c>
      <c r="F63" s="64" t="s">
        <v>694</v>
      </c>
      <c r="G63" s="65"/>
      <c r="H63" s="56"/>
      <c r="I63" s="56"/>
      <c r="J63" s="60">
        <f>5000000-4000000</f>
        <v>1000000</v>
      </c>
      <c r="K63" s="60">
        <f t="shared" si="9"/>
        <v>1000000</v>
      </c>
      <c r="L63" s="61">
        <f t="shared" si="10"/>
        <v>1000000</v>
      </c>
      <c r="M63" s="62">
        <v>0</v>
      </c>
      <c r="N63" s="60">
        <v>1000000</v>
      </c>
      <c r="O63" s="62">
        <v>0</v>
      </c>
      <c r="P63" s="62">
        <f>+N63-O63</f>
        <v>1000000</v>
      </c>
      <c r="Q63" s="63">
        <v>1</v>
      </c>
      <c r="R63" s="63">
        <v>1</v>
      </c>
      <c r="S63" s="51">
        <f t="shared" si="11"/>
        <v>1000000</v>
      </c>
      <c r="T63" s="51">
        <f t="shared" si="12"/>
        <v>1000000</v>
      </c>
      <c r="U63" s="51">
        <f t="shared" si="13"/>
        <v>1000000</v>
      </c>
      <c r="V63" s="52" t="s">
        <v>695</v>
      </c>
      <c r="W63" s="53" t="s">
        <v>685</v>
      </c>
      <c r="X63" s="54">
        <f t="shared" si="14"/>
        <v>0</v>
      </c>
    </row>
    <row r="64" spans="1:30" ht="15.75" x14ac:dyDescent="0.25">
      <c r="A64" s="11">
        <f t="shared" si="6"/>
        <v>56</v>
      </c>
      <c r="B64" s="12" t="s">
        <v>103</v>
      </c>
      <c r="C64" s="13" t="s">
        <v>102</v>
      </c>
      <c r="D64" s="71" t="s">
        <v>793</v>
      </c>
      <c r="E64" s="68">
        <v>43222</v>
      </c>
      <c r="F64" s="71" t="s">
        <v>794</v>
      </c>
      <c r="G64" s="69"/>
      <c r="H64" s="69"/>
      <c r="I64" s="69"/>
      <c r="J64" s="50">
        <f>10000000</f>
        <v>10000000</v>
      </c>
      <c r="K64" s="50">
        <f t="shared" si="9"/>
        <v>10000000</v>
      </c>
      <c r="L64" s="43">
        <f t="shared" si="10"/>
        <v>10000000</v>
      </c>
      <c r="M64" s="51">
        <v>0</v>
      </c>
      <c r="N64" s="51">
        <v>0</v>
      </c>
      <c r="O64" s="51">
        <v>0</v>
      </c>
      <c r="P64" s="51">
        <f>+J64-O64</f>
        <v>10000000</v>
      </c>
      <c r="Q64" s="11">
        <v>1</v>
      </c>
      <c r="R64" s="11">
        <v>1</v>
      </c>
      <c r="S64" s="51">
        <f t="shared" si="11"/>
        <v>10000000</v>
      </c>
      <c r="T64" s="51">
        <f t="shared" si="12"/>
        <v>10000000</v>
      </c>
      <c r="U64" s="51">
        <f t="shared" si="13"/>
        <v>10000000</v>
      </c>
      <c r="V64" s="12" t="s">
        <v>795</v>
      </c>
      <c r="W64" s="53" t="s">
        <v>2</v>
      </c>
      <c r="X64" s="54">
        <f t="shared" si="14"/>
        <v>0</v>
      </c>
      <c r="Y64" s="3">
        <v>125806</v>
      </c>
      <c r="AC64" s="3">
        <v>9874194</v>
      </c>
      <c r="AD64" s="72">
        <f>Y64+Z64+AA64+AC64</f>
        <v>10000000</v>
      </c>
    </row>
    <row r="65" spans="1:30" x14ac:dyDescent="0.3">
      <c r="A65" s="11">
        <f t="shared" si="6"/>
        <v>57</v>
      </c>
      <c r="B65" s="55" t="s">
        <v>105</v>
      </c>
      <c r="C65" s="37" t="s">
        <v>104</v>
      </c>
      <c r="D65" s="56">
        <v>42137</v>
      </c>
      <c r="E65" s="76"/>
      <c r="F65" s="66" t="s">
        <v>696</v>
      </c>
      <c r="G65" s="66"/>
      <c r="H65" s="56"/>
      <c r="I65" s="56"/>
      <c r="J65" s="60">
        <v>7500000</v>
      </c>
      <c r="K65" s="60">
        <f t="shared" si="9"/>
        <v>7500000</v>
      </c>
      <c r="L65" s="61">
        <f t="shared" si="10"/>
        <v>7500000</v>
      </c>
      <c r="M65" s="62">
        <v>0</v>
      </c>
      <c r="N65" s="62">
        <v>7500000</v>
      </c>
      <c r="O65" s="62">
        <v>0</v>
      </c>
      <c r="P65" s="62">
        <f>+N65-O65</f>
        <v>7500000</v>
      </c>
      <c r="Q65" s="63">
        <v>1</v>
      </c>
      <c r="R65" s="63">
        <v>1</v>
      </c>
      <c r="S65" s="51">
        <f t="shared" si="11"/>
        <v>7500000</v>
      </c>
      <c r="T65" s="51">
        <f t="shared" si="12"/>
        <v>7500000</v>
      </c>
      <c r="U65" s="51">
        <f t="shared" si="13"/>
        <v>7500000</v>
      </c>
      <c r="V65" s="52" t="s">
        <v>697</v>
      </c>
      <c r="W65" s="53" t="s">
        <v>691</v>
      </c>
      <c r="X65" s="54">
        <f t="shared" si="14"/>
        <v>0</v>
      </c>
    </row>
    <row r="66" spans="1:30" x14ac:dyDescent="0.3">
      <c r="A66" s="11"/>
      <c r="B66" s="12"/>
      <c r="C66" s="11"/>
      <c r="D66" s="69"/>
      <c r="E66" s="73"/>
      <c r="F66" s="69"/>
      <c r="G66" s="69"/>
      <c r="H66" s="69"/>
      <c r="I66" s="69"/>
      <c r="J66" s="50"/>
      <c r="K66" s="50"/>
      <c r="L66" s="43"/>
      <c r="M66" s="51"/>
      <c r="N66" s="51"/>
      <c r="O66" s="51"/>
      <c r="P66" s="51"/>
      <c r="Q66" s="11"/>
      <c r="R66" s="11"/>
      <c r="S66" s="51"/>
      <c r="T66" s="51"/>
      <c r="U66" s="51"/>
      <c r="V66" s="12"/>
      <c r="W66" s="12"/>
      <c r="X66" s="54"/>
      <c r="Y66" s="72"/>
      <c r="Z66" s="72"/>
      <c r="AA66" s="72"/>
      <c r="AB66" s="72"/>
      <c r="AC66" s="72"/>
      <c r="AD66" s="72"/>
    </row>
    <row r="67" spans="1:30" x14ac:dyDescent="0.3">
      <c r="A67" s="12"/>
      <c r="B67" s="12" t="s">
        <v>432</v>
      </c>
      <c r="C67" s="12"/>
      <c r="D67" s="12"/>
      <c r="E67" s="74"/>
      <c r="F67" s="11"/>
      <c r="G67" s="11"/>
      <c r="H67" s="12"/>
      <c r="I67" s="12"/>
      <c r="J67" s="31">
        <f>SUM(J7:J65)</f>
        <v>423250000</v>
      </c>
      <c r="K67" s="31">
        <f>SUM(K7:K60)</f>
        <v>385750000</v>
      </c>
      <c r="L67" s="31">
        <f>SUM(L7:L60)</f>
        <v>385750000</v>
      </c>
      <c r="M67" s="31">
        <f>SUM(M7:M60)</f>
        <v>0</v>
      </c>
      <c r="N67" s="31">
        <f>SUM(N6:N49)</f>
        <v>140750000</v>
      </c>
      <c r="O67" s="31">
        <f>SUM(O6:O12)</f>
        <v>0</v>
      </c>
      <c r="P67" s="31">
        <f t="shared" ref="P67:U67" si="15">SUM(P7:P49)</f>
        <v>296750000</v>
      </c>
      <c r="Q67" s="31">
        <f t="shared" si="15"/>
        <v>43</v>
      </c>
      <c r="R67" s="31">
        <f t="shared" si="15"/>
        <v>43</v>
      </c>
      <c r="S67" s="31">
        <f t="shared" si="15"/>
        <v>296750000</v>
      </c>
      <c r="T67" s="31">
        <f t="shared" si="15"/>
        <v>296750000</v>
      </c>
      <c r="U67" s="31">
        <f t="shared" si="15"/>
        <v>296750000</v>
      </c>
      <c r="V67" s="31"/>
      <c r="W67" s="31"/>
      <c r="X67" s="31">
        <f t="shared" ref="X67" si="16">SUM(X7:X14)</f>
        <v>0</v>
      </c>
      <c r="Y67" s="72"/>
      <c r="Z67" s="72"/>
      <c r="AA67" s="72"/>
      <c r="AB67" s="72"/>
      <c r="AC67" s="72"/>
      <c r="AD67" s="72"/>
    </row>
    <row r="68" spans="1:30" ht="15.75" x14ac:dyDescent="0.25">
      <c r="E68" s="3"/>
      <c r="F68" s="3"/>
      <c r="G68" s="3"/>
      <c r="J68" s="3"/>
      <c r="K68" s="3"/>
      <c r="L68" s="3"/>
      <c r="N68" s="75">
        <f>+'[1]THR N APRL2018'!U37</f>
        <v>188250000</v>
      </c>
      <c r="S68" s="3"/>
      <c r="T68" s="3"/>
      <c r="U68" s="3"/>
      <c r="Y68" s="72"/>
      <c r="Z68" s="72"/>
      <c r="AA68" s="72"/>
      <c r="AB68" s="72"/>
      <c r="AC68" s="72"/>
      <c r="AD68" s="72"/>
    </row>
    <row r="69" spans="1:30" ht="15.75" x14ac:dyDescent="0.25">
      <c r="E69" s="3"/>
      <c r="F69" s="3"/>
      <c r="G69" s="3"/>
      <c r="J69" s="3"/>
      <c r="K69" s="3"/>
      <c r="L69" s="3"/>
      <c r="N69" s="75">
        <f>+N67-N68</f>
        <v>-47500000</v>
      </c>
      <c r="S69" s="3"/>
      <c r="T69" s="3"/>
      <c r="U69" s="3"/>
      <c r="Y69" s="72"/>
      <c r="Z69" s="72"/>
      <c r="AA69" s="72"/>
      <c r="AB69" s="72"/>
      <c r="AC69" s="72"/>
      <c r="AD69" s="72"/>
    </row>
    <row r="70" spans="1:30" x14ac:dyDescent="0.3">
      <c r="Y70" s="72"/>
      <c r="Z70" s="72"/>
      <c r="AA70" s="72"/>
      <c r="AB70" s="72"/>
      <c r="AC70" s="72"/>
      <c r="AD70" s="72"/>
    </row>
    <row r="71" spans="1:30" x14ac:dyDescent="0.3">
      <c r="Y71" s="72"/>
      <c r="Z71" s="72"/>
      <c r="AA71" s="72"/>
      <c r="AB71" s="72"/>
      <c r="AC71" s="72"/>
      <c r="AD71" s="72"/>
    </row>
    <row r="72" spans="1:30" x14ac:dyDescent="0.3">
      <c r="Y72" s="72"/>
      <c r="Z72" s="72"/>
      <c r="AA72" s="72"/>
      <c r="AB72" s="72"/>
      <c r="AC72" s="72"/>
      <c r="AD72" s="72"/>
    </row>
    <row r="73" spans="1:30" x14ac:dyDescent="0.3">
      <c r="Y73" s="72"/>
      <c r="Z73" s="72"/>
      <c r="AA73" s="72"/>
      <c r="AB73" s="72"/>
      <c r="AC73" s="72"/>
      <c r="AD73" s="72"/>
    </row>
    <row r="74" spans="1:30" x14ac:dyDescent="0.3">
      <c r="Y74" s="72"/>
      <c r="Z74" s="72"/>
      <c r="AA74" s="72"/>
      <c r="AB74" s="72"/>
      <c r="AC74" s="72"/>
      <c r="AD74" s="72"/>
    </row>
    <row r="75" spans="1:30" x14ac:dyDescent="0.3">
      <c r="Y75" s="72"/>
      <c r="Z75" s="72"/>
      <c r="AA75" s="72"/>
      <c r="AB75" s="72"/>
      <c r="AC75" s="72"/>
      <c r="AD75" s="72"/>
    </row>
    <row r="76" spans="1:30" x14ac:dyDescent="0.3">
      <c r="Y76" s="72"/>
      <c r="Z76" s="72"/>
      <c r="AA76" s="72"/>
      <c r="AB76" s="72"/>
      <c r="AC76" s="72"/>
      <c r="AD76" s="72"/>
    </row>
    <row r="77" spans="1:30" x14ac:dyDescent="0.3">
      <c r="Y77" s="72"/>
      <c r="Z77" s="72"/>
      <c r="AA77" s="72"/>
      <c r="AB77" s="72"/>
      <c r="AC77" s="72"/>
      <c r="AD77" s="72"/>
    </row>
    <row r="78" spans="1:30" x14ac:dyDescent="0.3">
      <c r="Y78" s="72"/>
      <c r="Z78" s="72"/>
      <c r="AA78" s="72"/>
      <c r="AB78" s="72"/>
      <c r="AC78" s="72"/>
      <c r="AD78" s="72"/>
    </row>
    <row r="79" spans="1:30" x14ac:dyDescent="0.3">
      <c r="Y79" s="72"/>
      <c r="Z79" s="72"/>
      <c r="AA79" s="72"/>
      <c r="AB79" s="72"/>
      <c r="AC79" s="72"/>
      <c r="AD79" s="72"/>
    </row>
    <row r="80" spans="1:30" x14ac:dyDescent="0.3">
      <c r="Y80" s="72"/>
      <c r="Z80" s="72"/>
      <c r="AA80" s="72"/>
      <c r="AB80" s="72"/>
      <c r="AC80" s="72"/>
      <c r="AD80" s="72"/>
    </row>
    <row r="81" spans="25:30" s="3" customFormat="1" ht="15.75" x14ac:dyDescent="0.25">
      <c r="Y81" s="72"/>
      <c r="Z81" s="72"/>
      <c r="AA81" s="72"/>
      <c r="AB81" s="72"/>
      <c r="AC81" s="72"/>
      <c r="AD81" s="72"/>
    </row>
    <row r="82" spans="25:30" s="3" customFormat="1" ht="15.75" x14ac:dyDescent="0.25">
      <c r="Y82" s="72"/>
      <c r="Z82" s="72"/>
      <c r="AA82" s="72"/>
      <c r="AB82" s="72"/>
      <c r="AC82" s="72"/>
      <c r="AD82" s="72"/>
    </row>
    <row r="83" spans="25:30" s="3" customFormat="1" ht="15.75" x14ac:dyDescent="0.25">
      <c r="Y83" s="72"/>
      <c r="Z83" s="72"/>
      <c r="AA83" s="72"/>
      <c r="AB83" s="72"/>
      <c r="AC83" s="72"/>
      <c r="AD83" s="72"/>
    </row>
  </sheetData>
  <sortState ref="B7:AD65">
    <sortCondition ref="C7:C65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0"/>
  <sheetViews>
    <sheetView showGridLines="0" view="pageBreakPreview" zoomScaleNormal="100" zoomScaleSheetLayoutView="100" workbookViewId="0">
      <pane ySplit="5" topLeftCell="A178" activePane="bottomLeft" state="frozen"/>
      <selection pane="bottomLeft" activeCell="J190" sqref="J190:J191"/>
    </sheetView>
  </sheetViews>
  <sheetFormatPr defaultRowHeight="15" x14ac:dyDescent="0.25"/>
  <cols>
    <col min="1" max="1" width="9.28515625" bestFit="1" customWidth="1"/>
    <col min="2" max="2" width="27.140625" bestFit="1" customWidth="1"/>
    <col min="3" max="4" width="27.140625" customWidth="1"/>
    <col min="5" max="5" width="9.28515625" bestFit="1" customWidth="1"/>
    <col min="6" max="6" width="13.42578125" bestFit="1" customWidth="1"/>
    <col min="7" max="7" width="11.28515625" bestFit="1" customWidth="1"/>
    <col min="8" max="8" width="8.28515625" bestFit="1" customWidth="1"/>
    <col min="9" max="9" width="8.5703125" bestFit="1" customWidth="1"/>
    <col min="10" max="12" width="16.5703125" bestFit="1" customWidth="1"/>
    <col min="13" max="16" width="9.28515625" bestFit="1" customWidth="1"/>
    <col min="17" max="18" width="16.5703125" bestFit="1" customWidth="1"/>
    <col min="19" max="19" width="15.42578125" bestFit="1" customWidth="1"/>
    <col min="20" max="20" width="8.42578125" bestFit="1" customWidth="1"/>
    <col min="21" max="21" width="24" bestFit="1" customWidth="1"/>
  </cols>
  <sheetData>
    <row r="1" spans="1:21" s="3" customFormat="1" ht="18.75" x14ac:dyDescent="0.3">
      <c r="A1" s="3" t="s">
        <v>423</v>
      </c>
      <c r="G1" s="4"/>
      <c r="J1" s="5"/>
      <c r="K1" s="5"/>
      <c r="L1" s="5"/>
      <c r="Q1" s="5"/>
      <c r="R1" s="5"/>
      <c r="S1" s="5"/>
    </row>
    <row r="2" spans="1:21" s="3" customFormat="1" ht="18.75" x14ac:dyDescent="0.3">
      <c r="A2" s="3" t="s">
        <v>424</v>
      </c>
      <c r="G2" s="4"/>
      <c r="J2" s="5"/>
      <c r="K2" s="5"/>
      <c r="L2" s="5"/>
      <c r="Q2" s="5"/>
      <c r="R2" s="5"/>
      <c r="S2" s="5"/>
    </row>
    <row r="3" spans="1:21" s="8" customFormat="1" ht="12" x14ac:dyDescent="0.2">
      <c r="A3" s="6" t="s">
        <v>425</v>
      </c>
      <c r="B3" s="6" t="s">
        <v>426</v>
      </c>
      <c r="C3" s="6"/>
      <c r="D3" s="6"/>
      <c r="E3" s="6" t="s">
        <v>427</v>
      </c>
      <c r="F3" s="6" t="s">
        <v>428</v>
      </c>
      <c r="G3" s="6" t="s">
        <v>429</v>
      </c>
      <c r="H3" s="6" t="s">
        <v>430</v>
      </c>
      <c r="I3" s="6" t="s">
        <v>430</v>
      </c>
      <c r="J3" s="7" t="s">
        <v>431</v>
      </c>
      <c r="K3" s="7" t="s">
        <v>432</v>
      </c>
      <c r="L3" s="7" t="s">
        <v>433</v>
      </c>
      <c r="M3" s="6" t="s">
        <v>434</v>
      </c>
      <c r="N3" s="6" t="s">
        <v>435</v>
      </c>
      <c r="O3" s="6" t="s">
        <v>436</v>
      </c>
      <c r="P3" s="6" t="s">
        <v>437</v>
      </c>
      <c r="Q3" s="7" t="s">
        <v>438</v>
      </c>
      <c r="R3" s="7" t="s">
        <v>439</v>
      </c>
      <c r="S3" s="7" t="s">
        <v>440</v>
      </c>
      <c r="T3" s="6" t="s">
        <v>441</v>
      </c>
      <c r="U3" s="6" t="s">
        <v>442</v>
      </c>
    </row>
    <row r="4" spans="1:21" s="8" customFormat="1" ht="12" x14ac:dyDescent="0.2">
      <c r="A4" s="9"/>
      <c r="B4" s="9"/>
      <c r="C4" s="9"/>
      <c r="D4" s="9"/>
      <c r="E4" s="9"/>
      <c r="F4" s="9"/>
      <c r="G4" s="9"/>
      <c r="H4" s="9" t="s">
        <v>443</v>
      </c>
      <c r="I4" s="9" t="s">
        <v>444</v>
      </c>
      <c r="J4" s="10"/>
      <c r="K4" s="10" t="s">
        <v>431</v>
      </c>
      <c r="L4" s="10"/>
      <c r="M4" s="9"/>
      <c r="N4" s="9" t="s">
        <v>443</v>
      </c>
      <c r="O4" s="9"/>
      <c r="P4" s="9" t="s">
        <v>445</v>
      </c>
      <c r="Q4" s="10" t="s">
        <v>446</v>
      </c>
      <c r="R4" s="10" t="s">
        <v>434</v>
      </c>
      <c r="S4" s="10"/>
      <c r="T4" s="9"/>
      <c r="U4" s="9"/>
    </row>
    <row r="5" spans="1:21" s="8" customFormat="1" ht="12" x14ac:dyDescent="0.2">
      <c r="A5" s="9"/>
      <c r="B5" s="9"/>
      <c r="C5" s="9"/>
      <c r="D5" s="9"/>
      <c r="E5" s="9"/>
      <c r="F5" s="9"/>
      <c r="G5" s="9"/>
      <c r="H5" s="9"/>
      <c r="I5" s="9"/>
      <c r="J5" s="10"/>
      <c r="K5" s="10"/>
      <c r="L5" s="10"/>
      <c r="M5" s="9"/>
      <c r="N5" s="9"/>
      <c r="O5" s="9"/>
      <c r="P5" s="9"/>
      <c r="Q5" s="10"/>
      <c r="R5" s="10"/>
      <c r="S5" s="10"/>
      <c r="T5" s="9"/>
      <c r="U5" s="9"/>
    </row>
    <row r="6" spans="1:21" ht="15.75" x14ac:dyDescent="0.25">
      <c r="A6" s="11">
        <v>1</v>
      </c>
      <c r="B6" s="12" t="s">
        <v>106</v>
      </c>
      <c r="C6" t="s">
        <v>106</v>
      </c>
      <c r="D6" s="2">
        <v>2500000</v>
      </c>
      <c r="E6" s="13" t="s">
        <v>107</v>
      </c>
      <c r="F6" s="14">
        <v>42940</v>
      </c>
      <c r="G6" s="15" t="s">
        <v>447</v>
      </c>
      <c r="H6" s="14"/>
      <c r="I6" s="16"/>
      <c r="J6" s="17">
        <v>2500000</v>
      </c>
      <c r="K6" s="18">
        <f t="shared" ref="K6:K69" si="0">O6*Q6</f>
        <v>2500000</v>
      </c>
      <c r="L6" s="18">
        <f t="shared" ref="L6:L69" si="1">J6/O6</f>
        <v>2500000</v>
      </c>
      <c r="M6" s="19">
        <v>0</v>
      </c>
      <c r="N6" s="16"/>
      <c r="O6" s="20">
        <v>1</v>
      </c>
      <c r="P6" s="20">
        <v>1</v>
      </c>
      <c r="Q6" s="18">
        <f t="shared" ref="Q6:Q69" si="2">+L6+M6</f>
        <v>2500000</v>
      </c>
      <c r="R6" s="18">
        <f t="shared" ref="R6:R69" si="3">+P6*Q6</f>
        <v>2500000</v>
      </c>
      <c r="S6" s="19">
        <f t="shared" ref="S6:S69" si="4">+L6*P6</f>
        <v>2500000</v>
      </c>
      <c r="T6" s="16"/>
      <c r="U6" s="16" t="s">
        <v>448</v>
      </c>
    </row>
    <row r="7" spans="1:21" ht="15.75" x14ac:dyDescent="0.25">
      <c r="A7" s="11">
        <f>+A6+1</f>
        <v>2</v>
      </c>
      <c r="B7" s="12" t="s">
        <v>106</v>
      </c>
      <c r="C7" t="s">
        <v>106</v>
      </c>
      <c r="D7" s="2">
        <v>2500000</v>
      </c>
      <c r="E7" s="13" t="s">
        <v>107</v>
      </c>
      <c r="F7" s="14">
        <v>42940</v>
      </c>
      <c r="G7" s="15" t="s">
        <v>447</v>
      </c>
      <c r="H7" s="14"/>
      <c r="I7" s="16"/>
      <c r="J7" s="17">
        <v>2500000</v>
      </c>
      <c r="K7" s="18">
        <f t="shared" si="0"/>
        <v>2500000</v>
      </c>
      <c r="L7" s="18">
        <f t="shared" si="1"/>
        <v>2500000</v>
      </c>
      <c r="M7" s="19">
        <v>0</v>
      </c>
      <c r="N7" s="16"/>
      <c r="O7" s="20">
        <v>1</v>
      </c>
      <c r="P7" s="20">
        <v>1</v>
      </c>
      <c r="Q7" s="18">
        <f t="shared" si="2"/>
        <v>2500000</v>
      </c>
      <c r="R7" s="18">
        <f t="shared" si="3"/>
        <v>2500000</v>
      </c>
      <c r="S7" s="19">
        <f t="shared" si="4"/>
        <v>2500000</v>
      </c>
      <c r="T7" s="16"/>
      <c r="U7" s="16" t="s">
        <v>448</v>
      </c>
    </row>
    <row r="8" spans="1:21" ht="15.75" x14ac:dyDescent="0.25">
      <c r="A8" s="11">
        <f t="shared" ref="A8:A71" si="5">+A7+1</f>
        <v>3</v>
      </c>
      <c r="B8" s="12" t="s">
        <v>108</v>
      </c>
      <c r="C8" t="s">
        <v>108</v>
      </c>
      <c r="D8" s="2">
        <v>2000000</v>
      </c>
      <c r="E8" s="13" t="s">
        <v>109</v>
      </c>
      <c r="F8" s="14">
        <v>42706</v>
      </c>
      <c r="G8" s="15" t="s">
        <v>449</v>
      </c>
      <c r="H8" s="14"/>
      <c r="I8" s="16"/>
      <c r="J8" s="17">
        <v>2000000</v>
      </c>
      <c r="K8" s="18">
        <f t="shared" si="0"/>
        <v>2000000</v>
      </c>
      <c r="L8" s="18">
        <f t="shared" si="1"/>
        <v>2000000</v>
      </c>
      <c r="M8" s="19">
        <v>0</v>
      </c>
      <c r="N8" s="16"/>
      <c r="O8" s="20">
        <v>1</v>
      </c>
      <c r="P8" s="20">
        <v>1</v>
      </c>
      <c r="Q8" s="18">
        <f t="shared" si="2"/>
        <v>2000000</v>
      </c>
      <c r="R8" s="18">
        <f t="shared" si="3"/>
        <v>2000000</v>
      </c>
      <c r="S8" s="19">
        <f t="shared" si="4"/>
        <v>2000000</v>
      </c>
      <c r="T8" s="16"/>
      <c r="U8" s="16" t="s">
        <v>448</v>
      </c>
    </row>
    <row r="9" spans="1:21" ht="15.75" x14ac:dyDescent="0.25">
      <c r="A9" s="11">
        <f t="shared" si="5"/>
        <v>4</v>
      </c>
      <c r="B9" s="12" t="s">
        <v>110</v>
      </c>
      <c r="C9" t="s">
        <v>110</v>
      </c>
      <c r="D9" s="2">
        <v>2500000</v>
      </c>
      <c r="E9" s="13" t="s">
        <v>111</v>
      </c>
      <c r="F9" s="14">
        <v>42942</v>
      </c>
      <c r="G9" s="13" t="s">
        <v>450</v>
      </c>
      <c r="H9" s="14"/>
      <c r="I9" s="16"/>
      <c r="J9" s="17">
        <v>2500000</v>
      </c>
      <c r="K9" s="18">
        <f t="shared" si="0"/>
        <v>2500000</v>
      </c>
      <c r="L9" s="18">
        <f t="shared" si="1"/>
        <v>2500000</v>
      </c>
      <c r="M9" s="19">
        <v>0</v>
      </c>
      <c r="N9" s="16"/>
      <c r="O9" s="20">
        <v>1</v>
      </c>
      <c r="P9" s="20">
        <v>1</v>
      </c>
      <c r="Q9" s="18">
        <f t="shared" si="2"/>
        <v>2500000</v>
      </c>
      <c r="R9" s="18">
        <f t="shared" si="3"/>
        <v>2500000</v>
      </c>
      <c r="S9" s="19">
        <f t="shared" si="4"/>
        <v>2500000</v>
      </c>
      <c r="T9" s="16"/>
      <c r="U9" s="16" t="s">
        <v>448</v>
      </c>
    </row>
    <row r="10" spans="1:21" ht="15.75" x14ac:dyDescent="0.25">
      <c r="A10" s="11">
        <f t="shared" si="5"/>
        <v>5</v>
      </c>
      <c r="B10" s="12" t="s">
        <v>112</v>
      </c>
      <c r="C10" t="s">
        <v>112</v>
      </c>
      <c r="D10" s="2">
        <v>3000000</v>
      </c>
      <c r="E10" s="13" t="s">
        <v>113</v>
      </c>
      <c r="F10" s="14">
        <v>42943</v>
      </c>
      <c r="G10" s="13" t="s">
        <v>451</v>
      </c>
      <c r="H10" s="14"/>
      <c r="I10" s="16"/>
      <c r="J10" s="17">
        <v>3000000</v>
      </c>
      <c r="K10" s="18">
        <f t="shared" si="0"/>
        <v>3000000</v>
      </c>
      <c r="L10" s="18">
        <f t="shared" si="1"/>
        <v>3000000</v>
      </c>
      <c r="M10" s="19">
        <v>0</v>
      </c>
      <c r="N10" s="16"/>
      <c r="O10" s="20">
        <v>1</v>
      </c>
      <c r="P10" s="20">
        <v>1</v>
      </c>
      <c r="Q10" s="18">
        <f t="shared" si="2"/>
        <v>3000000</v>
      </c>
      <c r="R10" s="18">
        <f t="shared" si="3"/>
        <v>3000000</v>
      </c>
      <c r="S10" s="19">
        <f t="shared" si="4"/>
        <v>3000000</v>
      </c>
      <c r="T10" s="16"/>
      <c r="U10" s="16" t="s">
        <v>448</v>
      </c>
    </row>
    <row r="11" spans="1:21" ht="15.75" x14ac:dyDescent="0.25">
      <c r="A11" s="11">
        <f t="shared" si="5"/>
        <v>6</v>
      </c>
      <c r="B11" s="12" t="s">
        <v>112</v>
      </c>
      <c r="C11" t="s">
        <v>112</v>
      </c>
      <c r="D11" s="2">
        <v>3000000</v>
      </c>
      <c r="E11" s="13" t="s">
        <v>113</v>
      </c>
      <c r="F11" s="14">
        <v>42943</v>
      </c>
      <c r="G11" s="13" t="s">
        <v>451</v>
      </c>
      <c r="H11" s="14"/>
      <c r="I11" s="16"/>
      <c r="J11" s="17">
        <v>3000000</v>
      </c>
      <c r="K11" s="18">
        <f t="shared" si="0"/>
        <v>3000000</v>
      </c>
      <c r="L11" s="18">
        <f t="shared" si="1"/>
        <v>3000000</v>
      </c>
      <c r="M11" s="19">
        <v>0</v>
      </c>
      <c r="N11" s="16"/>
      <c r="O11" s="20">
        <v>1</v>
      </c>
      <c r="P11" s="20">
        <v>1</v>
      </c>
      <c r="Q11" s="18">
        <f t="shared" si="2"/>
        <v>3000000</v>
      </c>
      <c r="R11" s="18">
        <f t="shared" si="3"/>
        <v>3000000</v>
      </c>
      <c r="S11" s="19">
        <f t="shared" si="4"/>
        <v>3000000</v>
      </c>
      <c r="T11" s="16"/>
      <c r="U11" s="16" t="s">
        <v>448</v>
      </c>
    </row>
    <row r="12" spans="1:21" ht="15.75" x14ac:dyDescent="0.25">
      <c r="A12" s="11">
        <f t="shared" si="5"/>
        <v>7</v>
      </c>
      <c r="B12" s="12" t="s">
        <v>452</v>
      </c>
      <c r="C12" t="s">
        <v>114</v>
      </c>
      <c r="D12" s="2">
        <v>1250000</v>
      </c>
      <c r="E12" s="13" t="s">
        <v>115</v>
      </c>
      <c r="F12" s="14">
        <v>42740</v>
      </c>
      <c r="G12" s="13" t="s">
        <v>115</v>
      </c>
      <c r="H12" s="14"/>
      <c r="I12" s="16"/>
      <c r="J12" s="17">
        <v>1250000</v>
      </c>
      <c r="K12" s="18">
        <f t="shared" si="0"/>
        <v>1250000</v>
      </c>
      <c r="L12" s="18">
        <f t="shared" si="1"/>
        <v>1250000</v>
      </c>
      <c r="M12" s="19">
        <v>0</v>
      </c>
      <c r="N12" s="16"/>
      <c r="O12" s="20">
        <v>1</v>
      </c>
      <c r="P12" s="20">
        <v>1</v>
      </c>
      <c r="Q12" s="18">
        <f t="shared" si="2"/>
        <v>1250000</v>
      </c>
      <c r="R12" s="18">
        <f t="shared" si="3"/>
        <v>1250000</v>
      </c>
      <c r="S12" s="19">
        <f t="shared" si="4"/>
        <v>1250000</v>
      </c>
      <c r="T12" s="16"/>
      <c r="U12" s="16" t="s">
        <v>448</v>
      </c>
    </row>
    <row r="13" spans="1:21" ht="15.75" x14ac:dyDescent="0.25">
      <c r="A13" s="11">
        <f t="shared" si="5"/>
        <v>8</v>
      </c>
      <c r="B13" s="12" t="s">
        <v>452</v>
      </c>
      <c r="C13" t="s">
        <v>114</v>
      </c>
      <c r="D13" s="2">
        <v>1250000</v>
      </c>
      <c r="E13" s="13" t="s">
        <v>115</v>
      </c>
      <c r="F13" s="14">
        <v>42740</v>
      </c>
      <c r="G13" s="13" t="s">
        <v>115</v>
      </c>
      <c r="H13" s="14"/>
      <c r="I13" s="16"/>
      <c r="J13" s="17">
        <v>1250000</v>
      </c>
      <c r="K13" s="18">
        <f t="shared" si="0"/>
        <v>1250000</v>
      </c>
      <c r="L13" s="18">
        <f t="shared" si="1"/>
        <v>1250000</v>
      </c>
      <c r="M13" s="19">
        <v>0</v>
      </c>
      <c r="N13" s="16"/>
      <c r="O13" s="20">
        <v>1</v>
      </c>
      <c r="P13" s="20">
        <v>1</v>
      </c>
      <c r="Q13" s="18">
        <f t="shared" si="2"/>
        <v>1250000</v>
      </c>
      <c r="R13" s="18">
        <f t="shared" si="3"/>
        <v>1250000</v>
      </c>
      <c r="S13" s="19">
        <f t="shared" si="4"/>
        <v>1250000</v>
      </c>
      <c r="T13" s="16"/>
      <c r="U13" s="16" t="s">
        <v>448</v>
      </c>
    </row>
    <row r="14" spans="1:21" ht="15.75" x14ac:dyDescent="0.25">
      <c r="A14" s="11">
        <f t="shared" si="5"/>
        <v>9</v>
      </c>
      <c r="B14" s="12" t="s">
        <v>453</v>
      </c>
      <c r="C14" t="s">
        <v>116</v>
      </c>
      <c r="D14" s="2">
        <v>1250000</v>
      </c>
      <c r="E14" s="13" t="s">
        <v>117</v>
      </c>
      <c r="F14" s="14">
        <v>42907</v>
      </c>
      <c r="G14" s="13" t="s">
        <v>454</v>
      </c>
      <c r="H14" s="14"/>
      <c r="I14" s="16"/>
      <c r="J14" s="17">
        <v>1250000</v>
      </c>
      <c r="K14" s="18">
        <f t="shared" si="0"/>
        <v>1250000</v>
      </c>
      <c r="L14" s="18">
        <f t="shared" si="1"/>
        <v>1250000</v>
      </c>
      <c r="M14" s="19">
        <v>0</v>
      </c>
      <c r="N14" s="16"/>
      <c r="O14" s="20">
        <v>1</v>
      </c>
      <c r="P14" s="20">
        <v>1</v>
      </c>
      <c r="Q14" s="18">
        <f t="shared" si="2"/>
        <v>1250000</v>
      </c>
      <c r="R14" s="18">
        <f t="shared" si="3"/>
        <v>1250000</v>
      </c>
      <c r="S14" s="19">
        <f t="shared" si="4"/>
        <v>1250000</v>
      </c>
      <c r="T14" s="16"/>
      <c r="U14" s="16" t="s">
        <v>448</v>
      </c>
    </row>
    <row r="15" spans="1:21" ht="15.75" x14ac:dyDescent="0.25">
      <c r="A15" s="11">
        <f t="shared" si="5"/>
        <v>10</v>
      </c>
      <c r="B15" s="12" t="s">
        <v>453</v>
      </c>
      <c r="C15" t="s">
        <v>116</v>
      </c>
      <c r="D15" s="2">
        <v>1250000</v>
      </c>
      <c r="E15" s="13" t="s">
        <v>117</v>
      </c>
      <c r="F15" s="14">
        <v>42907</v>
      </c>
      <c r="G15" s="13" t="s">
        <v>454</v>
      </c>
      <c r="H15" s="14"/>
      <c r="I15" s="16"/>
      <c r="J15" s="17">
        <v>1250000</v>
      </c>
      <c r="K15" s="18">
        <f t="shared" si="0"/>
        <v>1250000</v>
      </c>
      <c r="L15" s="18">
        <f t="shared" si="1"/>
        <v>1250000</v>
      </c>
      <c r="M15" s="19">
        <v>0</v>
      </c>
      <c r="N15" s="16"/>
      <c r="O15" s="20">
        <v>1</v>
      </c>
      <c r="P15" s="20">
        <v>1</v>
      </c>
      <c r="Q15" s="18">
        <f t="shared" si="2"/>
        <v>1250000</v>
      </c>
      <c r="R15" s="18">
        <f t="shared" si="3"/>
        <v>1250000</v>
      </c>
      <c r="S15" s="19">
        <f t="shared" si="4"/>
        <v>1250000</v>
      </c>
      <c r="T15" s="16"/>
      <c r="U15" s="16" t="s">
        <v>448</v>
      </c>
    </row>
    <row r="16" spans="1:21" ht="15.75" x14ac:dyDescent="0.25">
      <c r="A16" s="11">
        <f t="shared" si="5"/>
        <v>11</v>
      </c>
      <c r="B16" s="21" t="s">
        <v>1</v>
      </c>
      <c r="C16" t="s">
        <v>1</v>
      </c>
      <c r="D16" s="2">
        <v>2500000</v>
      </c>
      <c r="E16" s="22" t="s">
        <v>0</v>
      </c>
      <c r="F16" s="14">
        <v>43234</v>
      </c>
      <c r="G16" s="22" t="s">
        <v>455</v>
      </c>
      <c r="H16" s="14"/>
      <c r="I16" s="16"/>
      <c r="J16" s="17">
        <v>2500000</v>
      </c>
      <c r="K16" s="18">
        <f t="shared" si="0"/>
        <v>2500000</v>
      </c>
      <c r="L16" s="18">
        <f t="shared" si="1"/>
        <v>2500000</v>
      </c>
      <c r="M16" s="19">
        <v>0</v>
      </c>
      <c r="N16" s="16"/>
      <c r="O16" s="20">
        <v>1</v>
      </c>
      <c r="P16" s="20">
        <v>1</v>
      </c>
      <c r="Q16" s="18">
        <f t="shared" si="2"/>
        <v>2500000</v>
      </c>
      <c r="R16" s="18">
        <f t="shared" si="3"/>
        <v>2500000</v>
      </c>
      <c r="S16" s="19">
        <f t="shared" si="4"/>
        <v>2500000</v>
      </c>
      <c r="T16" s="16"/>
      <c r="U16" s="16" t="s">
        <v>448</v>
      </c>
    </row>
    <row r="17" spans="1:21" ht="15.75" x14ac:dyDescent="0.25">
      <c r="A17" s="11">
        <f t="shared" si="5"/>
        <v>12</v>
      </c>
      <c r="B17" s="12" t="s">
        <v>118</v>
      </c>
      <c r="C17" t="s">
        <v>118</v>
      </c>
      <c r="D17" s="2">
        <v>10000000</v>
      </c>
      <c r="E17" s="13" t="s">
        <v>119</v>
      </c>
      <c r="F17" s="14">
        <v>42947</v>
      </c>
      <c r="G17" s="13" t="s">
        <v>456</v>
      </c>
      <c r="H17" s="14"/>
      <c r="I17" s="16"/>
      <c r="J17" s="17">
        <v>10000000</v>
      </c>
      <c r="K17" s="18">
        <f t="shared" si="0"/>
        <v>10000000</v>
      </c>
      <c r="L17" s="18">
        <f t="shared" si="1"/>
        <v>10000000</v>
      </c>
      <c r="M17" s="19">
        <v>0</v>
      </c>
      <c r="N17" s="16"/>
      <c r="O17" s="20">
        <v>1</v>
      </c>
      <c r="P17" s="20">
        <v>1</v>
      </c>
      <c r="Q17" s="18">
        <f t="shared" si="2"/>
        <v>10000000</v>
      </c>
      <c r="R17" s="18">
        <f t="shared" si="3"/>
        <v>10000000</v>
      </c>
      <c r="S17" s="19">
        <f t="shared" si="4"/>
        <v>10000000</v>
      </c>
      <c r="T17" s="16"/>
      <c r="U17" s="16" t="s">
        <v>448</v>
      </c>
    </row>
    <row r="18" spans="1:21" ht="15.75" x14ac:dyDescent="0.25">
      <c r="A18" s="11">
        <f t="shared" si="5"/>
        <v>13</v>
      </c>
      <c r="B18" s="12" t="s">
        <v>457</v>
      </c>
      <c r="C18" t="s">
        <v>120</v>
      </c>
      <c r="D18" s="2">
        <v>2500000</v>
      </c>
      <c r="E18" s="13" t="s">
        <v>121</v>
      </c>
      <c r="F18" s="14">
        <v>42892</v>
      </c>
      <c r="G18" s="13" t="s">
        <v>458</v>
      </c>
      <c r="H18" s="14"/>
      <c r="I18" s="16"/>
      <c r="J18" s="17">
        <v>2500000</v>
      </c>
      <c r="K18" s="18">
        <f t="shared" si="0"/>
        <v>2500000</v>
      </c>
      <c r="L18" s="18">
        <f t="shared" si="1"/>
        <v>2500000</v>
      </c>
      <c r="M18" s="19">
        <v>0</v>
      </c>
      <c r="N18" s="16"/>
      <c r="O18" s="20">
        <v>1</v>
      </c>
      <c r="P18" s="20">
        <v>1</v>
      </c>
      <c r="Q18" s="18">
        <f t="shared" si="2"/>
        <v>2500000</v>
      </c>
      <c r="R18" s="18">
        <f t="shared" si="3"/>
        <v>2500000</v>
      </c>
      <c r="S18" s="19">
        <f t="shared" si="4"/>
        <v>2500000</v>
      </c>
      <c r="T18" s="16"/>
      <c r="U18" s="16" t="s">
        <v>448</v>
      </c>
    </row>
    <row r="19" spans="1:21" ht="15.75" x14ac:dyDescent="0.25">
      <c r="A19" s="11">
        <f t="shared" si="5"/>
        <v>14</v>
      </c>
      <c r="B19" s="12" t="s">
        <v>459</v>
      </c>
      <c r="C19" t="s">
        <v>122</v>
      </c>
      <c r="D19" s="2">
        <v>3500000</v>
      </c>
      <c r="E19" s="13" t="s">
        <v>123</v>
      </c>
      <c r="F19" s="14">
        <v>42982</v>
      </c>
      <c r="G19" s="13" t="s">
        <v>460</v>
      </c>
      <c r="H19" s="14"/>
      <c r="I19" s="16"/>
      <c r="J19" s="17">
        <v>3500000</v>
      </c>
      <c r="K19" s="18">
        <f t="shared" si="0"/>
        <v>3500000</v>
      </c>
      <c r="L19" s="18">
        <f t="shared" si="1"/>
        <v>3500000</v>
      </c>
      <c r="M19" s="19">
        <v>0</v>
      </c>
      <c r="N19" s="16"/>
      <c r="O19" s="20">
        <v>1</v>
      </c>
      <c r="P19" s="20">
        <v>1</v>
      </c>
      <c r="Q19" s="18">
        <f t="shared" si="2"/>
        <v>3500000</v>
      </c>
      <c r="R19" s="18">
        <f t="shared" si="3"/>
        <v>3500000</v>
      </c>
      <c r="S19" s="19">
        <f t="shared" si="4"/>
        <v>3500000</v>
      </c>
      <c r="T19" s="16"/>
      <c r="U19" s="16" t="s">
        <v>448</v>
      </c>
    </row>
    <row r="20" spans="1:21" ht="15.75" x14ac:dyDescent="0.25">
      <c r="A20" s="11">
        <f t="shared" si="5"/>
        <v>15</v>
      </c>
      <c r="B20" s="12" t="s">
        <v>459</v>
      </c>
      <c r="C20" t="s">
        <v>122</v>
      </c>
      <c r="D20" s="2">
        <v>3500000</v>
      </c>
      <c r="E20" s="13" t="s">
        <v>123</v>
      </c>
      <c r="F20" s="14">
        <v>42982</v>
      </c>
      <c r="G20" s="13" t="s">
        <v>460</v>
      </c>
      <c r="H20" s="14"/>
      <c r="I20" s="16"/>
      <c r="J20" s="17">
        <v>3500000</v>
      </c>
      <c r="K20" s="18">
        <f t="shared" si="0"/>
        <v>3500000</v>
      </c>
      <c r="L20" s="18">
        <f t="shared" si="1"/>
        <v>3500000</v>
      </c>
      <c r="M20" s="19">
        <v>0</v>
      </c>
      <c r="N20" s="16"/>
      <c r="O20" s="20">
        <v>1</v>
      </c>
      <c r="P20" s="20">
        <v>1</v>
      </c>
      <c r="Q20" s="18">
        <f t="shared" si="2"/>
        <v>3500000</v>
      </c>
      <c r="R20" s="18">
        <f t="shared" si="3"/>
        <v>3500000</v>
      </c>
      <c r="S20" s="19">
        <f t="shared" si="4"/>
        <v>3500000</v>
      </c>
      <c r="T20" s="16"/>
      <c r="U20" s="16" t="s">
        <v>448</v>
      </c>
    </row>
    <row r="21" spans="1:21" ht="15.75" x14ac:dyDescent="0.25">
      <c r="A21" s="11">
        <f t="shared" si="5"/>
        <v>16</v>
      </c>
      <c r="B21" s="12" t="s">
        <v>461</v>
      </c>
      <c r="C21" t="s">
        <v>124</v>
      </c>
      <c r="D21" s="2">
        <v>2500000</v>
      </c>
      <c r="E21" s="13" t="s">
        <v>125</v>
      </c>
      <c r="F21" s="14">
        <v>42926</v>
      </c>
      <c r="G21" s="15" t="s">
        <v>462</v>
      </c>
      <c r="H21" s="14"/>
      <c r="I21" s="16"/>
      <c r="J21" s="17">
        <v>2500000</v>
      </c>
      <c r="K21" s="18">
        <f t="shared" si="0"/>
        <v>2500000</v>
      </c>
      <c r="L21" s="18">
        <f t="shared" si="1"/>
        <v>2500000</v>
      </c>
      <c r="M21" s="19">
        <v>0</v>
      </c>
      <c r="N21" s="16"/>
      <c r="O21" s="20">
        <v>1</v>
      </c>
      <c r="P21" s="20">
        <v>1</v>
      </c>
      <c r="Q21" s="18">
        <f t="shared" si="2"/>
        <v>2500000</v>
      </c>
      <c r="R21" s="18">
        <f t="shared" si="3"/>
        <v>2500000</v>
      </c>
      <c r="S21" s="19">
        <f t="shared" si="4"/>
        <v>2500000</v>
      </c>
      <c r="T21" s="16"/>
      <c r="U21" s="16" t="s">
        <v>448</v>
      </c>
    </row>
    <row r="22" spans="1:21" ht="15.75" x14ac:dyDescent="0.25">
      <c r="A22" s="11">
        <f t="shared" si="5"/>
        <v>17</v>
      </c>
      <c r="B22" s="12" t="s">
        <v>461</v>
      </c>
      <c r="C22" t="s">
        <v>124</v>
      </c>
      <c r="D22" s="2">
        <v>2500000</v>
      </c>
      <c r="E22" s="13" t="s">
        <v>125</v>
      </c>
      <c r="F22" s="14">
        <v>42926</v>
      </c>
      <c r="G22" s="15" t="s">
        <v>462</v>
      </c>
      <c r="H22" s="14"/>
      <c r="I22" s="16"/>
      <c r="J22" s="17">
        <v>2500000</v>
      </c>
      <c r="K22" s="18">
        <f t="shared" si="0"/>
        <v>2500000</v>
      </c>
      <c r="L22" s="18">
        <f t="shared" si="1"/>
        <v>2500000</v>
      </c>
      <c r="M22" s="19">
        <v>0</v>
      </c>
      <c r="N22" s="16"/>
      <c r="O22" s="20">
        <v>1</v>
      </c>
      <c r="P22" s="20">
        <v>1</v>
      </c>
      <c r="Q22" s="18">
        <f t="shared" si="2"/>
        <v>2500000</v>
      </c>
      <c r="R22" s="18">
        <f t="shared" si="3"/>
        <v>2500000</v>
      </c>
      <c r="S22" s="19">
        <f t="shared" si="4"/>
        <v>2500000</v>
      </c>
      <c r="T22" s="16"/>
      <c r="U22" s="16" t="s">
        <v>448</v>
      </c>
    </row>
    <row r="23" spans="1:21" ht="15.75" x14ac:dyDescent="0.25">
      <c r="A23" s="11">
        <f t="shared" si="5"/>
        <v>18</v>
      </c>
      <c r="B23" s="12" t="s">
        <v>463</v>
      </c>
      <c r="C23" t="s">
        <v>126</v>
      </c>
      <c r="D23" s="2">
        <v>500000</v>
      </c>
      <c r="E23" s="13" t="s">
        <v>127</v>
      </c>
      <c r="F23" s="14">
        <v>43019</v>
      </c>
      <c r="G23" s="13" t="s">
        <v>464</v>
      </c>
      <c r="H23" s="14"/>
      <c r="I23" s="16"/>
      <c r="J23" s="17">
        <v>500000</v>
      </c>
      <c r="K23" s="18">
        <f t="shared" si="0"/>
        <v>500000</v>
      </c>
      <c r="L23" s="18">
        <f t="shared" si="1"/>
        <v>500000</v>
      </c>
      <c r="M23" s="19">
        <v>0</v>
      </c>
      <c r="N23" s="16"/>
      <c r="O23" s="20">
        <v>1</v>
      </c>
      <c r="P23" s="20">
        <v>1</v>
      </c>
      <c r="Q23" s="18">
        <f t="shared" si="2"/>
        <v>500000</v>
      </c>
      <c r="R23" s="18">
        <f t="shared" si="3"/>
        <v>500000</v>
      </c>
      <c r="S23" s="19">
        <f t="shared" si="4"/>
        <v>500000</v>
      </c>
      <c r="T23" s="16"/>
      <c r="U23" s="16" t="s">
        <v>448</v>
      </c>
    </row>
    <row r="24" spans="1:21" ht="15.75" x14ac:dyDescent="0.25">
      <c r="A24" s="11">
        <f t="shared" si="5"/>
        <v>19</v>
      </c>
      <c r="B24" s="12" t="s">
        <v>463</v>
      </c>
      <c r="C24" t="s">
        <v>126</v>
      </c>
      <c r="D24" s="2">
        <v>500000</v>
      </c>
      <c r="E24" s="13" t="s">
        <v>127</v>
      </c>
      <c r="F24" s="14">
        <v>43019</v>
      </c>
      <c r="G24" s="13" t="s">
        <v>464</v>
      </c>
      <c r="H24" s="14"/>
      <c r="I24" s="16"/>
      <c r="J24" s="17">
        <v>500000</v>
      </c>
      <c r="K24" s="18">
        <f t="shared" si="0"/>
        <v>500000</v>
      </c>
      <c r="L24" s="18">
        <f t="shared" si="1"/>
        <v>500000</v>
      </c>
      <c r="M24" s="19">
        <v>0</v>
      </c>
      <c r="N24" s="16"/>
      <c r="O24" s="20">
        <v>1</v>
      </c>
      <c r="P24" s="20">
        <v>1</v>
      </c>
      <c r="Q24" s="18">
        <f t="shared" si="2"/>
        <v>500000</v>
      </c>
      <c r="R24" s="18">
        <f t="shared" si="3"/>
        <v>500000</v>
      </c>
      <c r="S24" s="19">
        <f t="shared" si="4"/>
        <v>500000</v>
      </c>
      <c r="T24" s="16"/>
      <c r="U24" s="16" t="s">
        <v>448</v>
      </c>
    </row>
    <row r="25" spans="1:21" ht="15.75" x14ac:dyDescent="0.25">
      <c r="A25" s="11">
        <f t="shared" si="5"/>
        <v>20</v>
      </c>
      <c r="B25" s="12" t="s">
        <v>128</v>
      </c>
      <c r="C25" t="s">
        <v>128</v>
      </c>
      <c r="D25" s="2">
        <v>1250000</v>
      </c>
      <c r="E25" s="13" t="s">
        <v>129</v>
      </c>
      <c r="F25" s="23">
        <v>41705</v>
      </c>
      <c r="G25" s="41"/>
      <c r="H25" s="14"/>
      <c r="I25" s="16"/>
      <c r="J25" s="17">
        <v>1250000</v>
      </c>
      <c r="K25" s="18">
        <f t="shared" si="0"/>
        <v>1250000</v>
      </c>
      <c r="L25" s="18">
        <f t="shared" si="1"/>
        <v>1250000</v>
      </c>
      <c r="M25" s="19">
        <v>0</v>
      </c>
      <c r="N25" s="16"/>
      <c r="O25" s="20">
        <v>1</v>
      </c>
      <c r="P25" s="20">
        <v>1</v>
      </c>
      <c r="Q25" s="18">
        <f t="shared" si="2"/>
        <v>1250000</v>
      </c>
      <c r="R25" s="18">
        <f t="shared" si="3"/>
        <v>1250000</v>
      </c>
      <c r="S25" s="19">
        <f t="shared" si="4"/>
        <v>1250000</v>
      </c>
      <c r="T25" s="16"/>
      <c r="U25" s="16" t="s">
        <v>448</v>
      </c>
    </row>
    <row r="26" spans="1:21" ht="15.75" x14ac:dyDescent="0.25">
      <c r="A26" s="11">
        <f t="shared" si="5"/>
        <v>21</v>
      </c>
      <c r="B26" s="12" t="s">
        <v>128</v>
      </c>
      <c r="C26" t="s">
        <v>128</v>
      </c>
      <c r="D26" s="2">
        <v>1250000</v>
      </c>
      <c r="E26" s="13" t="s">
        <v>129</v>
      </c>
      <c r="F26" s="23">
        <v>41705</v>
      </c>
      <c r="G26" s="41"/>
      <c r="H26" s="23"/>
      <c r="I26" s="16"/>
      <c r="J26" s="17">
        <v>1250000</v>
      </c>
      <c r="K26" s="18">
        <f t="shared" si="0"/>
        <v>1250000</v>
      </c>
      <c r="L26" s="18">
        <f t="shared" si="1"/>
        <v>1250000</v>
      </c>
      <c r="M26" s="19">
        <v>0</v>
      </c>
      <c r="N26" s="16"/>
      <c r="O26" s="20">
        <v>1</v>
      </c>
      <c r="P26" s="20">
        <v>1</v>
      </c>
      <c r="Q26" s="18">
        <f t="shared" si="2"/>
        <v>1250000</v>
      </c>
      <c r="R26" s="18">
        <f t="shared" si="3"/>
        <v>1250000</v>
      </c>
      <c r="S26" s="19">
        <f t="shared" si="4"/>
        <v>1250000</v>
      </c>
      <c r="T26" s="16"/>
      <c r="U26" s="16" t="s">
        <v>448</v>
      </c>
    </row>
    <row r="27" spans="1:21" ht="15.75" x14ac:dyDescent="0.25">
      <c r="A27" s="11">
        <f t="shared" si="5"/>
        <v>22</v>
      </c>
      <c r="B27" s="12" t="s">
        <v>465</v>
      </c>
      <c r="C27" t="s">
        <v>130</v>
      </c>
      <c r="D27" s="2">
        <v>5000000</v>
      </c>
      <c r="E27" s="13" t="s">
        <v>131</v>
      </c>
      <c r="F27" s="14">
        <v>42992</v>
      </c>
      <c r="G27" s="13" t="s">
        <v>466</v>
      </c>
      <c r="H27" s="14"/>
      <c r="I27" s="16"/>
      <c r="J27" s="17">
        <v>5000000</v>
      </c>
      <c r="K27" s="18">
        <f t="shared" si="0"/>
        <v>5000000</v>
      </c>
      <c r="L27" s="18">
        <f t="shared" si="1"/>
        <v>5000000</v>
      </c>
      <c r="M27" s="19">
        <v>0</v>
      </c>
      <c r="N27" s="16"/>
      <c r="O27" s="20">
        <v>1</v>
      </c>
      <c r="P27" s="20">
        <v>1</v>
      </c>
      <c r="Q27" s="18">
        <f t="shared" si="2"/>
        <v>5000000</v>
      </c>
      <c r="R27" s="18">
        <f t="shared" si="3"/>
        <v>5000000</v>
      </c>
      <c r="S27" s="19">
        <f t="shared" si="4"/>
        <v>5000000</v>
      </c>
      <c r="T27" s="16"/>
      <c r="U27" s="16" t="s">
        <v>448</v>
      </c>
    </row>
    <row r="28" spans="1:21" ht="15.75" x14ac:dyDescent="0.25">
      <c r="A28" s="11">
        <f t="shared" si="5"/>
        <v>23</v>
      </c>
      <c r="B28" s="21" t="s">
        <v>132</v>
      </c>
      <c r="C28" t="s">
        <v>132</v>
      </c>
      <c r="D28" s="2">
        <v>2500000</v>
      </c>
      <c r="E28" s="24" t="s">
        <v>133</v>
      </c>
      <c r="F28" s="14">
        <v>43215</v>
      </c>
      <c r="G28" s="22" t="s">
        <v>467</v>
      </c>
      <c r="H28" s="14"/>
      <c r="I28" s="16"/>
      <c r="J28" s="17">
        <v>2500000</v>
      </c>
      <c r="K28" s="18">
        <f t="shared" si="0"/>
        <v>2500000</v>
      </c>
      <c r="L28" s="18">
        <f t="shared" si="1"/>
        <v>2500000</v>
      </c>
      <c r="M28" s="19">
        <v>0</v>
      </c>
      <c r="N28" s="16"/>
      <c r="O28" s="20">
        <v>1</v>
      </c>
      <c r="P28" s="20">
        <v>1</v>
      </c>
      <c r="Q28" s="18">
        <f t="shared" si="2"/>
        <v>2500000</v>
      </c>
      <c r="R28" s="18">
        <f t="shared" si="3"/>
        <v>2500000</v>
      </c>
      <c r="S28" s="19">
        <f t="shared" si="4"/>
        <v>2500000</v>
      </c>
      <c r="T28" s="16"/>
      <c r="U28" s="16" t="s">
        <v>448</v>
      </c>
    </row>
    <row r="29" spans="1:21" ht="15.75" x14ac:dyDescent="0.25">
      <c r="A29" s="11">
        <f t="shared" si="5"/>
        <v>24</v>
      </c>
      <c r="B29" s="12" t="s">
        <v>468</v>
      </c>
      <c r="C29" t="s">
        <v>134</v>
      </c>
      <c r="D29" s="2">
        <v>1000000</v>
      </c>
      <c r="E29" s="13" t="s">
        <v>135</v>
      </c>
      <c r="F29" s="14">
        <v>42832</v>
      </c>
      <c r="G29" s="13" t="s">
        <v>469</v>
      </c>
      <c r="H29" s="14"/>
      <c r="I29" s="16"/>
      <c r="J29" s="25">
        <v>1000000</v>
      </c>
      <c r="K29" s="18">
        <f t="shared" si="0"/>
        <v>1000000</v>
      </c>
      <c r="L29" s="18">
        <f t="shared" si="1"/>
        <v>1000000</v>
      </c>
      <c r="M29" s="19">
        <v>0</v>
      </c>
      <c r="N29" s="16"/>
      <c r="O29" s="20">
        <v>1</v>
      </c>
      <c r="P29" s="20">
        <v>1</v>
      </c>
      <c r="Q29" s="18">
        <f t="shared" si="2"/>
        <v>1000000</v>
      </c>
      <c r="R29" s="18">
        <f t="shared" si="3"/>
        <v>1000000</v>
      </c>
      <c r="S29" s="19">
        <f t="shared" si="4"/>
        <v>1000000</v>
      </c>
      <c r="T29" s="16"/>
      <c r="U29" s="16" t="s">
        <v>448</v>
      </c>
    </row>
    <row r="30" spans="1:21" ht="15.75" x14ac:dyDescent="0.25">
      <c r="A30" s="11">
        <f t="shared" si="5"/>
        <v>25</v>
      </c>
      <c r="B30" s="12" t="s">
        <v>136</v>
      </c>
      <c r="C30" t="s">
        <v>136</v>
      </c>
      <c r="D30" s="2">
        <v>1250000</v>
      </c>
      <c r="E30" s="13" t="s">
        <v>137</v>
      </c>
      <c r="F30" s="14">
        <v>43112</v>
      </c>
      <c r="G30" s="13" t="s">
        <v>470</v>
      </c>
      <c r="H30" s="14"/>
      <c r="I30" s="16"/>
      <c r="J30" s="17">
        <v>1250000</v>
      </c>
      <c r="K30" s="18">
        <f t="shared" si="0"/>
        <v>1250000</v>
      </c>
      <c r="L30" s="18">
        <f t="shared" si="1"/>
        <v>1250000</v>
      </c>
      <c r="M30" s="19">
        <v>0</v>
      </c>
      <c r="N30" s="16"/>
      <c r="O30" s="20">
        <v>1</v>
      </c>
      <c r="P30" s="20">
        <v>1</v>
      </c>
      <c r="Q30" s="18">
        <f t="shared" si="2"/>
        <v>1250000</v>
      </c>
      <c r="R30" s="18">
        <f t="shared" si="3"/>
        <v>1250000</v>
      </c>
      <c r="S30" s="19">
        <f t="shared" si="4"/>
        <v>1250000</v>
      </c>
      <c r="T30" s="16"/>
      <c r="U30" s="16" t="s">
        <v>448</v>
      </c>
    </row>
    <row r="31" spans="1:21" ht="15.75" x14ac:dyDescent="0.25">
      <c r="A31" s="11">
        <f t="shared" si="5"/>
        <v>26</v>
      </c>
      <c r="B31" s="12" t="s">
        <v>138</v>
      </c>
      <c r="C31" t="s">
        <v>138</v>
      </c>
      <c r="D31" s="2">
        <v>2500000</v>
      </c>
      <c r="E31" s="13" t="s">
        <v>139</v>
      </c>
      <c r="F31" s="14">
        <v>42949</v>
      </c>
      <c r="G31" s="15" t="s">
        <v>471</v>
      </c>
      <c r="H31" s="14"/>
      <c r="I31" s="16"/>
      <c r="J31" s="17">
        <v>2500000</v>
      </c>
      <c r="K31" s="18">
        <f t="shared" si="0"/>
        <v>2500000</v>
      </c>
      <c r="L31" s="18">
        <f t="shared" si="1"/>
        <v>2500000</v>
      </c>
      <c r="M31" s="19">
        <v>0</v>
      </c>
      <c r="N31" s="16"/>
      <c r="O31" s="20">
        <v>1</v>
      </c>
      <c r="P31" s="20">
        <v>1</v>
      </c>
      <c r="Q31" s="18">
        <f t="shared" si="2"/>
        <v>2500000</v>
      </c>
      <c r="R31" s="18">
        <f t="shared" si="3"/>
        <v>2500000</v>
      </c>
      <c r="S31" s="19">
        <f t="shared" si="4"/>
        <v>2500000</v>
      </c>
      <c r="T31" s="16"/>
      <c r="U31" s="16" t="s">
        <v>448</v>
      </c>
    </row>
    <row r="32" spans="1:21" ht="15.75" x14ac:dyDescent="0.25">
      <c r="A32" s="11">
        <f t="shared" si="5"/>
        <v>27</v>
      </c>
      <c r="B32" s="12" t="s">
        <v>138</v>
      </c>
      <c r="C32" t="s">
        <v>138</v>
      </c>
      <c r="D32" s="2">
        <v>2500000</v>
      </c>
      <c r="E32" s="13" t="s">
        <v>139</v>
      </c>
      <c r="F32" s="14">
        <v>42949</v>
      </c>
      <c r="G32" s="15" t="s">
        <v>471</v>
      </c>
      <c r="H32" s="14"/>
      <c r="I32" s="16"/>
      <c r="J32" s="17">
        <v>2500000</v>
      </c>
      <c r="K32" s="18">
        <f t="shared" si="0"/>
        <v>2500000</v>
      </c>
      <c r="L32" s="18">
        <f t="shared" si="1"/>
        <v>2500000</v>
      </c>
      <c r="M32" s="19">
        <v>0</v>
      </c>
      <c r="N32" s="16"/>
      <c r="O32" s="20">
        <v>1</v>
      </c>
      <c r="P32" s="20">
        <v>1</v>
      </c>
      <c r="Q32" s="18">
        <f t="shared" si="2"/>
        <v>2500000</v>
      </c>
      <c r="R32" s="18">
        <f t="shared" si="3"/>
        <v>2500000</v>
      </c>
      <c r="S32" s="19">
        <f t="shared" si="4"/>
        <v>2500000</v>
      </c>
      <c r="T32" s="16"/>
      <c r="U32" s="16" t="s">
        <v>448</v>
      </c>
    </row>
    <row r="33" spans="1:21" ht="15.75" x14ac:dyDescent="0.25">
      <c r="A33" s="11">
        <f t="shared" si="5"/>
        <v>28</v>
      </c>
      <c r="B33" s="12" t="s">
        <v>140</v>
      </c>
      <c r="C33" t="s">
        <v>140</v>
      </c>
      <c r="D33" s="2">
        <v>2500000</v>
      </c>
      <c r="E33" s="13" t="s">
        <v>141</v>
      </c>
      <c r="F33" s="14">
        <v>42907</v>
      </c>
      <c r="G33" s="15" t="s">
        <v>472</v>
      </c>
      <c r="H33" s="14"/>
      <c r="I33" s="16"/>
      <c r="J33" s="17">
        <v>2500000</v>
      </c>
      <c r="K33" s="18">
        <f t="shared" si="0"/>
        <v>2500000</v>
      </c>
      <c r="L33" s="18">
        <f t="shared" si="1"/>
        <v>2500000</v>
      </c>
      <c r="M33" s="19">
        <v>0</v>
      </c>
      <c r="N33" s="16"/>
      <c r="O33" s="20">
        <v>1</v>
      </c>
      <c r="P33" s="20">
        <v>1</v>
      </c>
      <c r="Q33" s="18">
        <f t="shared" si="2"/>
        <v>2500000</v>
      </c>
      <c r="R33" s="18">
        <f t="shared" si="3"/>
        <v>2500000</v>
      </c>
      <c r="S33" s="19">
        <f t="shared" si="4"/>
        <v>2500000</v>
      </c>
      <c r="T33" s="16"/>
      <c r="U33" s="16" t="s">
        <v>448</v>
      </c>
    </row>
    <row r="34" spans="1:21" ht="15.75" x14ac:dyDescent="0.25">
      <c r="A34" s="11">
        <f t="shared" si="5"/>
        <v>29</v>
      </c>
      <c r="B34" s="12" t="s">
        <v>140</v>
      </c>
      <c r="C34" t="s">
        <v>140</v>
      </c>
      <c r="D34" s="2">
        <v>2500000</v>
      </c>
      <c r="E34" s="13" t="s">
        <v>141</v>
      </c>
      <c r="F34" s="14">
        <v>42907</v>
      </c>
      <c r="G34" s="15" t="s">
        <v>472</v>
      </c>
      <c r="H34" s="14"/>
      <c r="I34" s="16"/>
      <c r="J34" s="17">
        <v>2500000</v>
      </c>
      <c r="K34" s="18">
        <f t="shared" si="0"/>
        <v>2500000</v>
      </c>
      <c r="L34" s="18">
        <f t="shared" si="1"/>
        <v>2500000</v>
      </c>
      <c r="M34" s="19">
        <v>0</v>
      </c>
      <c r="N34" s="16"/>
      <c r="O34" s="20">
        <v>1</v>
      </c>
      <c r="P34" s="20">
        <v>1</v>
      </c>
      <c r="Q34" s="18">
        <f t="shared" si="2"/>
        <v>2500000</v>
      </c>
      <c r="R34" s="18">
        <f t="shared" si="3"/>
        <v>2500000</v>
      </c>
      <c r="S34" s="19">
        <f t="shared" si="4"/>
        <v>2500000</v>
      </c>
      <c r="T34" s="16"/>
      <c r="U34" s="16" t="s">
        <v>448</v>
      </c>
    </row>
    <row r="35" spans="1:21" ht="15.75" x14ac:dyDescent="0.25">
      <c r="A35" s="11">
        <f t="shared" si="5"/>
        <v>30</v>
      </c>
      <c r="B35" s="21" t="s">
        <v>8</v>
      </c>
      <c r="C35" t="s">
        <v>8</v>
      </c>
      <c r="D35" s="2">
        <v>3500000</v>
      </c>
      <c r="E35" s="24" t="s">
        <v>7</v>
      </c>
      <c r="F35" s="14">
        <v>43185</v>
      </c>
      <c r="G35" s="26" t="s">
        <v>473</v>
      </c>
      <c r="H35" s="14"/>
      <c r="I35" s="16"/>
      <c r="J35" s="17">
        <v>3500000</v>
      </c>
      <c r="K35" s="18">
        <f t="shared" si="0"/>
        <v>3500000</v>
      </c>
      <c r="L35" s="18">
        <f t="shared" si="1"/>
        <v>3500000</v>
      </c>
      <c r="M35" s="19">
        <v>0</v>
      </c>
      <c r="N35" s="16"/>
      <c r="O35" s="20">
        <v>1</v>
      </c>
      <c r="P35" s="20">
        <v>1</v>
      </c>
      <c r="Q35" s="18">
        <f t="shared" si="2"/>
        <v>3500000</v>
      </c>
      <c r="R35" s="18">
        <f t="shared" si="3"/>
        <v>3500000</v>
      </c>
      <c r="S35" s="19">
        <f t="shared" si="4"/>
        <v>3500000</v>
      </c>
      <c r="T35" s="16"/>
      <c r="U35" s="16" t="s">
        <v>448</v>
      </c>
    </row>
    <row r="36" spans="1:21" ht="15.75" x14ac:dyDescent="0.25">
      <c r="A36" s="11">
        <f t="shared" si="5"/>
        <v>31</v>
      </c>
      <c r="B36" s="12" t="s">
        <v>142</v>
      </c>
      <c r="C36" t="s">
        <v>142</v>
      </c>
      <c r="D36" s="2">
        <v>2500000</v>
      </c>
      <c r="E36" s="13" t="s">
        <v>143</v>
      </c>
      <c r="F36" s="14">
        <v>42543</v>
      </c>
      <c r="G36" s="14"/>
      <c r="H36" s="14"/>
      <c r="I36" s="16"/>
      <c r="J36" s="17">
        <v>2500000</v>
      </c>
      <c r="K36" s="18">
        <f t="shared" si="0"/>
        <v>2500000</v>
      </c>
      <c r="L36" s="18">
        <f t="shared" si="1"/>
        <v>2500000</v>
      </c>
      <c r="M36" s="19">
        <v>0</v>
      </c>
      <c r="N36" s="16"/>
      <c r="O36" s="20">
        <v>1</v>
      </c>
      <c r="P36" s="20">
        <v>1</v>
      </c>
      <c r="Q36" s="18">
        <f t="shared" si="2"/>
        <v>2500000</v>
      </c>
      <c r="R36" s="18">
        <f t="shared" si="3"/>
        <v>2500000</v>
      </c>
      <c r="S36" s="19">
        <f t="shared" si="4"/>
        <v>2500000</v>
      </c>
      <c r="T36" s="16"/>
      <c r="U36" s="16" t="s">
        <v>448</v>
      </c>
    </row>
    <row r="37" spans="1:21" ht="15.75" x14ac:dyDescent="0.25">
      <c r="A37" s="11">
        <f t="shared" si="5"/>
        <v>32</v>
      </c>
      <c r="B37" s="12" t="s">
        <v>145</v>
      </c>
      <c r="C37" t="s">
        <v>145</v>
      </c>
      <c r="D37" s="2">
        <v>5000000</v>
      </c>
      <c r="E37" s="13" t="s">
        <v>146</v>
      </c>
      <c r="F37" s="14">
        <v>42879</v>
      </c>
      <c r="G37" s="13" t="s">
        <v>474</v>
      </c>
      <c r="H37" s="14"/>
      <c r="I37" s="16"/>
      <c r="J37" s="17">
        <v>5000000</v>
      </c>
      <c r="K37" s="18">
        <f t="shared" si="0"/>
        <v>5000000</v>
      </c>
      <c r="L37" s="18">
        <f t="shared" si="1"/>
        <v>5000000</v>
      </c>
      <c r="M37" s="19">
        <v>0</v>
      </c>
      <c r="N37" s="16"/>
      <c r="O37" s="20">
        <v>1</v>
      </c>
      <c r="P37" s="20">
        <v>1</v>
      </c>
      <c r="Q37" s="18">
        <f t="shared" si="2"/>
        <v>5000000</v>
      </c>
      <c r="R37" s="18">
        <f t="shared" si="3"/>
        <v>5000000</v>
      </c>
      <c r="S37" s="19">
        <f t="shared" si="4"/>
        <v>5000000</v>
      </c>
      <c r="T37" s="16"/>
      <c r="U37" s="16" t="s">
        <v>448</v>
      </c>
    </row>
    <row r="38" spans="1:21" ht="15.75" x14ac:dyDescent="0.25">
      <c r="A38" s="11">
        <f t="shared" si="5"/>
        <v>33</v>
      </c>
      <c r="B38" s="12" t="s">
        <v>475</v>
      </c>
      <c r="C38" t="s">
        <v>147</v>
      </c>
      <c r="D38" s="2">
        <v>2500000</v>
      </c>
      <c r="E38" s="13" t="s">
        <v>148</v>
      </c>
      <c r="F38" s="14">
        <v>42607</v>
      </c>
      <c r="G38" s="14"/>
      <c r="H38" s="14"/>
      <c r="I38" s="16"/>
      <c r="J38" s="18">
        <v>2500000</v>
      </c>
      <c r="K38" s="18">
        <f t="shared" si="0"/>
        <v>2500000</v>
      </c>
      <c r="L38" s="18">
        <f t="shared" si="1"/>
        <v>2500000</v>
      </c>
      <c r="M38" s="19">
        <v>0</v>
      </c>
      <c r="N38" s="16"/>
      <c r="O38" s="20">
        <v>1</v>
      </c>
      <c r="P38" s="20">
        <v>1</v>
      </c>
      <c r="Q38" s="18">
        <f t="shared" si="2"/>
        <v>2500000</v>
      </c>
      <c r="R38" s="18">
        <f t="shared" si="3"/>
        <v>2500000</v>
      </c>
      <c r="S38" s="19">
        <f t="shared" si="4"/>
        <v>2500000</v>
      </c>
      <c r="T38" s="16"/>
      <c r="U38" s="16" t="s">
        <v>448</v>
      </c>
    </row>
    <row r="39" spans="1:21" ht="15.75" x14ac:dyDescent="0.25">
      <c r="A39" s="11">
        <f t="shared" si="5"/>
        <v>34</v>
      </c>
      <c r="B39" s="12" t="s">
        <v>475</v>
      </c>
      <c r="C39" t="s">
        <v>147</v>
      </c>
      <c r="D39" s="2">
        <v>2500000</v>
      </c>
      <c r="E39" s="13" t="s">
        <v>148</v>
      </c>
      <c r="F39" s="14">
        <v>42607</v>
      </c>
      <c r="G39" s="14"/>
      <c r="H39" s="14"/>
      <c r="I39" s="16"/>
      <c r="J39" s="18">
        <v>2500000</v>
      </c>
      <c r="K39" s="18">
        <f t="shared" si="0"/>
        <v>2500000</v>
      </c>
      <c r="L39" s="18">
        <f t="shared" si="1"/>
        <v>2500000</v>
      </c>
      <c r="M39" s="19">
        <v>0</v>
      </c>
      <c r="N39" s="16"/>
      <c r="O39" s="20">
        <v>1</v>
      </c>
      <c r="P39" s="20">
        <v>1</v>
      </c>
      <c r="Q39" s="18">
        <f t="shared" si="2"/>
        <v>2500000</v>
      </c>
      <c r="R39" s="18">
        <f t="shared" si="3"/>
        <v>2500000</v>
      </c>
      <c r="S39" s="19">
        <f t="shared" si="4"/>
        <v>2500000</v>
      </c>
      <c r="T39" s="16"/>
      <c r="U39" s="16" t="s">
        <v>448</v>
      </c>
    </row>
    <row r="40" spans="1:21" ht="15.75" x14ac:dyDescent="0.25">
      <c r="A40" s="11">
        <f t="shared" si="5"/>
        <v>35</v>
      </c>
      <c r="B40" s="12" t="s">
        <v>149</v>
      </c>
      <c r="C40" t="s">
        <v>149</v>
      </c>
      <c r="D40" s="2">
        <v>1000000</v>
      </c>
      <c r="E40" s="13" t="s">
        <v>150</v>
      </c>
      <c r="F40" s="14">
        <v>42850</v>
      </c>
      <c r="G40" s="13" t="s">
        <v>476</v>
      </c>
      <c r="H40" s="14"/>
      <c r="I40" s="16"/>
      <c r="J40" s="17">
        <v>1000000</v>
      </c>
      <c r="K40" s="18">
        <f t="shared" si="0"/>
        <v>1000000</v>
      </c>
      <c r="L40" s="18">
        <f t="shared" si="1"/>
        <v>1000000</v>
      </c>
      <c r="M40" s="19">
        <v>0</v>
      </c>
      <c r="N40" s="16"/>
      <c r="O40" s="20">
        <v>1</v>
      </c>
      <c r="P40" s="20">
        <v>1</v>
      </c>
      <c r="Q40" s="18">
        <f t="shared" si="2"/>
        <v>1000000</v>
      </c>
      <c r="R40" s="18">
        <f t="shared" si="3"/>
        <v>1000000</v>
      </c>
      <c r="S40" s="19">
        <f t="shared" si="4"/>
        <v>1000000</v>
      </c>
      <c r="T40" s="16"/>
      <c r="U40" s="16" t="s">
        <v>448</v>
      </c>
    </row>
    <row r="41" spans="1:21" ht="15.75" x14ac:dyDescent="0.25">
      <c r="A41" s="11">
        <f t="shared" si="5"/>
        <v>36</v>
      </c>
      <c r="B41" s="12" t="s">
        <v>149</v>
      </c>
      <c r="C41" t="s">
        <v>149</v>
      </c>
      <c r="D41" s="2">
        <v>1000000</v>
      </c>
      <c r="E41" s="13" t="s">
        <v>150</v>
      </c>
      <c r="F41" s="14">
        <v>42850</v>
      </c>
      <c r="G41" s="13" t="s">
        <v>476</v>
      </c>
      <c r="H41" s="14"/>
      <c r="I41" s="16"/>
      <c r="J41" s="17">
        <v>1000000</v>
      </c>
      <c r="K41" s="18">
        <f t="shared" si="0"/>
        <v>1000000</v>
      </c>
      <c r="L41" s="18">
        <f t="shared" si="1"/>
        <v>1000000</v>
      </c>
      <c r="M41" s="19">
        <v>0</v>
      </c>
      <c r="N41" s="16"/>
      <c r="O41" s="20">
        <v>1</v>
      </c>
      <c r="P41" s="20">
        <v>1</v>
      </c>
      <c r="Q41" s="18">
        <f t="shared" si="2"/>
        <v>1000000</v>
      </c>
      <c r="R41" s="18">
        <f t="shared" si="3"/>
        <v>1000000</v>
      </c>
      <c r="S41" s="19">
        <f t="shared" si="4"/>
        <v>1000000</v>
      </c>
      <c r="T41" s="16"/>
      <c r="U41" s="16" t="s">
        <v>448</v>
      </c>
    </row>
    <row r="42" spans="1:21" ht="15.75" x14ac:dyDescent="0.25">
      <c r="A42" s="11">
        <f t="shared" si="5"/>
        <v>37</v>
      </c>
      <c r="B42" s="12" t="s">
        <v>151</v>
      </c>
      <c r="C42" t="s">
        <v>151</v>
      </c>
      <c r="D42" s="2">
        <v>3000000</v>
      </c>
      <c r="E42" s="27" t="s">
        <v>152</v>
      </c>
      <c r="F42" s="28">
        <v>42398</v>
      </c>
      <c r="G42" s="28"/>
      <c r="H42" s="14"/>
      <c r="I42" s="16"/>
      <c r="J42" s="17">
        <v>3000000</v>
      </c>
      <c r="K42" s="18">
        <f t="shared" si="0"/>
        <v>3000000</v>
      </c>
      <c r="L42" s="18">
        <f t="shared" si="1"/>
        <v>3000000</v>
      </c>
      <c r="M42" s="19">
        <v>0</v>
      </c>
      <c r="N42" s="16"/>
      <c r="O42" s="20">
        <v>1</v>
      </c>
      <c r="P42" s="20">
        <v>1</v>
      </c>
      <c r="Q42" s="18">
        <f t="shared" si="2"/>
        <v>3000000</v>
      </c>
      <c r="R42" s="18">
        <f t="shared" si="3"/>
        <v>3000000</v>
      </c>
      <c r="S42" s="19">
        <f t="shared" si="4"/>
        <v>3000000</v>
      </c>
      <c r="T42" s="16"/>
      <c r="U42" s="16" t="s">
        <v>448</v>
      </c>
    </row>
    <row r="43" spans="1:21" ht="15.75" x14ac:dyDescent="0.25">
      <c r="A43" s="11">
        <f t="shared" si="5"/>
        <v>38</v>
      </c>
      <c r="B43" s="21" t="s">
        <v>153</v>
      </c>
      <c r="C43" t="s">
        <v>153</v>
      </c>
      <c r="D43" s="2">
        <v>7500000</v>
      </c>
      <c r="E43" s="24" t="s">
        <v>154</v>
      </c>
      <c r="F43" s="14">
        <v>43215</v>
      </c>
      <c r="G43" s="22" t="s">
        <v>477</v>
      </c>
      <c r="H43" s="14"/>
      <c r="I43" s="16"/>
      <c r="J43" s="17">
        <v>7500000</v>
      </c>
      <c r="K43" s="18">
        <f t="shared" si="0"/>
        <v>7500000</v>
      </c>
      <c r="L43" s="18">
        <f t="shared" si="1"/>
        <v>7500000</v>
      </c>
      <c r="M43" s="19">
        <v>0</v>
      </c>
      <c r="N43" s="16"/>
      <c r="O43" s="20">
        <v>1</v>
      </c>
      <c r="P43" s="20">
        <v>1</v>
      </c>
      <c r="Q43" s="18">
        <f t="shared" si="2"/>
        <v>7500000</v>
      </c>
      <c r="R43" s="18">
        <f t="shared" si="3"/>
        <v>7500000</v>
      </c>
      <c r="S43" s="19">
        <f t="shared" si="4"/>
        <v>7500000</v>
      </c>
      <c r="T43" s="16"/>
      <c r="U43" s="16" t="s">
        <v>448</v>
      </c>
    </row>
    <row r="44" spans="1:21" ht="15.75" x14ac:dyDescent="0.25">
      <c r="A44" s="11">
        <f t="shared" si="5"/>
        <v>39</v>
      </c>
      <c r="B44" s="21">
        <v>897042</v>
      </c>
      <c r="C44" t="s">
        <v>145</v>
      </c>
      <c r="D44" s="39">
        <v>5000000</v>
      </c>
      <c r="E44" s="24">
        <v>897042</v>
      </c>
      <c r="F44" s="14"/>
      <c r="G44" s="22"/>
      <c r="H44" s="14"/>
      <c r="I44" s="16"/>
      <c r="J44" s="39">
        <v>5000000</v>
      </c>
      <c r="K44" s="18">
        <f t="shared" ref="K44" si="6">O44*Q44</f>
        <v>5000000</v>
      </c>
      <c r="L44" s="18">
        <f t="shared" ref="L44" si="7">J44/O44</f>
        <v>5000000</v>
      </c>
      <c r="M44" s="19">
        <v>0</v>
      </c>
      <c r="N44" s="16"/>
      <c r="O44" s="20">
        <v>1</v>
      </c>
      <c r="P44" s="20">
        <v>1</v>
      </c>
      <c r="Q44" s="18">
        <f t="shared" ref="Q44" si="8">+L44+M44</f>
        <v>5000000</v>
      </c>
      <c r="R44" s="18">
        <f t="shared" ref="R44" si="9">+P44*Q44</f>
        <v>5000000</v>
      </c>
      <c r="S44" s="19">
        <f t="shared" ref="S44" si="10">+L44*P44</f>
        <v>5000000</v>
      </c>
      <c r="T44" s="16"/>
      <c r="U44" s="16" t="s">
        <v>448</v>
      </c>
    </row>
    <row r="45" spans="1:21" ht="15.75" x14ac:dyDescent="0.25">
      <c r="A45" s="11">
        <f t="shared" si="5"/>
        <v>40</v>
      </c>
      <c r="B45" s="12" t="s">
        <v>16</v>
      </c>
      <c r="C45" t="s">
        <v>16</v>
      </c>
      <c r="D45" s="2">
        <v>2000000</v>
      </c>
      <c r="E45" s="13" t="s">
        <v>15</v>
      </c>
      <c r="F45" s="14">
        <v>42926</v>
      </c>
      <c r="G45" s="13" t="s">
        <v>478</v>
      </c>
      <c r="H45" s="28"/>
      <c r="I45" s="16"/>
      <c r="J45" s="17">
        <v>2000000</v>
      </c>
      <c r="K45" s="18">
        <f t="shared" si="0"/>
        <v>2000000</v>
      </c>
      <c r="L45" s="18">
        <f t="shared" si="1"/>
        <v>2000000</v>
      </c>
      <c r="M45" s="19">
        <v>0</v>
      </c>
      <c r="N45" s="16"/>
      <c r="O45" s="20">
        <v>1</v>
      </c>
      <c r="P45" s="20">
        <v>1</v>
      </c>
      <c r="Q45" s="18">
        <f t="shared" si="2"/>
        <v>2000000</v>
      </c>
      <c r="R45" s="18">
        <f t="shared" si="3"/>
        <v>2000000</v>
      </c>
      <c r="S45" s="19">
        <f t="shared" si="4"/>
        <v>2000000</v>
      </c>
      <c r="T45" s="16"/>
      <c r="U45" s="16" t="s">
        <v>448</v>
      </c>
    </row>
    <row r="46" spans="1:21" ht="15.75" x14ac:dyDescent="0.25">
      <c r="A46" s="11">
        <f t="shared" si="5"/>
        <v>41</v>
      </c>
      <c r="B46" s="12" t="s">
        <v>16</v>
      </c>
      <c r="C46" t="s">
        <v>16</v>
      </c>
      <c r="D46" s="2">
        <v>2000000</v>
      </c>
      <c r="E46" s="13" t="s">
        <v>15</v>
      </c>
      <c r="F46" s="14">
        <v>42926</v>
      </c>
      <c r="G46" s="13" t="s">
        <v>478</v>
      </c>
      <c r="H46" s="14"/>
      <c r="I46" s="16"/>
      <c r="J46" s="17">
        <v>2000000</v>
      </c>
      <c r="K46" s="18">
        <f t="shared" si="0"/>
        <v>2000000</v>
      </c>
      <c r="L46" s="18">
        <f t="shared" si="1"/>
        <v>2000000</v>
      </c>
      <c r="M46" s="19">
        <v>0</v>
      </c>
      <c r="N46" s="16"/>
      <c r="O46" s="20">
        <v>1</v>
      </c>
      <c r="P46" s="20">
        <v>1</v>
      </c>
      <c r="Q46" s="18">
        <f t="shared" si="2"/>
        <v>2000000</v>
      </c>
      <c r="R46" s="18">
        <f t="shared" si="3"/>
        <v>2000000</v>
      </c>
      <c r="S46" s="19">
        <f t="shared" si="4"/>
        <v>2000000</v>
      </c>
      <c r="T46" s="16"/>
      <c r="U46" s="16" t="s">
        <v>448</v>
      </c>
    </row>
    <row r="47" spans="1:21" ht="15.75" x14ac:dyDescent="0.25">
      <c r="A47" s="11">
        <f t="shared" si="5"/>
        <v>42</v>
      </c>
      <c r="B47" s="12" t="s">
        <v>479</v>
      </c>
      <c r="C47" t="s">
        <v>155</v>
      </c>
      <c r="D47" s="2">
        <v>2500000</v>
      </c>
      <c r="E47" s="13" t="s">
        <v>156</v>
      </c>
      <c r="F47" s="14">
        <v>42906</v>
      </c>
      <c r="G47" s="13" t="s">
        <v>480</v>
      </c>
      <c r="H47" s="14"/>
      <c r="I47" s="16"/>
      <c r="J47" s="17">
        <v>2500000</v>
      </c>
      <c r="K47" s="18">
        <f t="shared" si="0"/>
        <v>2500000</v>
      </c>
      <c r="L47" s="18">
        <f t="shared" si="1"/>
        <v>2500000</v>
      </c>
      <c r="M47" s="19">
        <v>0</v>
      </c>
      <c r="N47" s="16"/>
      <c r="O47" s="20">
        <v>1</v>
      </c>
      <c r="P47" s="20">
        <v>1</v>
      </c>
      <c r="Q47" s="18">
        <f t="shared" si="2"/>
        <v>2500000</v>
      </c>
      <c r="R47" s="18">
        <f t="shared" si="3"/>
        <v>2500000</v>
      </c>
      <c r="S47" s="19">
        <f t="shared" si="4"/>
        <v>2500000</v>
      </c>
      <c r="T47" s="16"/>
      <c r="U47" s="16" t="s">
        <v>448</v>
      </c>
    </row>
    <row r="48" spans="1:21" ht="15.75" x14ac:dyDescent="0.25">
      <c r="A48" s="11">
        <f t="shared" si="5"/>
        <v>43</v>
      </c>
      <c r="B48" s="12" t="s">
        <v>479</v>
      </c>
      <c r="C48" t="s">
        <v>155</v>
      </c>
      <c r="D48" s="2">
        <v>2500000</v>
      </c>
      <c r="E48" s="13" t="s">
        <v>156</v>
      </c>
      <c r="F48" s="14">
        <v>42906</v>
      </c>
      <c r="G48" s="13" t="s">
        <v>480</v>
      </c>
      <c r="H48" s="14"/>
      <c r="I48" s="16"/>
      <c r="J48" s="17">
        <v>2500000</v>
      </c>
      <c r="K48" s="18">
        <f t="shared" si="0"/>
        <v>2500000</v>
      </c>
      <c r="L48" s="18">
        <f t="shared" si="1"/>
        <v>2500000</v>
      </c>
      <c r="M48" s="19">
        <v>0</v>
      </c>
      <c r="N48" s="16"/>
      <c r="O48" s="20">
        <v>1</v>
      </c>
      <c r="P48" s="20">
        <v>1</v>
      </c>
      <c r="Q48" s="18">
        <f t="shared" si="2"/>
        <v>2500000</v>
      </c>
      <c r="R48" s="18">
        <f t="shared" si="3"/>
        <v>2500000</v>
      </c>
      <c r="S48" s="19">
        <f t="shared" si="4"/>
        <v>2500000</v>
      </c>
      <c r="T48" s="16"/>
      <c r="U48" s="16" t="s">
        <v>448</v>
      </c>
    </row>
    <row r="49" spans="1:21" ht="15.75" x14ac:dyDescent="0.25">
      <c r="A49" s="11">
        <f t="shared" si="5"/>
        <v>44</v>
      </c>
      <c r="B49" s="12" t="s">
        <v>157</v>
      </c>
      <c r="C49" t="s">
        <v>157</v>
      </c>
      <c r="D49" s="2">
        <v>2500000</v>
      </c>
      <c r="E49" s="13" t="s">
        <v>158</v>
      </c>
      <c r="F49" s="14">
        <v>42507</v>
      </c>
      <c r="G49" s="14"/>
      <c r="H49" s="14"/>
      <c r="I49" s="16"/>
      <c r="J49" s="17">
        <v>2500000</v>
      </c>
      <c r="K49" s="18">
        <f t="shared" si="0"/>
        <v>2500000</v>
      </c>
      <c r="L49" s="18">
        <f t="shared" si="1"/>
        <v>2500000</v>
      </c>
      <c r="M49" s="19">
        <v>0</v>
      </c>
      <c r="N49" s="16"/>
      <c r="O49" s="20">
        <v>1</v>
      </c>
      <c r="P49" s="20">
        <v>1</v>
      </c>
      <c r="Q49" s="18">
        <f t="shared" si="2"/>
        <v>2500000</v>
      </c>
      <c r="R49" s="18">
        <f t="shared" si="3"/>
        <v>2500000</v>
      </c>
      <c r="S49" s="19">
        <f t="shared" si="4"/>
        <v>2500000</v>
      </c>
      <c r="T49" s="16"/>
      <c r="U49" s="16" t="s">
        <v>448</v>
      </c>
    </row>
    <row r="50" spans="1:21" ht="15.75" x14ac:dyDescent="0.25">
      <c r="A50" s="11">
        <f t="shared" si="5"/>
        <v>45</v>
      </c>
      <c r="B50" s="12" t="s">
        <v>157</v>
      </c>
      <c r="C50" t="s">
        <v>157</v>
      </c>
      <c r="D50" s="2">
        <v>2500000</v>
      </c>
      <c r="E50" s="13" t="s">
        <v>158</v>
      </c>
      <c r="F50" s="14">
        <v>42507</v>
      </c>
      <c r="G50" s="14"/>
      <c r="H50" s="14"/>
      <c r="I50" s="16"/>
      <c r="J50" s="17">
        <v>2500000</v>
      </c>
      <c r="K50" s="18">
        <f t="shared" si="0"/>
        <v>2500000</v>
      </c>
      <c r="L50" s="18">
        <f t="shared" si="1"/>
        <v>2500000</v>
      </c>
      <c r="M50" s="19">
        <v>0</v>
      </c>
      <c r="N50" s="16"/>
      <c r="O50" s="20">
        <v>1</v>
      </c>
      <c r="P50" s="20">
        <v>1</v>
      </c>
      <c r="Q50" s="18">
        <f t="shared" si="2"/>
        <v>2500000</v>
      </c>
      <c r="R50" s="18">
        <f t="shared" si="3"/>
        <v>2500000</v>
      </c>
      <c r="S50" s="19">
        <f t="shared" si="4"/>
        <v>2500000</v>
      </c>
      <c r="T50" s="16"/>
      <c r="U50" s="16" t="s">
        <v>448</v>
      </c>
    </row>
    <row r="51" spans="1:21" ht="15.75" x14ac:dyDescent="0.25">
      <c r="A51" s="11">
        <f t="shared" si="5"/>
        <v>46</v>
      </c>
      <c r="B51" s="12" t="s">
        <v>481</v>
      </c>
      <c r="C51" t="s">
        <v>159</v>
      </c>
      <c r="D51" s="2">
        <v>2500000</v>
      </c>
      <c r="E51" s="13" t="s">
        <v>160</v>
      </c>
      <c r="F51" s="14">
        <v>42761</v>
      </c>
      <c r="G51" s="15" t="s">
        <v>482</v>
      </c>
      <c r="H51" s="14"/>
      <c r="I51" s="16"/>
      <c r="J51" s="17">
        <v>2500000</v>
      </c>
      <c r="K51" s="18">
        <f t="shared" si="0"/>
        <v>2500000</v>
      </c>
      <c r="L51" s="18">
        <f t="shared" si="1"/>
        <v>2500000</v>
      </c>
      <c r="M51" s="19">
        <v>0</v>
      </c>
      <c r="N51" s="16"/>
      <c r="O51" s="20">
        <v>1</v>
      </c>
      <c r="P51" s="20">
        <v>1</v>
      </c>
      <c r="Q51" s="18">
        <f t="shared" si="2"/>
        <v>2500000</v>
      </c>
      <c r="R51" s="18">
        <f t="shared" si="3"/>
        <v>2500000</v>
      </c>
      <c r="S51" s="19">
        <f t="shared" si="4"/>
        <v>2500000</v>
      </c>
      <c r="T51" s="16"/>
      <c r="U51" s="16" t="s">
        <v>448</v>
      </c>
    </row>
    <row r="52" spans="1:21" ht="15.75" x14ac:dyDescent="0.25">
      <c r="A52" s="11">
        <f t="shared" si="5"/>
        <v>47</v>
      </c>
      <c r="B52" s="12" t="s">
        <v>481</v>
      </c>
      <c r="C52" t="s">
        <v>159</v>
      </c>
      <c r="D52" s="2">
        <v>2500000</v>
      </c>
      <c r="E52" s="13" t="s">
        <v>160</v>
      </c>
      <c r="F52" s="14">
        <v>42761</v>
      </c>
      <c r="G52" s="15" t="s">
        <v>482</v>
      </c>
      <c r="H52" s="14"/>
      <c r="I52" s="16"/>
      <c r="J52" s="17">
        <v>2500000</v>
      </c>
      <c r="K52" s="18">
        <f t="shared" si="0"/>
        <v>2500000</v>
      </c>
      <c r="L52" s="18">
        <f t="shared" si="1"/>
        <v>2500000</v>
      </c>
      <c r="M52" s="19">
        <v>0</v>
      </c>
      <c r="N52" s="16"/>
      <c r="O52" s="20">
        <v>1</v>
      </c>
      <c r="P52" s="20">
        <v>1</v>
      </c>
      <c r="Q52" s="18">
        <f t="shared" si="2"/>
        <v>2500000</v>
      </c>
      <c r="R52" s="18">
        <f t="shared" si="3"/>
        <v>2500000</v>
      </c>
      <c r="S52" s="19">
        <f t="shared" si="4"/>
        <v>2500000</v>
      </c>
      <c r="T52" s="16"/>
      <c r="U52" s="16" t="s">
        <v>448</v>
      </c>
    </row>
    <row r="53" spans="1:21" ht="15.75" x14ac:dyDescent="0.25">
      <c r="A53" s="11">
        <f t="shared" si="5"/>
        <v>48</v>
      </c>
      <c r="B53" s="12" t="s">
        <v>162</v>
      </c>
      <c r="C53" t="s">
        <v>162</v>
      </c>
      <c r="D53" s="2">
        <v>3500000</v>
      </c>
      <c r="E53" s="13" t="s">
        <v>163</v>
      </c>
      <c r="F53" s="14">
        <v>42982</v>
      </c>
      <c r="G53" s="13" t="s">
        <v>483</v>
      </c>
      <c r="H53" s="14"/>
      <c r="I53" s="16"/>
      <c r="J53" s="17">
        <v>3500000</v>
      </c>
      <c r="K53" s="18">
        <f t="shared" si="0"/>
        <v>3500000</v>
      </c>
      <c r="L53" s="18">
        <f t="shared" si="1"/>
        <v>3500000</v>
      </c>
      <c r="M53" s="19">
        <v>0</v>
      </c>
      <c r="N53" s="16"/>
      <c r="O53" s="20">
        <v>1</v>
      </c>
      <c r="P53" s="20">
        <v>1</v>
      </c>
      <c r="Q53" s="18">
        <f t="shared" si="2"/>
        <v>3500000</v>
      </c>
      <c r="R53" s="18">
        <f t="shared" si="3"/>
        <v>3500000</v>
      </c>
      <c r="S53" s="19">
        <f t="shared" si="4"/>
        <v>3500000</v>
      </c>
      <c r="T53" s="16"/>
      <c r="U53" s="16" t="s">
        <v>448</v>
      </c>
    </row>
    <row r="54" spans="1:21" ht="15.75" x14ac:dyDescent="0.25">
      <c r="A54" s="11">
        <f t="shared" si="5"/>
        <v>49</v>
      </c>
      <c r="B54" s="12" t="s">
        <v>162</v>
      </c>
      <c r="C54" t="s">
        <v>162</v>
      </c>
      <c r="D54" s="2">
        <v>3500000</v>
      </c>
      <c r="E54" s="13" t="s">
        <v>163</v>
      </c>
      <c r="F54" s="14">
        <v>42982</v>
      </c>
      <c r="G54" s="13" t="s">
        <v>483</v>
      </c>
      <c r="H54" s="14"/>
      <c r="I54" s="16"/>
      <c r="J54" s="17">
        <v>3500000</v>
      </c>
      <c r="K54" s="18">
        <f t="shared" si="0"/>
        <v>3500000</v>
      </c>
      <c r="L54" s="18">
        <f t="shared" si="1"/>
        <v>3500000</v>
      </c>
      <c r="M54" s="19">
        <v>0</v>
      </c>
      <c r="N54" s="16"/>
      <c r="O54" s="20">
        <v>1</v>
      </c>
      <c r="P54" s="20">
        <v>1</v>
      </c>
      <c r="Q54" s="18">
        <f t="shared" si="2"/>
        <v>3500000</v>
      </c>
      <c r="R54" s="18">
        <f t="shared" si="3"/>
        <v>3500000</v>
      </c>
      <c r="S54" s="19">
        <f t="shared" si="4"/>
        <v>3500000</v>
      </c>
      <c r="T54" s="16"/>
      <c r="U54" s="16" t="s">
        <v>448</v>
      </c>
    </row>
    <row r="55" spans="1:21" ht="15.75" x14ac:dyDescent="0.25">
      <c r="A55" s="11">
        <f t="shared" si="5"/>
        <v>50</v>
      </c>
      <c r="B55" s="12" t="s">
        <v>164</v>
      </c>
      <c r="C55" t="s">
        <v>164</v>
      </c>
      <c r="D55" s="2">
        <v>6250000</v>
      </c>
      <c r="E55" s="13" t="s">
        <v>165</v>
      </c>
      <c r="F55" s="14">
        <v>42941</v>
      </c>
      <c r="G55" s="13" t="s">
        <v>484</v>
      </c>
      <c r="H55" s="14"/>
      <c r="I55" s="16"/>
      <c r="J55" s="17">
        <v>7500000</v>
      </c>
      <c r="K55" s="18">
        <f t="shared" si="0"/>
        <v>7500000</v>
      </c>
      <c r="L55" s="18">
        <f t="shared" si="1"/>
        <v>7500000</v>
      </c>
      <c r="M55" s="19">
        <v>0</v>
      </c>
      <c r="N55" s="16"/>
      <c r="O55" s="20">
        <v>1</v>
      </c>
      <c r="P55" s="20">
        <v>1</v>
      </c>
      <c r="Q55" s="18">
        <f t="shared" si="2"/>
        <v>7500000</v>
      </c>
      <c r="R55" s="18">
        <f t="shared" si="3"/>
        <v>7500000</v>
      </c>
      <c r="S55" s="19">
        <f t="shared" si="4"/>
        <v>7500000</v>
      </c>
      <c r="T55" s="16"/>
      <c r="U55" s="16" t="s">
        <v>448</v>
      </c>
    </row>
    <row r="56" spans="1:21" ht="15.75" x14ac:dyDescent="0.25">
      <c r="A56" s="11">
        <f t="shared" si="5"/>
        <v>51</v>
      </c>
      <c r="B56" s="12" t="s">
        <v>164</v>
      </c>
      <c r="C56" t="s">
        <v>164</v>
      </c>
      <c r="D56" s="2">
        <v>6250000</v>
      </c>
      <c r="E56" s="13" t="s">
        <v>165</v>
      </c>
      <c r="F56" s="14">
        <v>42941</v>
      </c>
      <c r="G56" s="13" t="s">
        <v>484</v>
      </c>
      <c r="H56" s="14"/>
      <c r="I56" s="16"/>
      <c r="J56" s="17">
        <v>5000000</v>
      </c>
      <c r="K56" s="18">
        <f t="shared" si="0"/>
        <v>5000000</v>
      </c>
      <c r="L56" s="18">
        <f t="shared" si="1"/>
        <v>5000000</v>
      </c>
      <c r="M56" s="19">
        <v>0</v>
      </c>
      <c r="N56" s="16"/>
      <c r="O56" s="20">
        <v>1</v>
      </c>
      <c r="P56" s="20">
        <v>1</v>
      </c>
      <c r="Q56" s="18">
        <f t="shared" si="2"/>
        <v>5000000</v>
      </c>
      <c r="R56" s="18">
        <f t="shared" si="3"/>
        <v>5000000</v>
      </c>
      <c r="S56" s="19">
        <f t="shared" si="4"/>
        <v>5000000</v>
      </c>
      <c r="T56" s="16"/>
      <c r="U56" s="16" t="s">
        <v>448</v>
      </c>
    </row>
    <row r="57" spans="1:21" ht="15.75" x14ac:dyDescent="0.25">
      <c r="A57" s="11">
        <f t="shared" si="5"/>
        <v>52</v>
      </c>
      <c r="B57" s="21" t="s">
        <v>166</v>
      </c>
      <c r="C57" t="s">
        <v>166</v>
      </c>
      <c r="D57" s="2">
        <v>3500000</v>
      </c>
      <c r="E57" s="24" t="s">
        <v>167</v>
      </c>
      <c r="F57" s="14">
        <v>43182</v>
      </c>
      <c r="G57" s="26" t="s">
        <v>485</v>
      </c>
      <c r="H57" s="14"/>
      <c r="I57" s="16"/>
      <c r="J57" s="17">
        <v>3500000</v>
      </c>
      <c r="K57" s="18">
        <f t="shared" si="0"/>
        <v>3500000</v>
      </c>
      <c r="L57" s="18">
        <f t="shared" si="1"/>
        <v>3500000</v>
      </c>
      <c r="M57" s="19">
        <v>0</v>
      </c>
      <c r="N57" s="16"/>
      <c r="O57" s="20">
        <v>1</v>
      </c>
      <c r="P57" s="20">
        <v>1</v>
      </c>
      <c r="Q57" s="18">
        <f t="shared" si="2"/>
        <v>3500000</v>
      </c>
      <c r="R57" s="18">
        <f t="shared" si="3"/>
        <v>3500000</v>
      </c>
      <c r="S57" s="19">
        <f t="shared" si="4"/>
        <v>3500000</v>
      </c>
      <c r="T57" s="16"/>
      <c r="U57" s="16" t="s">
        <v>448</v>
      </c>
    </row>
    <row r="58" spans="1:21" ht="15.75" x14ac:dyDescent="0.25">
      <c r="A58" s="11">
        <f t="shared" si="5"/>
        <v>53</v>
      </c>
      <c r="B58" s="12" t="s">
        <v>486</v>
      </c>
      <c r="C58" t="s">
        <v>168</v>
      </c>
      <c r="D58" s="2">
        <v>2500000</v>
      </c>
      <c r="E58" s="13" t="s">
        <v>169</v>
      </c>
      <c r="F58" s="14">
        <v>42943</v>
      </c>
      <c r="G58" s="13" t="s">
        <v>487</v>
      </c>
      <c r="H58" s="14"/>
      <c r="I58" s="16"/>
      <c r="J58" s="17">
        <v>2500000</v>
      </c>
      <c r="K58" s="18">
        <f t="shared" si="0"/>
        <v>2500000</v>
      </c>
      <c r="L58" s="18">
        <f t="shared" si="1"/>
        <v>2500000</v>
      </c>
      <c r="M58" s="19">
        <v>0</v>
      </c>
      <c r="N58" s="16"/>
      <c r="O58" s="20">
        <v>1</v>
      </c>
      <c r="P58" s="20">
        <v>1</v>
      </c>
      <c r="Q58" s="18">
        <f t="shared" si="2"/>
        <v>2500000</v>
      </c>
      <c r="R58" s="18">
        <f t="shared" si="3"/>
        <v>2500000</v>
      </c>
      <c r="S58" s="19">
        <f t="shared" si="4"/>
        <v>2500000</v>
      </c>
      <c r="T58" s="16"/>
      <c r="U58" s="16" t="s">
        <v>448</v>
      </c>
    </row>
    <row r="59" spans="1:21" ht="15.75" x14ac:dyDescent="0.25">
      <c r="A59" s="11">
        <f t="shared" si="5"/>
        <v>54</v>
      </c>
      <c r="B59" s="12" t="s">
        <v>486</v>
      </c>
      <c r="C59" t="s">
        <v>168</v>
      </c>
      <c r="D59" s="2">
        <v>2500000</v>
      </c>
      <c r="E59" s="13" t="s">
        <v>169</v>
      </c>
      <c r="F59" s="14">
        <v>42943</v>
      </c>
      <c r="G59" s="13" t="s">
        <v>487</v>
      </c>
      <c r="H59" s="14"/>
      <c r="I59" s="16"/>
      <c r="J59" s="17">
        <v>2500000</v>
      </c>
      <c r="K59" s="18">
        <f t="shared" si="0"/>
        <v>2500000</v>
      </c>
      <c r="L59" s="18">
        <f t="shared" si="1"/>
        <v>2500000</v>
      </c>
      <c r="M59" s="19">
        <v>0</v>
      </c>
      <c r="N59" s="16"/>
      <c r="O59" s="20">
        <v>1</v>
      </c>
      <c r="P59" s="20">
        <v>1</v>
      </c>
      <c r="Q59" s="18">
        <f t="shared" si="2"/>
        <v>2500000</v>
      </c>
      <c r="R59" s="18">
        <f t="shared" si="3"/>
        <v>2500000</v>
      </c>
      <c r="S59" s="19">
        <f t="shared" si="4"/>
        <v>2500000</v>
      </c>
      <c r="T59" s="16"/>
      <c r="U59" s="16" t="s">
        <v>448</v>
      </c>
    </row>
    <row r="60" spans="1:21" ht="15.75" x14ac:dyDescent="0.25">
      <c r="A60" s="11">
        <f t="shared" si="5"/>
        <v>55</v>
      </c>
      <c r="B60" s="12" t="s">
        <v>170</v>
      </c>
      <c r="C60" t="s">
        <v>170</v>
      </c>
      <c r="D60" s="2">
        <v>2500000</v>
      </c>
      <c r="E60" s="13" t="s">
        <v>171</v>
      </c>
      <c r="F60" s="14">
        <v>42530</v>
      </c>
      <c r="G60" s="14"/>
      <c r="H60" s="14"/>
      <c r="I60" s="16"/>
      <c r="J60" s="17">
        <v>2500000</v>
      </c>
      <c r="K60" s="18">
        <f t="shared" si="0"/>
        <v>2500000</v>
      </c>
      <c r="L60" s="18">
        <f t="shared" si="1"/>
        <v>2500000</v>
      </c>
      <c r="M60" s="19">
        <v>0</v>
      </c>
      <c r="N60" s="16"/>
      <c r="O60" s="20">
        <v>1</v>
      </c>
      <c r="P60" s="20">
        <v>1</v>
      </c>
      <c r="Q60" s="18">
        <f t="shared" si="2"/>
        <v>2500000</v>
      </c>
      <c r="R60" s="18">
        <f t="shared" si="3"/>
        <v>2500000</v>
      </c>
      <c r="S60" s="19">
        <f t="shared" si="4"/>
        <v>2500000</v>
      </c>
      <c r="T60" s="16"/>
      <c r="U60" s="16" t="s">
        <v>448</v>
      </c>
    </row>
    <row r="61" spans="1:21" ht="15.75" x14ac:dyDescent="0.25">
      <c r="A61" s="11">
        <f t="shared" si="5"/>
        <v>56</v>
      </c>
      <c r="B61" s="12" t="s">
        <v>170</v>
      </c>
      <c r="C61" t="s">
        <v>170</v>
      </c>
      <c r="D61" s="2">
        <v>2500000</v>
      </c>
      <c r="E61" s="13" t="s">
        <v>171</v>
      </c>
      <c r="F61" s="14">
        <v>42530</v>
      </c>
      <c r="G61" s="14"/>
      <c r="H61" s="14"/>
      <c r="I61" s="16"/>
      <c r="J61" s="17">
        <v>2500000</v>
      </c>
      <c r="K61" s="18">
        <f t="shared" si="0"/>
        <v>2500000</v>
      </c>
      <c r="L61" s="18">
        <f t="shared" si="1"/>
        <v>2500000</v>
      </c>
      <c r="M61" s="19">
        <v>0</v>
      </c>
      <c r="N61" s="16"/>
      <c r="O61" s="20">
        <v>1</v>
      </c>
      <c r="P61" s="20">
        <v>1</v>
      </c>
      <c r="Q61" s="18">
        <f t="shared" si="2"/>
        <v>2500000</v>
      </c>
      <c r="R61" s="18">
        <f t="shared" si="3"/>
        <v>2500000</v>
      </c>
      <c r="S61" s="19">
        <f t="shared" si="4"/>
        <v>2500000</v>
      </c>
      <c r="T61" s="16"/>
      <c r="U61" s="16" t="s">
        <v>448</v>
      </c>
    </row>
    <row r="62" spans="1:21" ht="15.75" x14ac:dyDescent="0.25">
      <c r="A62" s="11">
        <f t="shared" si="5"/>
        <v>57</v>
      </c>
      <c r="B62" s="12" t="s">
        <v>488</v>
      </c>
      <c r="C62" t="s">
        <v>172</v>
      </c>
      <c r="D62" s="2">
        <v>5000000</v>
      </c>
      <c r="E62" s="13" t="s">
        <v>173</v>
      </c>
      <c r="F62" s="14">
        <v>42639</v>
      </c>
      <c r="G62" s="14"/>
      <c r="H62" s="14"/>
      <c r="I62" s="16"/>
      <c r="J62" s="17">
        <v>5000000</v>
      </c>
      <c r="K62" s="18">
        <f t="shared" si="0"/>
        <v>5000000</v>
      </c>
      <c r="L62" s="18">
        <f t="shared" si="1"/>
        <v>5000000</v>
      </c>
      <c r="M62" s="19">
        <v>0</v>
      </c>
      <c r="N62" s="16"/>
      <c r="O62" s="20">
        <v>1</v>
      </c>
      <c r="P62" s="20">
        <v>1</v>
      </c>
      <c r="Q62" s="18">
        <f t="shared" si="2"/>
        <v>5000000</v>
      </c>
      <c r="R62" s="18">
        <f t="shared" si="3"/>
        <v>5000000</v>
      </c>
      <c r="S62" s="19">
        <f t="shared" si="4"/>
        <v>5000000</v>
      </c>
      <c r="T62" s="16"/>
      <c r="U62" s="16" t="s">
        <v>448</v>
      </c>
    </row>
    <row r="63" spans="1:21" ht="15.75" x14ac:dyDescent="0.25">
      <c r="A63" s="11">
        <f t="shared" si="5"/>
        <v>58</v>
      </c>
      <c r="B63" s="21" t="s">
        <v>174</v>
      </c>
      <c r="C63" t="s">
        <v>174</v>
      </c>
      <c r="D63" s="2">
        <v>5000000</v>
      </c>
      <c r="E63" s="24" t="s">
        <v>175</v>
      </c>
      <c r="F63" s="14">
        <v>43186</v>
      </c>
      <c r="G63" s="26" t="s">
        <v>489</v>
      </c>
      <c r="H63" s="14"/>
      <c r="I63" s="16"/>
      <c r="J63" s="17">
        <v>5000000</v>
      </c>
      <c r="K63" s="18">
        <f t="shared" si="0"/>
        <v>5000000</v>
      </c>
      <c r="L63" s="18">
        <f t="shared" si="1"/>
        <v>5000000</v>
      </c>
      <c r="M63" s="19">
        <v>0</v>
      </c>
      <c r="N63" s="16"/>
      <c r="O63" s="20">
        <v>1</v>
      </c>
      <c r="P63" s="20">
        <v>1</v>
      </c>
      <c r="Q63" s="18">
        <f t="shared" si="2"/>
        <v>5000000</v>
      </c>
      <c r="R63" s="18">
        <f t="shared" si="3"/>
        <v>5000000</v>
      </c>
      <c r="S63" s="19">
        <f t="shared" si="4"/>
        <v>5000000</v>
      </c>
      <c r="T63" s="16"/>
      <c r="U63" s="16" t="s">
        <v>448</v>
      </c>
    </row>
    <row r="64" spans="1:21" ht="15.75" x14ac:dyDescent="0.25">
      <c r="A64" s="11">
        <f t="shared" si="5"/>
        <v>59</v>
      </c>
      <c r="B64" s="12" t="s">
        <v>490</v>
      </c>
      <c r="C64" t="s">
        <v>176</v>
      </c>
      <c r="D64" s="2">
        <v>1250000</v>
      </c>
      <c r="E64" s="13" t="s">
        <v>177</v>
      </c>
      <c r="F64" s="14">
        <v>43033</v>
      </c>
      <c r="G64" s="15" t="s">
        <v>491</v>
      </c>
      <c r="H64" s="14"/>
      <c r="I64" s="16"/>
      <c r="J64" s="17">
        <v>1250000</v>
      </c>
      <c r="K64" s="18">
        <f t="shared" si="0"/>
        <v>1250000</v>
      </c>
      <c r="L64" s="18">
        <f t="shared" si="1"/>
        <v>1250000</v>
      </c>
      <c r="M64" s="19">
        <v>0</v>
      </c>
      <c r="N64" s="16"/>
      <c r="O64" s="20">
        <v>1</v>
      </c>
      <c r="P64" s="20">
        <v>1</v>
      </c>
      <c r="Q64" s="18">
        <f t="shared" si="2"/>
        <v>1250000</v>
      </c>
      <c r="R64" s="18">
        <f t="shared" si="3"/>
        <v>1250000</v>
      </c>
      <c r="S64" s="19">
        <f t="shared" si="4"/>
        <v>1250000</v>
      </c>
      <c r="T64" s="16"/>
      <c r="U64" s="16" t="s">
        <v>448</v>
      </c>
    </row>
    <row r="65" spans="1:21" ht="15.75" x14ac:dyDescent="0.25">
      <c r="A65" s="11">
        <f t="shared" si="5"/>
        <v>60</v>
      </c>
      <c r="B65" s="12" t="s">
        <v>490</v>
      </c>
      <c r="C65" t="s">
        <v>176</v>
      </c>
      <c r="D65" s="2">
        <v>1250000</v>
      </c>
      <c r="E65" s="13" t="s">
        <v>177</v>
      </c>
      <c r="F65" s="14">
        <v>43033</v>
      </c>
      <c r="G65" s="15" t="s">
        <v>491</v>
      </c>
      <c r="H65" s="14"/>
      <c r="I65" s="16"/>
      <c r="J65" s="17">
        <v>1250000</v>
      </c>
      <c r="K65" s="18">
        <f t="shared" si="0"/>
        <v>1250000</v>
      </c>
      <c r="L65" s="18">
        <f t="shared" si="1"/>
        <v>1250000</v>
      </c>
      <c r="M65" s="19">
        <v>0</v>
      </c>
      <c r="N65" s="16"/>
      <c r="O65" s="20">
        <v>1</v>
      </c>
      <c r="P65" s="20">
        <v>1</v>
      </c>
      <c r="Q65" s="18">
        <f t="shared" si="2"/>
        <v>1250000</v>
      </c>
      <c r="R65" s="18">
        <f t="shared" si="3"/>
        <v>1250000</v>
      </c>
      <c r="S65" s="19">
        <f t="shared" si="4"/>
        <v>1250000</v>
      </c>
      <c r="T65" s="16"/>
      <c r="U65" s="16" t="s">
        <v>448</v>
      </c>
    </row>
    <row r="66" spans="1:21" ht="15.75" x14ac:dyDescent="0.25">
      <c r="A66" s="11">
        <f t="shared" si="5"/>
        <v>61</v>
      </c>
      <c r="B66" s="12" t="s">
        <v>22</v>
      </c>
      <c r="C66" t="s">
        <v>22</v>
      </c>
      <c r="D66" s="2">
        <v>500000</v>
      </c>
      <c r="E66" s="13" t="s">
        <v>21</v>
      </c>
      <c r="F66" s="14">
        <v>42586</v>
      </c>
      <c r="G66" s="14"/>
      <c r="H66" s="14"/>
      <c r="I66" s="16"/>
      <c r="J66" s="17">
        <v>500000</v>
      </c>
      <c r="K66" s="18">
        <f t="shared" si="0"/>
        <v>500000</v>
      </c>
      <c r="L66" s="18">
        <f t="shared" si="1"/>
        <v>500000</v>
      </c>
      <c r="M66" s="19">
        <v>0</v>
      </c>
      <c r="N66" s="16"/>
      <c r="O66" s="20">
        <v>1</v>
      </c>
      <c r="P66" s="20">
        <v>1</v>
      </c>
      <c r="Q66" s="18">
        <f t="shared" si="2"/>
        <v>500000</v>
      </c>
      <c r="R66" s="18">
        <f t="shared" si="3"/>
        <v>500000</v>
      </c>
      <c r="S66" s="19">
        <f t="shared" si="4"/>
        <v>500000</v>
      </c>
      <c r="T66" s="16"/>
      <c r="U66" s="16" t="s">
        <v>448</v>
      </c>
    </row>
    <row r="67" spans="1:21" ht="15.75" x14ac:dyDescent="0.25">
      <c r="A67" s="11">
        <f t="shared" si="5"/>
        <v>62</v>
      </c>
      <c r="B67" s="12" t="s">
        <v>22</v>
      </c>
      <c r="C67" t="s">
        <v>22</v>
      </c>
      <c r="D67" s="2">
        <v>500000</v>
      </c>
      <c r="E67" s="13" t="s">
        <v>21</v>
      </c>
      <c r="F67" s="14">
        <v>42586</v>
      </c>
      <c r="G67" s="14"/>
      <c r="H67" s="14"/>
      <c r="I67" s="16"/>
      <c r="J67" s="17">
        <v>500000</v>
      </c>
      <c r="K67" s="18">
        <f t="shared" si="0"/>
        <v>500000</v>
      </c>
      <c r="L67" s="18">
        <f t="shared" si="1"/>
        <v>500000</v>
      </c>
      <c r="M67" s="19">
        <v>0</v>
      </c>
      <c r="N67" s="16"/>
      <c r="O67" s="20">
        <v>1</v>
      </c>
      <c r="P67" s="20">
        <v>1</v>
      </c>
      <c r="Q67" s="18">
        <f t="shared" si="2"/>
        <v>500000</v>
      </c>
      <c r="R67" s="18">
        <f t="shared" si="3"/>
        <v>500000</v>
      </c>
      <c r="S67" s="19">
        <f t="shared" si="4"/>
        <v>500000</v>
      </c>
      <c r="T67" s="16"/>
      <c r="U67" s="16" t="s">
        <v>448</v>
      </c>
    </row>
    <row r="68" spans="1:21" ht="15.75" x14ac:dyDescent="0.25">
      <c r="A68" s="11">
        <f t="shared" si="5"/>
        <v>63</v>
      </c>
      <c r="B68" s="12" t="s">
        <v>492</v>
      </c>
      <c r="C68" t="s">
        <v>178</v>
      </c>
      <c r="D68" s="2">
        <v>6250000</v>
      </c>
      <c r="E68" s="13" t="s">
        <v>179</v>
      </c>
      <c r="F68" s="14">
        <v>42853</v>
      </c>
      <c r="G68" s="15" t="s">
        <v>493</v>
      </c>
      <c r="H68" s="14"/>
      <c r="I68" s="16"/>
      <c r="J68" s="17">
        <v>6250000</v>
      </c>
      <c r="K68" s="18">
        <f t="shared" si="0"/>
        <v>6250000</v>
      </c>
      <c r="L68" s="18">
        <f t="shared" si="1"/>
        <v>6250000</v>
      </c>
      <c r="M68" s="19">
        <v>0</v>
      </c>
      <c r="N68" s="16"/>
      <c r="O68" s="20">
        <v>1</v>
      </c>
      <c r="P68" s="20">
        <v>1</v>
      </c>
      <c r="Q68" s="18">
        <f t="shared" si="2"/>
        <v>6250000</v>
      </c>
      <c r="R68" s="18">
        <f t="shared" si="3"/>
        <v>6250000</v>
      </c>
      <c r="S68" s="19">
        <f t="shared" si="4"/>
        <v>6250000</v>
      </c>
      <c r="T68" s="16"/>
      <c r="U68" s="16" t="s">
        <v>448</v>
      </c>
    </row>
    <row r="69" spans="1:21" ht="15.75" x14ac:dyDescent="0.25">
      <c r="A69" s="11">
        <f t="shared" si="5"/>
        <v>64</v>
      </c>
      <c r="B69" s="12" t="s">
        <v>492</v>
      </c>
      <c r="C69" t="s">
        <v>178</v>
      </c>
      <c r="D69" s="2">
        <v>6250000</v>
      </c>
      <c r="E69" s="13" t="s">
        <v>179</v>
      </c>
      <c r="F69" s="14">
        <v>42853</v>
      </c>
      <c r="G69" s="15" t="s">
        <v>493</v>
      </c>
      <c r="H69" s="14"/>
      <c r="I69" s="16"/>
      <c r="J69" s="17">
        <v>6250000</v>
      </c>
      <c r="K69" s="18">
        <f t="shared" si="0"/>
        <v>6250000</v>
      </c>
      <c r="L69" s="18">
        <f t="shared" si="1"/>
        <v>6250000</v>
      </c>
      <c r="M69" s="19">
        <v>0</v>
      </c>
      <c r="N69" s="16"/>
      <c r="O69" s="20">
        <v>1</v>
      </c>
      <c r="P69" s="20">
        <v>1</v>
      </c>
      <c r="Q69" s="18">
        <f t="shared" si="2"/>
        <v>6250000</v>
      </c>
      <c r="R69" s="18">
        <f t="shared" si="3"/>
        <v>6250000</v>
      </c>
      <c r="S69" s="19">
        <f t="shared" si="4"/>
        <v>6250000</v>
      </c>
      <c r="T69" s="16"/>
      <c r="U69" s="16" t="s">
        <v>448</v>
      </c>
    </row>
    <row r="70" spans="1:21" ht="15.75" x14ac:dyDescent="0.25">
      <c r="A70" s="11">
        <f t="shared" si="5"/>
        <v>65</v>
      </c>
      <c r="B70" s="12" t="s">
        <v>494</v>
      </c>
      <c r="C70" t="s">
        <v>180</v>
      </c>
      <c r="D70" s="2">
        <v>2500000</v>
      </c>
      <c r="E70" s="13" t="s">
        <v>181</v>
      </c>
      <c r="F70" s="29">
        <v>41473</v>
      </c>
      <c r="G70" s="30"/>
      <c r="H70" s="14"/>
      <c r="I70" s="16"/>
      <c r="J70" s="18">
        <v>2500000</v>
      </c>
      <c r="K70" s="18">
        <f t="shared" ref="K70:K133" si="11">O70*Q70</f>
        <v>2500000</v>
      </c>
      <c r="L70" s="18">
        <f t="shared" ref="L70:L133" si="12">J70/O70</f>
        <v>2500000</v>
      </c>
      <c r="M70" s="19">
        <v>0</v>
      </c>
      <c r="N70" s="16"/>
      <c r="O70" s="20">
        <v>1</v>
      </c>
      <c r="P70" s="20">
        <v>1</v>
      </c>
      <c r="Q70" s="18">
        <f t="shared" ref="Q70:Q133" si="13">+L70+M70</f>
        <v>2500000</v>
      </c>
      <c r="R70" s="18">
        <f t="shared" ref="R70:R133" si="14">+P70*Q70</f>
        <v>2500000</v>
      </c>
      <c r="S70" s="19">
        <f t="shared" ref="S70:S133" si="15">+L70*P70</f>
        <v>2500000</v>
      </c>
      <c r="T70" s="16"/>
      <c r="U70" s="16" t="s">
        <v>448</v>
      </c>
    </row>
    <row r="71" spans="1:21" ht="15.75" x14ac:dyDescent="0.25">
      <c r="A71" s="11">
        <f t="shared" si="5"/>
        <v>66</v>
      </c>
      <c r="B71" s="12" t="s">
        <v>183</v>
      </c>
      <c r="C71" t="s">
        <v>183</v>
      </c>
      <c r="D71" s="2">
        <v>1250000</v>
      </c>
      <c r="E71" s="13" t="s">
        <v>184</v>
      </c>
      <c r="F71" s="14">
        <v>42881</v>
      </c>
      <c r="G71" s="13" t="s">
        <v>495</v>
      </c>
      <c r="H71" s="14"/>
      <c r="I71" s="16"/>
      <c r="J71" s="17">
        <v>1250000</v>
      </c>
      <c r="K71" s="18">
        <f t="shared" si="11"/>
        <v>1250000</v>
      </c>
      <c r="L71" s="18">
        <f t="shared" si="12"/>
        <v>1250000</v>
      </c>
      <c r="M71" s="19">
        <v>0</v>
      </c>
      <c r="N71" s="16"/>
      <c r="O71" s="20">
        <v>1</v>
      </c>
      <c r="P71" s="20">
        <v>1</v>
      </c>
      <c r="Q71" s="18">
        <f t="shared" si="13"/>
        <v>1250000</v>
      </c>
      <c r="R71" s="18">
        <f t="shared" si="14"/>
        <v>1250000</v>
      </c>
      <c r="S71" s="19">
        <f t="shared" si="15"/>
        <v>1250000</v>
      </c>
      <c r="T71" s="16"/>
      <c r="U71" s="16" t="s">
        <v>448</v>
      </c>
    </row>
    <row r="72" spans="1:21" ht="15.75" x14ac:dyDescent="0.25">
      <c r="A72" s="11">
        <f t="shared" ref="A72:A135" si="16">+A71+1</f>
        <v>67</v>
      </c>
      <c r="B72" s="12" t="s">
        <v>183</v>
      </c>
      <c r="C72" t="s">
        <v>183</v>
      </c>
      <c r="D72" s="2">
        <v>1250000</v>
      </c>
      <c r="E72" s="13" t="s">
        <v>184</v>
      </c>
      <c r="F72" s="14">
        <v>42881</v>
      </c>
      <c r="G72" s="13" t="s">
        <v>495</v>
      </c>
      <c r="H72" s="14"/>
      <c r="I72" s="16"/>
      <c r="J72" s="17">
        <v>1250000</v>
      </c>
      <c r="K72" s="18">
        <f t="shared" si="11"/>
        <v>1250000</v>
      </c>
      <c r="L72" s="18">
        <f t="shared" si="12"/>
        <v>1250000</v>
      </c>
      <c r="M72" s="19">
        <v>0</v>
      </c>
      <c r="N72" s="16"/>
      <c r="O72" s="20">
        <v>1</v>
      </c>
      <c r="P72" s="20">
        <v>1</v>
      </c>
      <c r="Q72" s="18">
        <f t="shared" si="13"/>
        <v>1250000</v>
      </c>
      <c r="R72" s="18">
        <f t="shared" si="14"/>
        <v>1250000</v>
      </c>
      <c r="S72" s="19">
        <f t="shared" si="15"/>
        <v>1250000</v>
      </c>
      <c r="T72" s="16"/>
      <c r="U72" s="16" t="s">
        <v>448</v>
      </c>
    </row>
    <row r="73" spans="1:21" ht="15.75" x14ac:dyDescent="0.25">
      <c r="A73" s="11">
        <f t="shared" si="16"/>
        <v>68</v>
      </c>
      <c r="B73" s="12" t="s">
        <v>185</v>
      </c>
      <c r="C73" t="s">
        <v>185</v>
      </c>
      <c r="D73" s="2">
        <v>1250000</v>
      </c>
      <c r="E73" s="13" t="s">
        <v>186</v>
      </c>
      <c r="F73" s="14">
        <v>42502</v>
      </c>
      <c r="G73" s="14"/>
      <c r="H73" s="14"/>
      <c r="I73" s="16"/>
      <c r="J73" s="17">
        <v>1250000</v>
      </c>
      <c r="K73" s="18">
        <f t="shared" si="11"/>
        <v>1250000</v>
      </c>
      <c r="L73" s="18">
        <f t="shared" si="12"/>
        <v>1250000</v>
      </c>
      <c r="M73" s="19">
        <v>0</v>
      </c>
      <c r="N73" s="16"/>
      <c r="O73" s="20">
        <v>1</v>
      </c>
      <c r="P73" s="20">
        <v>1</v>
      </c>
      <c r="Q73" s="18">
        <f t="shared" si="13"/>
        <v>1250000</v>
      </c>
      <c r="R73" s="18">
        <f t="shared" si="14"/>
        <v>1250000</v>
      </c>
      <c r="S73" s="19">
        <f t="shared" si="15"/>
        <v>1250000</v>
      </c>
      <c r="T73" s="16"/>
      <c r="U73" s="16" t="s">
        <v>448</v>
      </c>
    </row>
    <row r="74" spans="1:21" ht="15.75" x14ac:dyDescent="0.25">
      <c r="A74" s="11">
        <f t="shared" si="16"/>
        <v>69</v>
      </c>
      <c r="B74" s="12" t="s">
        <v>185</v>
      </c>
      <c r="C74" t="s">
        <v>185</v>
      </c>
      <c r="D74" s="2">
        <v>1250000</v>
      </c>
      <c r="E74" s="13" t="s">
        <v>186</v>
      </c>
      <c r="F74" s="14">
        <v>42502</v>
      </c>
      <c r="G74" s="14"/>
      <c r="H74" s="29"/>
      <c r="I74" s="16"/>
      <c r="J74" s="17">
        <v>1250000</v>
      </c>
      <c r="K74" s="18">
        <f t="shared" si="11"/>
        <v>1250000</v>
      </c>
      <c r="L74" s="18">
        <f t="shared" si="12"/>
        <v>1250000</v>
      </c>
      <c r="M74" s="19">
        <v>0</v>
      </c>
      <c r="N74" s="16"/>
      <c r="O74" s="20">
        <v>1</v>
      </c>
      <c r="P74" s="20">
        <v>1</v>
      </c>
      <c r="Q74" s="18">
        <f t="shared" si="13"/>
        <v>1250000</v>
      </c>
      <c r="R74" s="18">
        <f t="shared" si="14"/>
        <v>1250000</v>
      </c>
      <c r="S74" s="19">
        <f t="shared" si="15"/>
        <v>1250000</v>
      </c>
      <c r="T74" s="16"/>
      <c r="U74" s="16" t="s">
        <v>448</v>
      </c>
    </row>
    <row r="75" spans="1:21" ht="15.75" x14ac:dyDescent="0.25">
      <c r="A75" s="11">
        <f t="shared" si="16"/>
        <v>70</v>
      </c>
      <c r="B75" s="31" t="s">
        <v>187</v>
      </c>
      <c r="C75" t="s">
        <v>187</v>
      </c>
      <c r="D75" s="2">
        <v>5000000</v>
      </c>
      <c r="E75" s="32" t="s">
        <v>188</v>
      </c>
      <c r="F75" s="14">
        <v>41907</v>
      </c>
      <c r="G75" s="14"/>
      <c r="H75" s="14"/>
      <c r="I75" s="16"/>
      <c r="J75" s="25">
        <v>5000000</v>
      </c>
      <c r="K75" s="18">
        <f t="shared" si="11"/>
        <v>5000000</v>
      </c>
      <c r="L75" s="18">
        <f t="shared" si="12"/>
        <v>5000000</v>
      </c>
      <c r="M75" s="19">
        <v>0</v>
      </c>
      <c r="N75" s="16"/>
      <c r="O75" s="20">
        <v>1</v>
      </c>
      <c r="P75" s="20">
        <v>1</v>
      </c>
      <c r="Q75" s="18">
        <f t="shared" si="13"/>
        <v>5000000</v>
      </c>
      <c r="R75" s="18">
        <f t="shared" si="14"/>
        <v>5000000</v>
      </c>
      <c r="S75" s="19">
        <f t="shared" si="15"/>
        <v>5000000</v>
      </c>
      <c r="T75" s="16"/>
      <c r="U75" s="16" t="s">
        <v>448</v>
      </c>
    </row>
    <row r="76" spans="1:21" ht="15.75" x14ac:dyDescent="0.25">
      <c r="A76" s="11">
        <f t="shared" si="16"/>
        <v>71</v>
      </c>
      <c r="B76" s="12" t="s">
        <v>496</v>
      </c>
      <c r="C76" t="s">
        <v>189</v>
      </c>
      <c r="D76" s="2">
        <v>1000000</v>
      </c>
      <c r="E76" s="13" t="s">
        <v>190</v>
      </c>
      <c r="F76" s="14">
        <v>42669</v>
      </c>
      <c r="G76" s="14"/>
      <c r="H76" s="14"/>
      <c r="I76" s="16"/>
      <c r="J76" s="17">
        <v>1000000</v>
      </c>
      <c r="K76" s="18">
        <f t="shared" si="11"/>
        <v>1000000</v>
      </c>
      <c r="L76" s="18">
        <f t="shared" si="12"/>
        <v>1000000</v>
      </c>
      <c r="M76" s="19">
        <v>0</v>
      </c>
      <c r="N76" s="16"/>
      <c r="O76" s="20">
        <v>1</v>
      </c>
      <c r="P76" s="20">
        <v>1</v>
      </c>
      <c r="Q76" s="18">
        <f t="shared" si="13"/>
        <v>1000000</v>
      </c>
      <c r="R76" s="18">
        <f t="shared" si="14"/>
        <v>1000000</v>
      </c>
      <c r="S76" s="19">
        <f t="shared" si="15"/>
        <v>1000000</v>
      </c>
      <c r="T76" s="16"/>
      <c r="U76" s="16" t="s">
        <v>448</v>
      </c>
    </row>
    <row r="77" spans="1:21" ht="15.75" x14ac:dyDescent="0.25">
      <c r="A77" s="11">
        <f t="shared" si="16"/>
        <v>72</v>
      </c>
      <c r="B77" s="12" t="s">
        <v>496</v>
      </c>
      <c r="C77" t="s">
        <v>189</v>
      </c>
      <c r="D77" s="2">
        <v>1000000</v>
      </c>
      <c r="E77" s="13" t="s">
        <v>190</v>
      </c>
      <c r="F77" s="14">
        <v>42669</v>
      </c>
      <c r="G77" s="14"/>
      <c r="H77" s="14"/>
      <c r="I77" s="16"/>
      <c r="J77" s="17">
        <v>1000000</v>
      </c>
      <c r="K77" s="18">
        <f t="shared" si="11"/>
        <v>1000000</v>
      </c>
      <c r="L77" s="18">
        <f t="shared" si="12"/>
        <v>1000000</v>
      </c>
      <c r="M77" s="19">
        <v>0</v>
      </c>
      <c r="N77" s="16"/>
      <c r="O77" s="20">
        <v>1</v>
      </c>
      <c r="P77" s="20">
        <v>1</v>
      </c>
      <c r="Q77" s="18">
        <f t="shared" si="13"/>
        <v>1000000</v>
      </c>
      <c r="R77" s="18">
        <f t="shared" si="14"/>
        <v>1000000</v>
      </c>
      <c r="S77" s="19">
        <f t="shared" si="15"/>
        <v>1000000</v>
      </c>
      <c r="T77" s="16"/>
      <c r="U77" s="16" t="s">
        <v>448</v>
      </c>
    </row>
    <row r="78" spans="1:21" ht="15.75" x14ac:dyDescent="0.25">
      <c r="A78" s="11">
        <f t="shared" si="16"/>
        <v>73</v>
      </c>
      <c r="B78" s="12" t="s">
        <v>497</v>
      </c>
      <c r="C78" t="s">
        <v>191</v>
      </c>
      <c r="D78" s="2">
        <v>1250000</v>
      </c>
      <c r="E78" s="13" t="s">
        <v>192</v>
      </c>
      <c r="F78" s="14">
        <v>42881</v>
      </c>
      <c r="G78" s="15" t="s">
        <v>498</v>
      </c>
      <c r="H78" s="14"/>
      <c r="I78" s="16"/>
      <c r="J78" s="17">
        <v>1250000</v>
      </c>
      <c r="K78" s="18">
        <f t="shared" si="11"/>
        <v>1250000</v>
      </c>
      <c r="L78" s="18">
        <f t="shared" si="12"/>
        <v>1250000</v>
      </c>
      <c r="M78" s="19">
        <v>0</v>
      </c>
      <c r="N78" s="16"/>
      <c r="O78" s="20">
        <v>1</v>
      </c>
      <c r="P78" s="20">
        <v>1</v>
      </c>
      <c r="Q78" s="18">
        <f t="shared" si="13"/>
        <v>1250000</v>
      </c>
      <c r="R78" s="18">
        <f t="shared" si="14"/>
        <v>1250000</v>
      </c>
      <c r="S78" s="19">
        <f t="shared" si="15"/>
        <v>1250000</v>
      </c>
      <c r="T78" s="16"/>
      <c r="U78" s="16" t="s">
        <v>448</v>
      </c>
    </row>
    <row r="79" spans="1:21" ht="15.75" x14ac:dyDescent="0.25">
      <c r="A79" s="11">
        <f t="shared" si="16"/>
        <v>74</v>
      </c>
      <c r="B79" s="12" t="s">
        <v>497</v>
      </c>
      <c r="C79" t="s">
        <v>191</v>
      </c>
      <c r="D79" s="2">
        <v>1250000</v>
      </c>
      <c r="E79" s="13" t="s">
        <v>192</v>
      </c>
      <c r="F79" s="14">
        <v>42881</v>
      </c>
      <c r="G79" s="15" t="s">
        <v>498</v>
      </c>
      <c r="H79" s="14"/>
      <c r="I79" s="16"/>
      <c r="J79" s="17">
        <v>1250000</v>
      </c>
      <c r="K79" s="18">
        <f t="shared" si="11"/>
        <v>1250000</v>
      </c>
      <c r="L79" s="18">
        <f t="shared" si="12"/>
        <v>1250000</v>
      </c>
      <c r="M79" s="19">
        <v>0</v>
      </c>
      <c r="N79" s="16"/>
      <c r="O79" s="20">
        <v>1</v>
      </c>
      <c r="P79" s="20">
        <v>1</v>
      </c>
      <c r="Q79" s="18">
        <f t="shared" si="13"/>
        <v>1250000</v>
      </c>
      <c r="R79" s="18">
        <f t="shared" si="14"/>
        <v>1250000</v>
      </c>
      <c r="S79" s="19">
        <f t="shared" si="15"/>
        <v>1250000</v>
      </c>
      <c r="T79" s="16"/>
      <c r="U79" s="16" t="s">
        <v>448</v>
      </c>
    </row>
    <row r="80" spans="1:21" ht="15.75" x14ac:dyDescent="0.25">
      <c r="A80" s="11">
        <f t="shared" si="16"/>
        <v>75</v>
      </c>
      <c r="B80" s="21" t="s">
        <v>499</v>
      </c>
      <c r="C80" t="s">
        <v>193</v>
      </c>
      <c r="D80" s="2">
        <v>5000000</v>
      </c>
      <c r="E80" s="22" t="s">
        <v>194</v>
      </c>
      <c r="F80" s="22" t="s">
        <v>500</v>
      </c>
      <c r="G80" s="22" t="s">
        <v>500</v>
      </c>
      <c r="H80" s="14"/>
      <c r="I80" s="16"/>
      <c r="J80" s="17">
        <v>5000000</v>
      </c>
      <c r="K80" s="18">
        <f t="shared" si="11"/>
        <v>5000000</v>
      </c>
      <c r="L80" s="18">
        <f t="shared" si="12"/>
        <v>5000000</v>
      </c>
      <c r="M80" s="19">
        <v>0</v>
      </c>
      <c r="N80" s="16"/>
      <c r="O80" s="20">
        <v>1</v>
      </c>
      <c r="P80" s="20">
        <v>1</v>
      </c>
      <c r="Q80" s="18">
        <f t="shared" si="13"/>
        <v>5000000</v>
      </c>
      <c r="R80" s="18">
        <f t="shared" si="14"/>
        <v>5000000</v>
      </c>
      <c r="S80" s="19">
        <f t="shared" si="15"/>
        <v>5000000</v>
      </c>
      <c r="T80" s="16"/>
      <c r="U80" s="16" t="s">
        <v>448</v>
      </c>
    </row>
    <row r="81" spans="1:21" ht="15.75" x14ac:dyDescent="0.25">
      <c r="A81" s="11">
        <f t="shared" si="16"/>
        <v>76</v>
      </c>
      <c r="B81" s="12" t="s">
        <v>501</v>
      </c>
      <c r="C81" t="s">
        <v>195</v>
      </c>
      <c r="D81" s="2">
        <v>2080000</v>
      </c>
      <c r="E81" s="13" t="s">
        <v>196</v>
      </c>
      <c r="F81" s="14">
        <v>42587</v>
      </c>
      <c r="G81" s="13" t="s">
        <v>502</v>
      </c>
      <c r="H81" s="14"/>
      <c r="I81" s="16"/>
      <c r="J81" s="17">
        <v>2080000</v>
      </c>
      <c r="K81" s="18">
        <f t="shared" si="11"/>
        <v>2080000</v>
      </c>
      <c r="L81" s="18">
        <f t="shared" si="12"/>
        <v>2080000</v>
      </c>
      <c r="M81" s="19">
        <v>0</v>
      </c>
      <c r="N81" s="16"/>
      <c r="O81" s="20">
        <v>1</v>
      </c>
      <c r="P81" s="20">
        <v>1</v>
      </c>
      <c r="Q81" s="18">
        <f t="shared" si="13"/>
        <v>2080000</v>
      </c>
      <c r="R81" s="18">
        <f t="shared" si="14"/>
        <v>2080000</v>
      </c>
      <c r="S81" s="19">
        <f t="shared" si="15"/>
        <v>2080000</v>
      </c>
      <c r="T81" s="16"/>
      <c r="U81" s="16" t="s">
        <v>448</v>
      </c>
    </row>
    <row r="82" spans="1:21" ht="15.75" x14ac:dyDescent="0.25">
      <c r="A82" s="11">
        <f t="shared" si="16"/>
        <v>77</v>
      </c>
      <c r="B82" s="12" t="s">
        <v>503</v>
      </c>
      <c r="C82" t="s">
        <v>197</v>
      </c>
      <c r="D82" s="2">
        <v>1000000</v>
      </c>
      <c r="E82" s="13">
        <v>901781</v>
      </c>
      <c r="F82" s="28">
        <v>41586</v>
      </c>
      <c r="G82" s="33"/>
      <c r="H82" s="14"/>
      <c r="I82" s="16"/>
      <c r="J82" s="25">
        <v>1000000</v>
      </c>
      <c r="K82" s="18">
        <f t="shared" si="11"/>
        <v>1000000</v>
      </c>
      <c r="L82" s="18">
        <f t="shared" si="12"/>
        <v>1000000</v>
      </c>
      <c r="M82" s="19">
        <v>0</v>
      </c>
      <c r="N82" s="16"/>
      <c r="O82" s="20">
        <v>1</v>
      </c>
      <c r="P82" s="20">
        <v>1</v>
      </c>
      <c r="Q82" s="18">
        <f t="shared" si="13"/>
        <v>1000000</v>
      </c>
      <c r="R82" s="18">
        <f t="shared" si="14"/>
        <v>1000000</v>
      </c>
      <c r="S82" s="19">
        <f t="shared" si="15"/>
        <v>1000000</v>
      </c>
      <c r="T82" s="16"/>
      <c r="U82" s="16" t="s">
        <v>448</v>
      </c>
    </row>
    <row r="83" spans="1:21" ht="15.75" x14ac:dyDescent="0.25">
      <c r="A83" s="11">
        <f t="shared" si="16"/>
        <v>78</v>
      </c>
      <c r="B83" s="21" t="s">
        <v>198</v>
      </c>
      <c r="C83" t="s">
        <v>198</v>
      </c>
      <c r="D83" s="2">
        <v>5000000</v>
      </c>
      <c r="E83" s="24" t="s">
        <v>199</v>
      </c>
      <c r="F83" s="14">
        <v>43185</v>
      </c>
      <c r="G83" s="26" t="s">
        <v>504</v>
      </c>
      <c r="H83" s="14"/>
      <c r="I83" s="16"/>
      <c r="J83" s="18">
        <v>5000000</v>
      </c>
      <c r="K83" s="18">
        <f t="shared" si="11"/>
        <v>5000000</v>
      </c>
      <c r="L83" s="18">
        <f t="shared" si="12"/>
        <v>5000000</v>
      </c>
      <c r="M83" s="19">
        <v>0</v>
      </c>
      <c r="N83" s="16"/>
      <c r="O83" s="20">
        <v>1</v>
      </c>
      <c r="P83" s="20">
        <v>1</v>
      </c>
      <c r="Q83" s="18">
        <f t="shared" si="13"/>
        <v>5000000</v>
      </c>
      <c r="R83" s="18">
        <f t="shared" si="14"/>
        <v>5000000</v>
      </c>
      <c r="S83" s="19">
        <f t="shared" si="15"/>
        <v>5000000</v>
      </c>
      <c r="T83" s="16"/>
      <c r="U83" s="16" t="s">
        <v>448</v>
      </c>
    </row>
    <row r="84" spans="1:21" ht="15.75" x14ac:dyDescent="0.25">
      <c r="A84" s="11">
        <f t="shared" si="16"/>
        <v>79</v>
      </c>
      <c r="B84" s="12" t="s">
        <v>200</v>
      </c>
      <c r="C84" t="s">
        <v>200</v>
      </c>
      <c r="D84" s="2">
        <v>1250000</v>
      </c>
      <c r="E84" s="13" t="s">
        <v>201</v>
      </c>
      <c r="F84" s="14">
        <v>42907</v>
      </c>
      <c r="G84" s="15" t="s">
        <v>505</v>
      </c>
      <c r="H84" s="14"/>
      <c r="I84" s="16"/>
      <c r="J84" s="17">
        <v>1250000</v>
      </c>
      <c r="K84" s="18">
        <f t="shared" si="11"/>
        <v>1250000</v>
      </c>
      <c r="L84" s="18">
        <f t="shared" si="12"/>
        <v>1250000</v>
      </c>
      <c r="M84" s="19">
        <v>0</v>
      </c>
      <c r="N84" s="16"/>
      <c r="O84" s="20">
        <v>1</v>
      </c>
      <c r="P84" s="20">
        <v>1</v>
      </c>
      <c r="Q84" s="18">
        <f t="shared" si="13"/>
        <v>1250000</v>
      </c>
      <c r="R84" s="18">
        <f t="shared" si="14"/>
        <v>1250000</v>
      </c>
      <c r="S84" s="19">
        <f t="shared" si="15"/>
        <v>1250000</v>
      </c>
      <c r="T84" s="16"/>
      <c r="U84" s="16" t="s">
        <v>448</v>
      </c>
    </row>
    <row r="85" spans="1:21" ht="15.75" x14ac:dyDescent="0.25">
      <c r="A85" s="11">
        <f t="shared" si="16"/>
        <v>80</v>
      </c>
      <c r="B85" s="12" t="s">
        <v>200</v>
      </c>
      <c r="C85" t="s">
        <v>200</v>
      </c>
      <c r="D85" s="2">
        <v>1250000</v>
      </c>
      <c r="E85" s="13" t="s">
        <v>201</v>
      </c>
      <c r="F85" s="14">
        <v>42907</v>
      </c>
      <c r="G85" s="15" t="s">
        <v>505</v>
      </c>
      <c r="H85" s="16"/>
      <c r="I85" s="16"/>
      <c r="J85" s="34">
        <v>1250000</v>
      </c>
      <c r="K85" s="18">
        <f t="shared" si="11"/>
        <v>1250000</v>
      </c>
      <c r="L85" s="18">
        <f t="shared" si="12"/>
        <v>1250000</v>
      </c>
      <c r="M85" s="19">
        <v>0</v>
      </c>
      <c r="N85" s="16"/>
      <c r="O85" s="20">
        <v>1</v>
      </c>
      <c r="P85" s="20">
        <v>1</v>
      </c>
      <c r="Q85" s="18">
        <f t="shared" si="13"/>
        <v>1250000</v>
      </c>
      <c r="R85" s="18">
        <f t="shared" si="14"/>
        <v>1250000</v>
      </c>
      <c r="S85" s="19">
        <f t="shared" si="15"/>
        <v>1250000</v>
      </c>
      <c r="T85" s="16"/>
      <c r="U85" s="16" t="s">
        <v>448</v>
      </c>
    </row>
    <row r="86" spans="1:21" ht="15.75" x14ac:dyDescent="0.25">
      <c r="A86" s="11">
        <f t="shared" si="16"/>
        <v>81</v>
      </c>
      <c r="B86" s="12" t="s">
        <v>202</v>
      </c>
      <c r="C86" t="s">
        <v>202</v>
      </c>
      <c r="D86" s="2">
        <v>2000000</v>
      </c>
      <c r="E86" s="13" t="s">
        <v>203</v>
      </c>
      <c r="F86" s="14">
        <v>42565</v>
      </c>
      <c r="G86" s="14"/>
      <c r="H86" s="14"/>
      <c r="I86" s="16"/>
      <c r="J86" s="18">
        <v>2000000</v>
      </c>
      <c r="K86" s="18">
        <f t="shared" si="11"/>
        <v>2000000</v>
      </c>
      <c r="L86" s="18">
        <f t="shared" si="12"/>
        <v>2000000</v>
      </c>
      <c r="M86" s="19">
        <v>0</v>
      </c>
      <c r="N86" s="16"/>
      <c r="O86" s="20">
        <v>1</v>
      </c>
      <c r="P86" s="20">
        <v>1</v>
      </c>
      <c r="Q86" s="18">
        <f t="shared" si="13"/>
        <v>2000000</v>
      </c>
      <c r="R86" s="18">
        <f t="shared" si="14"/>
        <v>2000000</v>
      </c>
      <c r="S86" s="19">
        <f t="shared" si="15"/>
        <v>2000000</v>
      </c>
      <c r="T86" s="16"/>
      <c r="U86" s="16" t="s">
        <v>448</v>
      </c>
    </row>
    <row r="87" spans="1:21" ht="15.75" x14ac:dyDescent="0.25">
      <c r="A87" s="11">
        <f t="shared" si="16"/>
        <v>82</v>
      </c>
      <c r="B87" s="12" t="s">
        <v>204</v>
      </c>
      <c r="C87" t="s">
        <v>204</v>
      </c>
      <c r="D87" s="2">
        <v>5000000</v>
      </c>
      <c r="E87" s="13" t="s">
        <v>205</v>
      </c>
      <c r="F87" s="14">
        <v>43033</v>
      </c>
      <c r="G87" s="15" t="s">
        <v>506</v>
      </c>
      <c r="H87" s="28"/>
      <c r="I87" s="16"/>
      <c r="J87" s="17">
        <v>5000000</v>
      </c>
      <c r="K87" s="18">
        <f t="shared" si="11"/>
        <v>5000000</v>
      </c>
      <c r="L87" s="18">
        <f t="shared" si="12"/>
        <v>5000000</v>
      </c>
      <c r="M87" s="19">
        <v>0</v>
      </c>
      <c r="N87" s="16"/>
      <c r="O87" s="20">
        <v>1</v>
      </c>
      <c r="P87" s="20">
        <v>1</v>
      </c>
      <c r="Q87" s="18">
        <f t="shared" si="13"/>
        <v>5000000</v>
      </c>
      <c r="R87" s="18">
        <f t="shared" si="14"/>
        <v>5000000</v>
      </c>
      <c r="S87" s="19">
        <f t="shared" si="15"/>
        <v>5000000</v>
      </c>
      <c r="T87" s="16"/>
      <c r="U87" s="16" t="s">
        <v>448</v>
      </c>
    </row>
    <row r="88" spans="1:21" ht="15.75" x14ac:dyDescent="0.25">
      <c r="A88" s="11">
        <f t="shared" si="16"/>
        <v>83</v>
      </c>
      <c r="B88" s="12" t="s">
        <v>206</v>
      </c>
      <c r="C88" t="s">
        <v>206</v>
      </c>
      <c r="D88" s="2">
        <v>5000000</v>
      </c>
      <c r="E88" s="13" t="s">
        <v>207</v>
      </c>
      <c r="F88" s="14">
        <v>42983</v>
      </c>
      <c r="G88" s="13" t="s">
        <v>507</v>
      </c>
      <c r="H88" s="14"/>
      <c r="I88" s="16"/>
      <c r="J88" s="17">
        <v>5000000</v>
      </c>
      <c r="K88" s="18">
        <f t="shared" si="11"/>
        <v>5000000</v>
      </c>
      <c r="L88" s="18">
        <f t="shared" si="12"/>
        <v>5000000</v>
      </c>
      <c r="M88" s="19">
        <v>0</v>
      </c>
      <c r="N88" s="16"/>
      <c r="O88" s="20">
        <v>1</v>
      </c>
      <c r="P88" s="20">
        <v>1</v>
      </c>
      <c r="Q88" s="18">
        <f t="shared" si="13"/>
        <v>5000000</v>
      </c>
      <c r="R88" s="18">
        <f t="shared" si="14"/>
        <v>5000000</v>
      </c>
      <c r="S88" s="19">
        <f t="shared" si="15"/>
        <v>5000000</v>
      </c>
      <c r="T88" s="16"/>
      <c r="U88" s="16" t="s">
        <v>448</v>
      </c>
    </row>
    <row r="89" spans="1:21" ht="15.75" x14ac:dyDescent="0.25">
      <c r="A89" s="11">
        <f t="shared" si="16"/>
        <v>84</v>
      </c>
      <c r="B89" s="12" t="s">
        <v>144</v>
      </c>
      <c r="C89" t="s">
        <v>144</v>
      </c>
      <c r="D89" s="2">
        <v>1000000</v>
      </c>
      <c r="E89" s="13" t="s">
        <v>208</v>
      </c>
      <c r="F89" s="14">
        <v>42873</v>
      </c>
      <c r="G89" s="15" t="s">
        <v>508</v>
      </c>
      <c r="H89" s="14"/>
      <c r="I89" s="16"/>
      <c r="J89" s="17">
        <v>1000000</v>
      </c>
      <c r="K89" s="18">
        <f t="shared" si="11"/>
        <v>1000000</v>
      </c>
      <c r="L89" s="18">
        <f t="shared" si="12"/>
        <v>1000000</v>
      </c>
      <c r="M89" s="19">
        <v>0</v>
      </c>
      <c r="N89" s="16"/>
      <c r="O89" s="20">
        <v>1</v>
      </c>
      <c r="P89" s="20">
        <v>1</v>
      </c>
      <c r="Q89" s="18">
        <f t="shared" si="13"/>
        <v>1000000</v>
      </c>
      <c r="R89" s="18">
        <f t="shared" si="14"/>
        <v>1000000</v>
      </c>
      <c r="S89" s="19">
        <f t="shared" si="15"/>
        <v>1000000</v>
      </c>
      <c r="T89" s="16"/>
      <c r="U89" s="16" t="s">
        <v>448</v>
      </c>
    </row>
    <row r="90" spans="1:21" ht="15.75" x14ac:dyDescent="0.25">
      <c r="A90" s="11">
        <f t="shared" si="16"/>
        <v>85</v>
      </c>
      <c r="B90" s="12" t="s">
        <v>144</v>
      </c>
      <c r="C90" t="s">
        <v>144</v>
      </c>
      <c r="D90" s="2">
        <v>1000000</v>
      </c>
      <c r="E90" s="13" t="s">
        <v>208</v>
      </c>
      <c r="F90" s="14">
        <v>42873</v>
      </c>
      <c r="G90" s="15" t="s">
        <v>508</v>
      </c>
      <c r="H90" s="14"/>
      <c r="I90" s="16"/>
      <c r="J90" s="17">
        <v>1000000</v>
      </c>
      <c r="K90" s="18">
        <f t="shared" si="11"/>
        <v>1000000</v>
      </c>
      <c r="L90" s="18">
        <f t="shared" si="12"/>
        <v>1000000</v>
      </c>
      <c r="M90" s="19">
        <v>0</v>
      </c>
      <c r="N90" s="16"/>
      <c r="O90" s="20">
        <v>1</v>
      </c>
      <c r="P90" s="20">
        <v>1</v>
      </c>
      <c r="Q90" s="18">
        <f t="shared" si="13"/>
        <v>1000000</v>
      </c>
      <c r="R90" s="18">
        <f t="shared" si="14"/>
        <v>1000000</v>
      </c>
      <c r="S90" s="19">
        <f t="shared" si="15"/>
        <v>1000000</v>
      </c>
      <c r="T90" s="16"/>
      <c r="U90" s="16" t="s">
        <v>448</v>
      </c>
    </row>
    <row r="91" spans="1:21" ht="15.75" x14ac:dyDescent="0.25">
      <c r="A91" s="11">
        <f t="shared" si="16"/>
        <v>86</v>
      </c>
      <c r="B91" s="12" t="s">
        <v>509</v>
      </c>
      <c r="C91" t="s">
        <v>209</v>
      </c>
      <c r="D91" s="2">
        <v>2500000</v>
      </c>
      <c r="E91" s="13" t="s">
        <v>210</v>
      </c>
      <c r="F91" s="14">
        <v>42515</v>
      </c>
      <c r="G91" s="15" t="s">
        <v>510</v>
      </c>
      <c r="H91" s="14"/>
      <c r="I91" s="16"/>
      <c r="J91" s="17">
        <v>2500000</v>
      </c>
      <c r="K91" s="18">
        <f t="shared" si="11"/>
        <v>2500000</v>
      </c>
      <c r="L91" s="18">
        <f t="shared" si="12"/>
        <v>2500000</v>
      </c>
      <c r="M91" s="19">
        <v>0</v>
      </c>
      <c r="N91" s="16"/>
      <c r="O91" s="20">
        <v>1</v>
      </c>
      <c r="P91" s="20">
        <v>1</v>
      </c>
      <c r="Q91" s="18">
        <f t="shared" si="13"/>
        <v>2500000</v>
      </c>
      <c r="R91" s="18">
        <f t="shared" si="14"/>
        <v>2500000</v>
      </c>
      <c r="S91" s="19">
        <f t="shared" si="15"/>
        <v>2500000</v>
      </c>
      <c r="T91" s="16"/>
      <c r="U91" s="16" t="s">
        <v>448</v>
      </c>
    </row>
    <row r="92" spans="1:21" ht="15.75" x14ac:dyDescent="0.25">
      <c r="A92" s="11">
        <f t="shared" si="16"/>
        <v>87</v>
      </c>
      <c r="B92" s="12" t="s">
        <v>211</v>
      </c>
      <c r="C92" t="s">
        <v>211</v>
      </c>
      <c r="D92" s="2">
        <v>5000000</v>
      </c>
      <c r="E92" s="13" t="s">
        <v>212</v>
      </c>
      <c r="F92" s="14">
        <v>42941</v>
      </c>
      <c r="G92" s="13" t="s">
        <v>511</v>
      </c>
      <c r="H92" s="14"/>
      <c r="I92" s="16"/>
      <c r="J92" s="17">
        <v>5000000</v>
      </c>
      <c r="K92" s="18">
        <f t="shared" si="11"/>
        <v>5000000</v>
      </c>
      <c r="L92" s="18">
        <f t="shared" si="12"/>
        <v>5000000</v>
      </c>
      <c r="M92" s="19">
        <v>0</v>
      </c>
      <c r="N92" s="16"/>
      <c r="O92" s="20">
        <v>1</v>
      </c>
      <c r="P92" s="20">
        <v>1</v>
      </c>
      <c r="Q92" s="18">
        <f t="shared" si="13"/>
        <v>5000000</v>
      </c>
      <c r="R92" s="18">
        <f t="shared" si="14"/>
        <v>5000000</v>
      </c>
      <c r="S92" s="19">
        <f t="shared" si="15"/>
        <v>5000000</v>
      </c>
      <c r="T92" s="16"/>
      <c r="U92" s="16" t="s">
        <v>448</v>
      </c>
    </row>
    <row r="93" spans="1:21" ht="15.75" x14ac:dyDescent="0.25">
      <c r="A93" s="11">
        <f t="shared" si="16"/>
        <v>88</v>
      </c>
      <c r="B93" s="12" t="s">
        <v>512</v>
      </c>
      <c r="C93" t="s">
        <v>34</v>
      </c>
      <c r="D93" s="2">
        <v>2500000</v>
      </c>
      <c r="E93" s="13" t="s">
        <v>33</v>
      </c>
      <c r="F93" s="14">
        <v>43063</v>
      </c>
      <c r="G93" s="15" t="s">
        <v>513</v>
      </c>
      <c r="H93" s="14"/>
      <c r="I93" s="16"/>
      <c r="J93" s="17">
        <v>2500000</v>
      </c>
      <c r="K93" s="18">
        <f t="shared" si="11"/>
        <v>2500000</v>
      </c>
      <c r="L93" s="18">
        <f t="shared" si="12"/>
        <v>2500000</v>
      </c>
      <c r="M93" s="19">
        <v>0</v>
      </c>
      <c r="N93" s="16"/>
      <c r="O93" s="20">
        <v>1</v>
      </c>
      <c r="P93" s="20">
        <v>1</v>
      </c>
      <c r="Q93" s="18">
        <f t="shared" si="13"/>
        <v>2500000</v>
      </c>
      <c r="R93" s="18">
        <f t="shared" si="14"/>
        <v>2500000</v>
      </c>
      <c r="S93" s="19">
        <f t="shared" si="15"/>
        <v>2500000</v>
      </c>
      <c r="T93" s="16"/>
      <c r="U93" s="16" t="s">
        <v>448</v>
      </c>
    </row>
    <row r="94" spans="1:21" ht="15.75" x14ac:dyDescent="0.25">
      <c r="A94" s="11">
        <f t="shared" si="16"/>
        <v>89</v>
      </c>
      <c r="B94" s="12" t="s">
        <v>512</v>
      </c>
      <c r="C94" t="s">
        <v>34</v>
      </c>
      <c r="D94" s="2">
        <v>2500000</v>
      </c>
      <c r="E94" s="13" t="s">
        <v>33</v>
      </c>
      <c r="F94" s="14">
        <v>43063</v>
      </c>
      <c r="G94" s="15" t="s">
        <v>513</v>
      </c>
      <c r="H94" s="14"/>
      <c r="I94" s="16"/>
      <c r="J94" s="17">
        <v>2500000</v>
      </c>
      <c r="K94" s="18">
        <f t="shared" si="11"/>
        <v>2500000</v>
      </c>
      <c r="L94" s="18">
        <f t="shared" si="12"/>
        <v>2500000</v>
      </c>
      <c r="M94" s="19">
        <v>0</v>
      </c>
      <c r="N94" s="16"/>
      <c r="O94" s="20">
        <v>1</v>
      </c>
      <c r="P94" s="20">
        <v>1</v>
      </c>
      <c r="Q94" s="18">
        <f t="shared" si="13"/>
        <v>2500000</v>
      </c>
      <c r="R94" s="18">
        <f t="shared" si="14"/>
        <v>2500000</v>
      </c>
      <c r="S94" s="19">
        <f t="shared" si="15"/>
        <v>2500000</v>
      </c>
      <c r="T94" s="16"/>
      <c r="U94" s="16" t="s">
        <v>448</v>
      </c>
    </row>
    <row r="95" spans="1:21" ht="15.75" x14ac:dyDescent="0.25">
      <c r="A95" s="11">
        <f t="shared" si="16"/>
        <v>90</v>
      </c>
      <c r="B95" s="12" t="s">
        <v>214</v>
      </c>
      <c r="C95" t="s">
        <v>214</v>
      </c>
      <c r="D95" s="2">
        <v>2500000</v>
      </c>
      <c r="E95" s="13" t="s">
        <v>215</v>
      </c>
      <c r="F95" s="14">
        <v>42879</v>
      </c>
      <c r="G95" s="15" t="s">
        <v>514</v>
      </c>
      <c r="H95" s="14"/>
      <c r="I95" s="16"/>
      <c r="J95" s="17">
        <v>2500000</v>
      </c>
      <c r="K95" s="18">
        <f t="shared" si="11"/>
        <v>2500000</v>
      </c>
      <c r="L95" s="18">
        <f t="shared" si="12"/>
        <v>2500000</v>
      </c>
      <c r="M95" s="19">
        <v>0</v>
      </c>
      <c r="N95" s="16"/>
      <c r="O95" s="20">
        <v>1</v>
      </c>
      <c r="P95" s="20">
        <v>1</v>
      </c>
      <c r="Q95" s="18">
        <f t="shared" si="13"/>
        <v>2500000</v>
      </c>
      <c r="R95" s="18">
        <f t="shared" si="14"/>
        <v>2500000</v>
      </c>
      <c r="S95" s="19">
        <f t="shared" si="15"/>
        <v>2500000</v>
      </c>
      <c r="T95" s="16"/>
      <c r="U95" s="16" t="s">
        <v>448</v>
      </c>
    </row>
    <row r="96" spans="1:21" ht="15.75" x14ac:dyDescent="0.25">
      <c r="A96" s="11">
        <f t="shared" si="16"/>
        <v>91</v>
      </c>
      <c r="B96" s="12" t="s">
        <v>216</v>
      </c>
      <c r="C96" t="s">
        <v>216</v>
      </c>
      <c r="D96" s="2">
        <v>2000000</v>
      </c>
      <c r="E96" s="13" t="s">
        <v>217</v>
      </c>
      <c r="F96" s="14">
        <v>42937</v>
      </c>
      <c r="G96" s="15" t="s">
        <v>515</v>
      </c>
      <c r="H96" s="14"/>
      <c r="I96" s="16"/>
      <c r="J96" s="17">
        <v>2000000</v>
      </c>
      <c r="K96" s="18">
        <f t="shared" si="11"/>
        <v>2000000</v>
      </c>
      <c r="L96" s="18">
        <f t="shared" si="12"/>
        <v>2000000</v>
      </c>
      <c r="M96" s="19">
        <v>0</v>
      </c>
      <c r="N96" s="16"/>
      <c r="O96" s="20">
        <v>1</v>
      </c>
      <c r="P96" s="20">
        <v>1</v>
      </c>
      <c r="Q96" s="18">
        <f t="shared" si="13"/>
        <v>2000000</v>
      </c>
      <c r="R96" s="18">
        <f t="shared" si="14"/>
        <v>2000000</v>
      </c>
      <c r="S96" s="19">
        <f t="shared" si="15"/>
        <v>2000000</v>
      </c>
      <c r="T96" s="16"/>
      <c r="U96" s="16" t="s">
        <v>448</v>
      </c>
    </row>
    <row r="97" spans="1:21" ht="15.75" x14ac:dyDescent="0.25">
      <c r="A97" s="11">
        <f t="shared" si="16"/>
        <v>92</v>
      </c>
      <c r="B97" s="12" t="s">
        <v>516</v>
      </c>
      <c r="C97" t="s">
        <v>218</v>
      </c>
      <c r="D97" s="2">
        <v>2500000</v>
      </c>
      <c r="E97" s="13" t="s">
        <v>219</v>
      </c>
      <c r="F97" s="28">
        <v>42369</v>
      </c>
      <c r="G97" s="33"/>
      <c r="H97" s="14"/>
      <c r="I97" s="16"/>
      <c r="J97" s="17">
        <v>2500000</v>
      </c>
      <c r="K97" s="18">
        <f t="shared" si="11"/>
        <v>2500000</v>
      </c>
      <c r="L97" s="18">
        <f t="shared" si="12"/>
        <v>2500000</v>
      </c>
      <c r="M97" s="19">
        <v>0</v>
      </c>
      <c r="N97" s="16"/>
      <c r="O97" s="20">
        <v>1</v>
      </c>
      <c r="P97" s="20">
        <v>1</v>
      </c>
      <c r="Q97" s="18">
        <f t="shared" si="13"/>
        <v>2500000</v>
      </c>
      <c r="R97" s="18">
        <f t="shared" si="14"/>
        <v>2500000</v>
      </c>
      <c r="S97" s="19">
        <f t="shared" si="15"/>
        <v>2500000</v>
      </c>
      <c r="T97" s="16"/>
      <c r="U97" s="16" t="s">
        <v>448</v>
      </c>
    </row>
    <row r="98" spans="1:21" ht="15.75" x14ac:dyDescent="0.25">
      <c r="A98" s="11">
        <f t="shared" si="16"/>
        <v>93</v>
      </c>
      <c r="B98" s="12" t="s">
        <v>516</v>
      </c>
      <c r="C98" t="s">
        <v>218</v>
      </c>
      <c r="D98" s="2">
        <v>2500000</v>
      </c>
      <c r="E98" s="13" t="s">
        <v>219</v>
      </c>
      <c r="F98" s="28">
        <v>42369</v>
      </c>
      <c r="G98" s="33"/>
      <c r="H98" s="14"/>
      <c r="I98" s="16"/>
      <c r="J98" s="17">
        <v>2500000</v>
      </c>
      <c r="K98" s="18">
        <f t="shared" si="11"/>
        <v>2500000</v>
      </c>
      <c r="L98" s="18">
        <f t="shared" si="12"/>
        <v>2500000</v>
      </c>
      <c r="M98" s="19">
        <v>0</v>
      </c>
      <c r="N98" s="16"/>
      <c r="O98" s="20">
        <v>1</v>
      </c>
      <c r="P98" s="20">
        <v>1</v>
      </c>
      <c r="Q98" s="18">
        <f t="shared" si="13"/>
        <v>2500000</v>
      </c>
      <c r="R98" s="18">
        <f t="shared" si="14"/>
        <v>2500000</v>
      </c>
      <c r="S98" s="19">
        <f t="shared" si="15"/>
        <v>2500000</v>
      </c>
      <c r="T98" s="16"/>
      <c r="U98" s="16" t="s">
        <v>448</v>
      </c>
    </row>
    <row r="99" spans="1:21" ht="15.75" x14ac:dyDescent="0.25">
      <c r="A99" s="11">
        <f t="shared" si="16"/>
        <v>94</v>
      </c>
      <c r="B99" s="12" t="s">
        <v>220</v>
      </c>
      <c r="C99" t="s">
        <v>220</v>
      </c>
      <c r="D99" s="2">
        <v>3000000</v>
      </c>
      <c r="E99" s="13" t="s">
        <v>221</v>
      </c>
      <c r="F99" s="14">
        <v>42990</v>
      </c>
      <c r="G99" s="13" t="s">
        <v>517</v>
      </c>
      <c r="H99" s="14"/>
      <c r="I99" s="16"/>
      <c r="J99" s="17">
        <v>3000000</v>
      </c>
      <c r="K99" s="18">
        <f t="shared" si="11"/>
        <v>3000000</v>
      </c>
      <c r="L99" s="18">
        <f t="shared" si="12"/>
        <v>3000000</v>
      </c>
      <c r="M99" s="19">
        <v>0</v>
      </c>
      <c r="N99" s="16"/>
      <c r="O99" s="20">
        <v>1</v>
      </c>
      <c r="P99" s="20">
        <v>1</v>
      </c>
      <c r="Q99" s="18">
        <f t="shared" si="13"/>
        <v>3000000</v>
      </c>
      <c r="R99" s="18">
        <f t="shared" si="14"/>
        <v>3000000</v>
      </c>
      <c r="S99" s="19">
        <f t="shared" si="15"/>
        <v>3000000</v>
      </c>
      <c r="T99" s="16"/>
      <c r="U99" s="16" t="s">
        <v>448</v>
      </c>
    </row>
    <row r="100" spans="1:21" ht="15.75" x14ac:dyDescent="0.25">
      <c r="A100" s="11">
        <f t="shared" si="16"/>
        <v>95</v>
      </c>
      <c r="B100" s="12" t="s">
        <v>220</v>
      </c>
      <c r="C100" t="s">
        <v>220</v>
      </c>
      <c r="D100" s="2">
        <v>3000000</v>
      </c>
      <c r="E100" s="13" t="s">
        <v>221</v>
      </c>
      <c r="F100" s="14">
        <v>42990</v>
      </c>
      <c r="G100" s="13" t="s">
        <v>517</v>
      </c>
      <c r="H100" s="14"/>
      <c r="I100" s="16"/>
      <c r="J100" s="17">
        <v>3000000</v>
      </c>
      <c r="K100" s="18">
        <f t="shared" si="11"/>
        <v>3000000</v>
      </c>
      <c r="L100" s="18">
        <f t="shared" si="12"/>
        <v>3000000</v>
      </c>
      <c r="M100" s="19">
        <v>0</v>
      </c>
      <c r="N100" s="16"/>
      <c r="O100" s="20">
        <v>1</v>
      </c>
      <c r="P100" s="20">
        <v>1</v>
      </c>
      <c r="Q100" s="18">
        <f t="shared" si="13"/>
        <v>3000000</v>
      </c>
      <c r="R100" s="18">
        <f t="shared" si="14"/>
        <v>3000000</v>
      </c>
      <c r="S100" s="19">
        <f t="shared" si="15"/>
        <v>3000000</v>
      </c>
      <c r="T100" s="16"/>
      <c r="U100" s="16" t="s">
        <v>448</v>
      </c>
    </row>
    <row r="101" spans="1:21" ht="15.75" x14ac:dyDescent="0.25">
      <c r="A101" s="11">
        <f t="shared" si="16"/>
        <v>96</v>
      </c>
      <c r="B101" s="12" t="s">
        <v>222</v>
      </c>
      <c r="C101" t="s">
        <v>222</v>
      </c>
      <c r="D101" s="2">
        <v>6250000</v>
      </c>
      <c r="E101" s="13" t="s">
        <v>223</v>
      </c>
      <c r="F101" s="14">
        <v>42871</v>
      </c>
      <c r="G101" s="15" t="s">
        <v>518</v>
      </c>
      <c r="H101" s="14"/>
      <c r="I101" s="16"/>
      <c r="J101" s="17">
        <v>6250000</v>
      </c>
      <c r="K101" s="18">
        <f t="shared" si="11"/>
        <v>6250000</v>
      </c>
      <c r="L101" s="18">
        <f t="shared" si="12"/>
        <v>6250000</v>
      </c>
      <c r="M101" s="19">
        <v>0</v>
      </c>
      <c r="N101" s="16"/>
      <c r="O101" s="20">
        <v>1</v>
      </c>
      <c r="P101" s="20">
        <v>1</v>
      </c>
      <c r="Q101" s="18">
        <f t="shared" si="13"/>
        <v>6250000</v>
      </c>
      <c r="R101" s="18">
        <f t="shared" si="14"/>
        <v>6250000</v>
      </c>
      <c r="S101" s="19">
        <f t="shared" si="15"/>
        <v>6250000</v>
      </c>
      <c r="T101" s="16"/>
      <c r="U101" s="16" t="s">
        <v>448</v>
      </c>
    </row>
    <row r="102" spans="1:21" ht="15.75" x14ac:dyDescent="0.25">
      <c r="A102" s="11">
        <f t="shared" si="16"/>
        <v>97</v>
      </c>
      <c r="B102" s="12" t="s">
        <v>222</v>
      </c>
      <c r="C102" t="s">
        <v>222</v>
      </c>
      <c r="D102" s="2">
        <v>6250000</v>
      </c>
      <c r="E102" s="13" t="s">
        <v>223</v>
      </c>
      <c r="F102" s="14">
        <v>42871</v>
      </c>
      <c r="G102" s="15" t="s">
        <v>518</v>
      </c>
      <c r="H102" s="14"/>
      <c r="I102" s="16"/>
      <c r="J102" s="17">
        <v>6250000</v>
      </c>
      <c r="K102" s="18">
        <f t="shared" si="11"/>
        <v>6250000</v>
      </c>
      <c r="L102" s="18">
        <f t="shared" si="12"/>
        <v>6250000</v>
      </c>
      <c r="M102" s="19">
        <v>0</v>
      </c>
      <c r="N102" s="16"/>
      <c r="O102" s="20">
        <v>1</v>
      </c>
      <c r="P102" s="20">
        <v>1</v>
      </c>
      <c r="Q102" s="18">
        <f t="shared" si="13"/>
        <v>6250000</v>
      </c>
      <c r="R102" s="18">
        <f t="shared" si="14"/>
        <v>6250000</v>
      </c>
      <c r="S102" s="19">
        <f t="shared" si="15"/>
        <v>6250000</v>
      </c>
      <c r="T102" s="16"/>
      <c r="U102" s="16" t="s">
        <v>448</v>
      </c>
    </row>
    <row r="103" spans="1:21" ht="15.75" x14ac:dyDescent="0.25">
      <c r="A103" s="11">
        <f t="shared" si="16"/>
        <v>98</v>
      </c>
      <c r="B103" s="21" t="s">
        <v>224</v>
      </c>
      <c r="C103" t="s">
        <v>224</v>
      </c>
      <c r="D103" s="2">
        <v>12500000</v>
      </c>
      <c r="E103" s="24" t="s">
        <v>225</v>
      </c>
      <c r="F103" s="14">
        <v>43182</v>
      </c>
      <c r="G103" s="26" t="s">
        <v>519</v>
      </c>
      <c r="H103" s="14"/>
      <c r="I103" s="16"/>
      <c r="J103" s="17">
        <v>12500000</v>
      </c>
      <c r="K103" s="18">
        <f t="shared" si="11"/>
        <v>12500000</v>
      </c>
      <c r="L103" s="18">
        <f t="shared" si="12"/>
        <v>12500000</v>
      </c>
      <c r="M103" s="19">
        <v>0</v>
      </c>
      <c r="N103" s="16"/>
      <c r="O103" s="20">
        <v>1</v>
      </c>
      <c r="P103" s="20">
        <v>1</v>
      </c>
      <c r="Q103" s="18">
        <f t="shared" si="13"/>
        <v>12500000</v>
      </c>
      <c r="R103" s="18">
        <f t="shared" si="14"/>
        <v>12500000</v>
      </c>
      <c r="S103" s="19">
        <f t="shared" si="15"/>
        <v>12500000</v>
      </c>
      <c r="T103" s="16"/>
      <c r="U103" s="16" t="s">
        <v>448</v>
      </c>
    </row>
    <row r="104" spans="1:21" ht="15.75" x14ac:dyDescent="0.25">
      <c r="A104" s="11">
        <f t="shared" si="16"/>
        <v>99</v>
      </c>
      <c r="B104" s="12" t="s">
        <v>520</v>
      </c>
      <c r="C104" t="s">
        <v>38</v>
      </c>
      <c r="D104" s="2">
        <v>1500000</v>
      </c>
      <c r="E104" s="13" t="s">
        <v>37</v>
      </c>
      <c r="F104" s="14">
        <v>42993</v>
      </c>
      <c r="G104" s="13" t="s">
        <v>521</v>
      </c>
      <c r="H104" s="28"/>
      <c r="I104" s="16"/>
      <c r="J104" s="17">
        <v>1500000</v>
      </c>
      <c r="K104" s="18">
        <f t="shared" si="11"/>
        <v>1500000</v>
      </c>
      <c r="L104" s="18">
        <f t="shared" si="12"/>
        <v>1500000</v>
      </c>
      <c r="M104" s="19">
        <v>0</v>
      </c>
      <c r="N104" s="16"/>
      <c r="O104" s="20">
        <v>1</v>
      </c>
      <c r="P104" s="20">
        <v>1</v>
      </c>
      <c r="Q104" s="18">
        <f t="shared" si="13"/>
        <v>1500000</v>
      </c>
      <c r="R104" s="18">
        <f t="shared" si="14"/>
        <v>1500000</v>
      </c>
      <c r="S104" s="19">
        <f t="shared" si="15"/>
        <v>1500000</v>
      </c>
      <c r="T104" s="16"/>
      <c r="U104" s="16" t="s">
        <v>448</v>
      </c>
    </row>
    <row r="105" spans="1:21" ht="15.75" x14ac:dyDescent="0.25">
      <c r="A105" s="11">
        <f t="shared" si="16"/>
        <v>100</v>
      </c>
      <c r="B105" s="12" t="s">
        <v>520</v>
      </c>
      <c r="C105" t="s">
        <v>38</v>
      </c>
      <c r="D105" s="2">
        <v>1500000</v>
      </c>
      <c r="E105" s="13" t="s">
        <v>37</v>
      </c>
      <c r="F105" s="14">
        <v>42993</v>
      </c>
      <c r="G105" s="13" t="s">
        <v>521</v>
      </c>
      <c r="H105" s="14"/>
      <c r="I105" s="16"/>
      <c r="J105" s="17">
        <v>1500000</v>
      </c>
      <c r="K105" s="18">
        <f t="shared" si="11"/>
        <v>1500000</v>
      </c>
      <c r="L105" s="18">
        <f t="shared" si="12"/>
        <v>1500000</v>
      </c>
      <c r="M105" s="19">
        <v>0</v>
      </c>
      <c r="N105" s="16"/>
      <c r="O105" s="20">
        <v>1</v>
      </c>
      <c r="P105" s="20">
        <v>1</v>
      </c>
      <c r="Q105" s="18">
        <f t="shared" si="13"/>
        <v>1500000</v>
      </c>
      <c r="R105" s="18">
        <f t="shared" si="14"/>
        <v>1500000</v>
      </c>
      <c r="S105" s="19">
        <f t="shared" si="15"/>
        <v>1500000</v>
      </c>
      <c r="T105" s="16"/>
      <c r="U105" s="16" t="s">
        <v>448</v>
      </c>
    </row>
    <row r="106" spans="1:21" ht="15.75" x14ac:dyDescent="0.25">
      <c r="A106" s="11">
        <f t="shared" si="16"/>
        <v>101</v>
      </c>
      <c r="B106" s="12" t="s">
        <v>226</v>
      </c>
      <c r="C106" t="s">
        <v>226</v>
      </c>
      <c r="D106" s="2">
        <v>2000000</v>
      </c>
      <c r="E106" s="13" t="s">
        <v>227</v>
      </c>
      <c r="F106" s="14">
        <v>43154</v>
      </c>
      <c r="G106" s="13" t="s">
        <v>522</v>
      </c>
      <c r="H106" s="14"/>
      <c r="I106" s="16"/>
      <c r="J106" s="17">
        <v>2000000</v>
      </c>
      <c r="K106" s="18">
        <f t="shared" si="11"/>
        <v>2000000</v>
      </c>
      <c r="L106" s="18">
        <f t="shared" si="12"/>
        <v>2000000</v>
      </c>
      <c r="M106" s="19">
        <v>0</v>
      </c>
      <c r="N106" s="16"/>
      <c r="O106" s="20">
        <v>1</v>
      </c>
      <c r="P106" s="20">
        <v>1</v>
      </c>
      <c r="Q106" s="18">
        <f t="shared" si="13"/>
        <v>2000000</v>
      </c>
      <c r="R106" s="18">
        <f t="shared" si="14"/>
        <v>2000000</v>
      </c>
      <c r="S106" s="19">
        <f t="shared" si="15"/>
        <v>2000000</v>
      </c>
      <c r="T106" s="16"/>
      <c r="U106" s="16" t="s">
        <v>448</v>
      </c>
    </row>
    <row r="107" spans="1:21" ht="15.75" x14ac:dyDescent="0.25">
      <c r="A107" s="11">
        <f t="shared" si="16"/>
        <v>102</v>
      </c>
      <c r="B107" s="12" t="s">
        <v>523</v>
      </c>
      <c r="C107" t="s">
        <v>228</v>
      </c>
      <c r="D107" s="2">
        <v>5000000</v>
      </c>
      <c r="E107" s="13" t="s">
        <v>229</v>
      </c>
      <c r="F107" s="14">
        <v>42313</v>
      </c>
      <c r="G107" s="14"/>
      <c r="H107" s="14"/>
      <c r="I107" s="16"/>
      <c r="J107" s="18">
        <v>5000000</v>
      </c>
      <c r="K107" s="18">
        <f t="shared" si="11"/>
        <v>5000000</v>
      </c>
      <c r="L107" s="18">
        <f t="shared" si="12"/>
        <v>5000000</v>
      </c>
      <c r="M107" s="19">
        <v>0</v>
      </c>
      <c r="N107" s="16"/>
      <c r="O107" s="20">
        <v>1</v>
      </c>
      <c r="P107" s="20">
        <v>1</v>
      </c>
      <c r="Q107" s="18">
        <f t="shared" si="13"/>
        <v>5000000</v>
      </c>
      <c r="R107" s="18">
        <f t="shared" si="14"/>
        <v>5000000</v>
      </c>
      <c r="S107" s="19">
        <f t="shared" si="15"/>
        <v>5000000</v>
      </c>
      <c r="T107" s="16"/>
      <c r="U107" s="16" t="s">
        <v>448</v>
      </c>
    </row>
    <row r="108" spans="1:21" ht="15.75" x14ac:dyDescent="0.25">
      <c r="A108" s="11">
        <f t="shared" si="16"/>
        <v>103</v>
      </c>
      <c r="B108" s="12" t="s">
        <v>230</v>
      </c>
      <c r="C108" t="s">
        <v>230</v>
      </c>
      <c r="D108" s="2">
        <v>5000000</v>
      </c>
      <c r="E108" s="13" t="s">
        <v>231</v>
      </c>
      <c r="F108" s="14">
        <v>43040</v>
      </c>
      <c r="G108" s="15" t="s">
        <v>524</v>
      </c>
      <c r="H108" s="14"/>
      <c r="I108" s="16"/>
      <c r="J108" s="17">
        <v>5000000</v>
      </c>
      <c r="K108" s="18">
        <f t="shared" si="11"/>
        <v>5000000</v>
      </c>
      <c r="L108" s="18">
        <f t="shared" si="12"/>
        <v>5000000</v>
      </c>
      <c r="M108" s="19">
        <v>0</v>
      </c>
      <c r="N108" s="16"/>
      <c r="O108" s="20">
        <v>1</v>
      </c>
      <c r="P108" s="20">
        <v>1</v>
      </c>
      <c r="Q108" s="18">
        <f t="shared" si="13"/>
        <v>5000000</v>
      </c>
      <c r="R108" s="18">
        <f t="shared" si="14"/>
        <v>5000000</v>
      </c>
      <c r="S108" s="19">
        <f t="shared" si="15"/>
        <v>5000000</v>
      </c>
      <c r="T108" s="16"/>
      <c r="U108" s="16" t="s">
        <v>448</v>
      </c>
    </row>
    <row r="109" spans="1:21" ht="15.75" x14ac:dyDescent="0.25">
      <c r="A109" s="11">
        <f t="shared" si="16"/>
        <v>104</v>
      </c>
      <c r="B109" s="12" t="s">
        <v>232</v>
      </c>
      <c r="C109" t="s">
        <v>232</v>
      </c>
      <c r="D109" s="2">
        <v>10000000</v>
      </c>
      <c r="E109" s="13" t="s">
        <v>233</v>
      </c>
      <c r="F109" s="14">
        <v>42209</v>
      </c>
      <c r="G109" s="14"/>
      <c r="H109" s="14"/>
      <c r="I109" s="16"/>
      <c r="J109" s="18">
        <v>10000000</v>
      </c>
      <c r="K109" s="18">
        <f t="shared" si="11"/>
        <v>10000000</v>
      </c>
      <c r="L109" s="18">
        <f t="shared" si="12"/>
        <v>10000000</v>
      </c>
      <c r="M109" s="19">
        <v>0</v>
      </c>
      <c r="N109" s="16"/>
      <c r="O109" s="20">
        <v>1</v>
      </c>
      <c r="P109" s="20">
        <v>1</v>
      </c>
      <c r="Q109" s="18">
        <f t="shared" si="13"/>
        <v>10000000</v>
      </c>
      <c r="R109" s="18">
        <f t="shared" si="14"/>
        <v>10000000</v>
      </c>
      <c r="S109" s="19">
        <f t="shared" si="15"/>
        <v>10000000</v>
      </c>
      <c r="T109" s="16"/>
      <c r="U109" s="16" t="s">
        <v>448</v>
      </c>
    </row>
    <row r="110" spans="1:21" ht="15.75" x14ac:dyDescent="0.25">
      <c r="A110" s="11">
        <f t="shared" si="16"/>
        <v>105</v>
      </c>
      <c r="B110" s="12" t="s">
        <v>234</v>
      </c>
      <c r="C110" t="s">
        <v>234</v>
      </c>
      <c r="D110" s="2">
        <v>1500000</v>
      </c>
      <c r="E110" s="13" t="s">
        <v>235</v>
      </c>
      <c r="F110" s="14">
        <v>42585</v>
      </c>
      <c r="G110" s="14"/>
      <c r="H110" s="14"/>
      <c r="I110" s="16"/>
      <c r="J110" s="18">
        <v>1500000</v>
      </c>
      <c r="K110" s="18">
        <f t="shared" si="11"/>
        <v>1500000</v>
      </c>
      <c r="L110" s="18">
        <f t="shared" si="12"/>
        <v>1500000</v>
      </c>
      <c r="M110" s="19">
        <v>0</v>
      </c>
      <c r="N110" s="16"/>
      <c r="O110" s="20">
        <v>1</v>
      </c>
      <c r="P110" s="20">
        <v>1</v>
      </c>
      <c r="Q110" s="18">
        <f t="shared" si="13"/>
        <v>1500000</v>
      </c>
      <c r="R110" s="18">
        <f t="shared" si="14"/>
        <v>1500000</v>
      </c>
      <c r="S110" s="19">
        <f t="shared" si="15"/>
        <v>1500000</v>
      </c>
      <c r="T110" s="16"/>
      <c r="U110" s="16" t="s">
        <v>448</v>
      </c>
    </row>
    <row r="111" spans="1:21" ht="15.75" x14ac:dyDescent="0.25">
      <c r="A111" s="11">
        <f t="shared" si="16"/>
        <v>106</v>
      </c>
      <c r="B111" s="12" t="s">
        <v>234</v>
      </c>
      <c r="C111" t="s">
        <v>234</v>
      </c>
      <c r="D111" s="2">
        <v>1500000</v>
      </c>
      <c r="E111" s="13" t="s">
        <v>235</v>
      </c>
      <c r="F111" s="14">
        <v>42585</v>
      </c>
      <c r="G111" s="14"/>
      <c r="H111" s="14"/>
      <c r="I111" s="16"/>
      <c r="J111" s="18">
        <v>1500000</v>
      </c>
      <c r="K111" s="18">
        <f t="shared" si="11"/>
        <v>1500000</v>
      </c>
      <c r="L111" s="18">
        <f t="shared" si="12"/>
        <v>1500000</v>
      </c>
      <c r="M111" s="19">
        <v>0</v>
      </c>
      <c r="N111" s="16"/>
      <c r="O111" s="20">
        <v>1</v>
      </c>
      <c r="P111" s="20">
        <v>1</v>
      </c>
      <c r="Q111" s="18">
        <f t="shared" si="13"/>
        <v>1500000</v>
      </c>
      <c r="R111" s="18">
        <f t="shared" si="14"/>
        <v>1500000</v>
      </c>
      <c r="S111" s="19">
        <f t="shared" si="15"/>
        <v>1500000</v>
      </c>
      <c r="T111" s="16"/>
      <c r="U111" s="16" t="s">
        <v>448</v>
      </c>
    </row>
    <row r="112" spans="1:21" ht="15.75" x14ac:dyDescent="0.25">
      <c r="A112" s="11">
        <f t="shared" si="16"/>
        <v>107</v>
      </c>
      <c r="B112" s="12" t="s">
        <v>525</v>
      </c>
      <c r="C112" t="s">
        <v>47</v>
      </c>
      <c r="D112" s="2">
        <v>6000000</v>
      </c>
      <c r="E112" s="13" t="s">
        <v>46</v>
      </c>
      <c r="F112" s="14">
        <v>42944</v>
      </c>
      <c r="G112" s="13" t="s">
        <v>526</v>
      </c>
      <c r="H112" s="14"/>
      <c r="I112" s="16"/>
      <c r="J112" s="17">
        <v>6000000</v>
      </c>
      <c r="K112" s="18">
        <f t="shared" si="11"/>
        <v>6000000</v>
      </c>
      <c r="L112" s="18">
        <f t="shared" si="12"/>
        <v>6000000</v>
      </c>
      <c r="M112" s="19">
        <v>0</v>
      </c>
      <c r="N112" s="16"/>
      <c r="O112" s="20">
        <v>1</v>
      </c>
      <c r="P112" s="20">
        <v>1</v>
      </c>
      <c r="Q112" s="18">
        <f t="shared" si="13"/>
        <v>6000000</v>
      </c>
      <c r="R112" s="18">
        <f t="shared" si="14"/>
        <v>6000000</v>
      </c>
      <c r="S112" s="19">
        <f t="shared" si="15"/>
        <v>6000000</v>
      </c>
      <c r="T112" s="16"/>
      <c r="U112" s="16" t="s">
        <v>448</v>
      </c>
    </row>
    <row r="113" spans="1:21" ht="15.75" x14ac:dyDescent="0.25">
      <c r="A113" s="11">
        <f t="shared" si="16"/>
        <v>108</v>
      </c>
      <c r="B113" s="12" t="s">
        <v>236</v>
      </c>
      <c r="C113" t="s">
        <v>236</v>
      </c>
      <c r="D113" s="2">
        <v>2000000</v>
      </c>
      <c r="E113" s="13" t="s">
        <v>237</v>
      </c>
      <c r="F113" s="14">
        <v>43013</v>
      </c>
      <c r="G113" s="15" t="s">
        <v>527</v>
      </c>
      <c r="H113" s="14"/>
      <c r="I113" s="16"/>
      <c r="J113" s="17">
        <v>2000000</v>
      </c>
      <c r="K113" s="18">
        <f t="shared" si="11"/>
        <v>2000000</v>
      </c>
      <c r="L113" s="18">
        <f t="shared" si="12"/>
        <v>2000000</v>
      </c>
      <c r="M113" s="19">
        <v>0</v>
      </c>
      <c r="N113" s="16"/>
      <c r="O113" s="20">
        <v>1</v>
      </c>
      <c r="P113" s="20">
        <v>1</v>
      </c>
      <c r="Q113" s="18">
        <f t="shared" si="13"/>
        <v>2000000</v>
      </c>
      <c r="R113" s="18">
        <f t="shared" si="14"/>
        <v>2000000</v>
      </c>
      <c r="S113" s="19">
        <f t="shared" si="15"/>
        <v>2000000</v>
      </c>
      <c r="T113" s="16"/>
      <c r="U113" s="16" t="s">
        <v>448</v>
      </c>
    </row>
    <row r="114" spans="1:21" ht="15.75" x14ac:dyDescent="0.25">
      <c r="A114" s="11">
        <f t="shared" si="16"/>
        <v>109</v>
      </c>
      <c r="B114" s="12" t="s">
        <v>528</v>
      </c>
      <c r="C114" t="s">
        <v>238</v>
      </c>
      <c r="D114" s="2">
        <v>2500000</v>
      </c>
      <c r="E114" s="13" t="s">
        <v>239</v>
      </c>
      <c r="F114" s="14">
        <v>43153</v>
      </c>
      <c r="G114" s="13" t="s">
        <v>529</v>
      </c>
      <c r="H114" s="14"/>
      <c r="I114" s="16"/>
      <c r="J114" s="17">
        <v>2500000</v>
      </c>
      <c r="K114" s="18">
        <f t="shared" si="11"/>
        <v>2500000</v>
      </c>
      <c r="L114" s="18">
        <f t="shared" si="12"/>
        <v>2500000</v>
      </c>
      <c r="M114" s="19">
        <v>0</v>
      </c>
      <c r="N114" s="16"/>
      <c r="O114" s="20">
        <v>1</v>
      </c>
      <c r="P114" s="20">
        <v>1</v>
      </c>
      <c r="Q114" s="18">
        <f t="shared" si="13"/>
        <v>2500000</v>
      </c>
      <c r="R114" s="18">
        <f t="shared" si="14"/>
        <v>2500000</v>
      </c>
      <c r="S114" s="19">
        <f t="shared" si="15"/>
        <v>2500000</v>
      </c>
      <c r="T114" s="16"/>
      <c r="U114" s="16" t="s">
        <v>448</v>
      </c>
    </row>
    <row r="115" spans="1:21" ht="15.75" x14ac:dyDescent="0.25">
      <c r="A115" s="11">
        <f t="shared" si="16"/>
        <v>110</v>
      </c>
      <c r="B115" s="12" t="s">
        <v>528</v>
      </c>
      <c r="C115" t="s">
        <v>238</v>
      </c>
      <c r="D115" s="2">
        <v>2500000</v>
      </c>
      <c r="E115" s="13" t="s">
        <v>239</v>
      </c>
      <c r="F115" s="14">
        <v>43153</v>
      </c>
      <c r="G115" s="13" t="s">
        <v>529</v>
      </c>
      <c r="H115" s="14"/>
      <c r="I115" s="16"/>
      <c r="J115" s="17">
        <v>2500000</v>
      </c>
      <c r="K115" s="18">
        <f t="shared" si="11"/>
        <v>2500000</v>
      </c>
      <c r="L115" s="18">
        <f t="shared" si="12"/>
        <v>2500000</v>
      </c>
      <c r="M115" s="19">
        <v>0</v>
      </c>
      <c r="N115" s="16"/>
      <c r="O115" s="20">
        <v>1</v>
      </c>
      <c r="P115" s="20">
        <v>1</v>
      </c>
      <c r="Q115" s="18">
        <f t="shared" si="13"/>
        <v>2500000</v>
      </c>
      <c r="R115" s="18">
        <f t="shared" si="14"/>
        <v>2500000</v>
      </c>
      <c r="S115" s="19">
        <f t="shared" si="15"/>
        <v>2500000</v>
      </c>
      <c r="T115" s="16"/>
      <c r="U115" s="16" t="s">
        <v>448</v>
      </c>
    </row>
    <row r="116" spans="1:21" ht="15.75" x14ac:dyDescent="0.25">
      <c r="A116" s="11">
        <f t="shared" si="16"/>
        <v>111</v>
      </c>
      <c r="B116" s="12" t="s">
        <v>50</v>
      </c>
      <c r="C116" t="s">
        <v>50</v>
      </c>
      <c r="D116" s="2">
        <v>2000000</v>
      </c>
      <c r="E116" s="13" t="s">
        <v>49</v>
      </c>
      <c r="F116" s="14">
        <v>42941</v>
      </c>
      <c r="G116" s="13" t="s">
        <v>530</v>
      </c>
      <c r="H116" s="14"/>
      <c r="I116" s="16"/>
      <c r="J116" s="17">
        <v>2000000</v>
      </c>
      <c r="K116" s="18">
        <f t="shared" si="11"/>
        <v>2000000</v>
      </c>
      <c r="L116" s="18">
        <f t="shared" si="12"/>
        <v>2000000</v>
      </c>
      <c r="M116" s="19">
        <v>0</v>
      </c>
      <c r="N116" s="16"/>
      <c r="O116" s="20">
        <v>1</v>
      </c>
      <c r="P116" s="20">
        <v>1</v>
      </c>
      <c r="Q116" s="18">
        <f t="shared" si="13"/>
        <v>2000000</v>
      </c>
      <c r="R116" s="18">
        <f t="shared" si="14"/>
        <v>2000000</v>
      </c>
      <c r="S116" s="19">
        <f t="shared" si="15"/>
        <v>2000000</v>
      </c>
      <c r="T116" s="16"/>
      <c r="U116" s="16" t="s">
        <v>448</v>
      </c>
    </row>
    <row r="117" spans="1:21" ht="15.75" x14ac:dyDescent="0.25">
      <c r="A117" s="11">
        <f t="shared" si="16"/>
        <v>112</v>
      </c>
      <c r="B117" s="12" t="s">
        <v>240</v>
      </c>
      <c r="C117" t="s">
        <v>240</v>
      </c>
      <c r="D117" s="2">
        <v>2500000</v>
      </c>
      <c r="E117" s="13" t="s">
        <v>241</v>
      </c>
      <c r="F117" s="14">
        <v>42985</v>
      </c>
      <c r="G117" s="13" t="s">
        <v>531</v>
      </c>
      <c r="H117" s="14"/>
      <c r="I117" s="16"/>
      <c r="J117" s="17">
        <v>2500000</v>
      </c>
      <c r="K117" s="18">
        <f t="shared" si="11"/>
        <v>2500000</v>
      </c>
      <c r="L117" s="18">
        <f t="shared" si="12"/>
        <v>2500000</v>
      </c>
      <c r="M117" s="19">
        <v>0</v>
      </c>
      <c r="N117" s="16"/>
      <c r="O117" s="20">
        <v>1</v>
      </c>
      <c r="P117" s="20">
        <v>1</v>
      </c>
      <c r="Q117" s="18">
        <f t="shared" si="13"/>
        <v>2500000</v>
      </c>
      <c r="R117" s="18">
        <f t="shared" si="14"/>
        <v>2500000</v>
      </c>
      <c r="S117" s="19">
        <f t="shared" si="15"/>
        <v>2500000</v>
      </c>
      <c r="T117" s="16"/>
      <c r="U117" s="16" t="s">
        <v>448</v>
      </c>
    </row>
    <row r="118" spans="1:21" ht="15.75" x14ac:dyDescent="0.25">
      <c r="A118" s="11">
        <f t="shared" si="16"/>
        <v>113</v>
      </c>
      <c r="B118" s="12" t="s">
        <v>240</v>
      </c>
      <c r="C118" t="s">
        <v>240</v>
      </c>
      <c r="D118" s="2">
        <v>2500000</v>
      </c>
      <c r="E118" s="13" t="s">
        <v>241</v>
      </c>
      <c r="F118" s="14">
        <v>42985</v>
      </c>
      <c r="G118" s="13" t="s">
        <v>531</v>
      </c>
      <c r="H118" s="14"/>
      <c r="I118" s="16"/>
      <c r="J118" s="17">
        <v>2500000</v>
      </c>
      <c r="K118" s="18">
        <f t="shared" si="11"/>
        <v>2500000</v>
      </c>
      <c r="L118" s="18">
        <f t="shared" si="12"/>
        <v>2500000</v>
      </c>
      <c r="M118" s="19">
        <v>0</v>
      </c>
      <c r="N118" s="16"/>
      <c r="O118" s="20">
        <v>1</v>
      </c>
      <c r="P118" s="20">
        <v>1</v>
      </c>
      <c r="Q118" s="18">
        <f t="shared" si="13"/>
        <v>2500000</v>
      </c>
      <c r="R118" s="18">
        <f t="shared" si="14"/>
        <v>2500000</v>
      </c>
      <c r="S118" s="19">
        <f t="shared" si="15"/>
        <v>2500000</v>
      </c>
      <c r="T118" s="16"/>
      <c r="U118" s="16" t="s">
        <v>448</v>
      </c>
    </row>
    <row r="119" spans="1:21" ht="15.75" x14ac:dyDescent="0.25">
      <c r="A119" s="11">
        <f t="shared" si="16"/>
        <v>114</v>
      </c>
      <c r="B119" s="12" t="s">
        <v>242</v>
      </c>
      <c r="C119" t="s">
        <v>242</v>
      </c>
      <c r="D119" s="2">
        <v>500000</v>
      </c>
      <c r="E119" s="13" t="s">
        <v>243</v>
      </c>
      <c r="F119" s="14">
        <v>42180</v>
      </c>
      <c r="G119" s="14"/>
      <c r="H119" s="14"/>
      <c r="I119" s="16"/>
      <c r="J119" s="18">
        <v>500000</v>
      </c>
      <c r="K119" s="18">
        <f t="shared" si="11"/>
        <v>500000</v>
      </c>
      <c r="L119" s="18">
        <f t="shared" si="12"/>
        <v>500000</v>
      </c>
      <c r="M119" s="19">
        <v>0</v>
      </c>
      <c r="N119" s="16"/>
      <c r="O119" s="20">
        <v>1</v>
      </c>
      <c r="P119" s="20">
        <v>1</v>
      </c>
      <c r="Q119" s="18">
        <f t="shared" si="13"/>
        <v>500000</v>
      </c>
      <c r="R119" s="18">
        <f t="shared" si="14"/>
        <v>500000</v>
      </c>
      <c r="S119" s="19">
        <f t="shared" si="15"/>
        <v>500000</v>
      </c>
      <c r="T119" s="16"/>
      <c r="U119" s="16" t="s">
        <v>448</v>
      </c>
    </row>
    <row r="120" spans="1:21" ht="15.75" x14ac:dyDescent="0.25">
      <c r="A120" s="11">
        <f t="shared" si="16"/>
        <v>115</v>
      </c>
      <c r="B120" s="12" t="s">
        <v>242</v>
      </c>
      <c r="C120" t="s">
        <v>242</v>
      </c>
      <c r="D120" s="2">
        <v>500000</v>
      </c>
      <c r="E120" s="13" t="s">
        <v>243</v>
      </c>
      <c r="F120" s="14">
        <v>42180</v>
      </c>
      <c r="G120" s="14"/>
      <c r="H120" s="14"/>
      <c r="I120" s="16"/>
      <c r="J120" s="18">
        <v>500000</v>
      </c>
      <c r="K120" s="18">
        <f t="shared" si="11"/>
        <v>500000</v>
      </c>
      <c r="L120" s="18">
        <f t="shared" si="12"/>
        <v>500000</v>
      </c>
      <c r="M120" s="19">
        <v>0</v>
      </c>
      <c r="N120" s="16"/>
      <c r="O120" s="20">
        <v>1</v>
      </c>
      <c r="P120" s="20">
        <v>1</v>
      </c>
      <c r="Q120" s="18">
        <f t="shared" si="13"/>
        <v>500000</v>
      </c>
      <c r="R120" s="18">
        <f t="shared" si="14"/>
        <v>500000</v>
      </c>
      <c r="S120" s="19">
        <f t="shared" si="15"/>
        <v>500000</v>
      </c>
      <c r="T120" s="16"/>
      <c r="U120" s="16" t="s">
        <v>448</v>
      </c>
    </row>
    <row r="121" spans="1:21" ht="15.75" x14ac:dyDescent="0.25">
      <c r="A121" s="11">
        <f t="shared" si="16"/>
        <v>116</v>
      </c>
      <c r="B121" s="21" t="s">
        <v>244</v>
      </c>
      <c r="C121" t="s">
        <v>244</v>
      </c>
      <c r="D121" s="2">
        <v>5000000</v>
      </c>
      <c r="E121" s="22" t="s">
        <v>245</v>
      </c>
      <c r="F121" s="14">
        <v>43224</v>
      </c>
      <c r="G121" s="22" t="s">
        <v>532</v>
      </c>
      <c r="H121" s="14"/>
      <c r="I121" s="16"/>
      <c r="J121" s="17">
        <v>5000000</v>
      </c>
      <c r="K121" s="18">
        <f t="shared" si="11"/>
        <v>5000000</v>
      </c>
      <c r="L121" s="18">
        <f t="shared" si="12"/>
        <v>5000000</v>
      </c>
      <c r="M121" s="19">
        <v>0</v>
      </c>
      <c r="N121" s="16"/>
      <c r="O121" s="20">
        <v>1</v>
      </c>
      <c r="P121" s="20">
        <v>1</v>
      </c>
      <c r="Q121" s="18">
        <f t="shared" si="13"/>
        <v>5000000</v>
      </c>
      <c r="R121" s="18">
        <f t="shared" si="14"/>
        <v>5000000</v>
      </c>
      <c r="S121" s="19">
        <f t="shared" si="15"/>
        <v>5000000</v>
      </c>
      <c r="T121" s="16"/>
      <c r="U121" s="16" t="s">
        <v>448</v>
      </c>
    </row>
    <row r="122" spans="1:21" ht="15.75" x14ac:dyDescent="0.25">
      <c r="A122" s="11">
        <f t="shared" si="16"/>
        <v>117</v>
      </c>
      <c r="B122" s="12" t="s">
        <v>533</v>
      </c>
      <c r="C122" t="s">
        <v>54</v>
      </c>
      <c r="D122" s="2">
        <v>2000000</v>
      </c>
      <c r="E122" s="13" t="s">
        <v>53</v>
      </c>
      <c r="F122" s="14">
        <v>42972</v>
      </c>
      <c r="G122" s="15" t="s">
        <v>534</v>
      </c>
      <c r="H122" s="14"/>
      <c r="I122" s="16"/>
      <c r="J122" s="17">
        <v>2000000</v>
      </c>
      <c r="K122" s="18">
        <f t="shared" si="11"/>
        <v>2000000</v>
      </c>
      <c r="L122" s="18">
        <f t="shared" si="12"/>
        <v>2000000</v>
      </c>
      <c r="M122" s="19">
        <v>0</v>
      </c>
      <c r="N122" s="16"/>
      <c r="O122" s="20">
        <v>1</v>
      </c>
      <c r="P122" s="20">
        <v>1</v>
      </c>
      <c r="Q122" s="18">
        <f t="shared" si="13"/>
        <v>2000000</v>
      </c>
      <c r="R122" s="18">
        <f t="shared" si="14"/>
        <v>2000000</v>
      </c>
      <c r="S122" s="19">
        <f t="shared" si="15"/>
        <v>2000000</v>
      </c>
      <c r="T122" s="16"/>
      <c r="U122" s="16" t="s">
        <v>448</v>
      </c>
    </row>
    <row r="123" spans="1:21" ht="15.75" x14ac:dyDescent="0.25">
      <c r="A123" s="11">
        <f t="shared" si="16"/>
        <v>118</v>
      </c>
      <c r="B123" s="21" t="s">
        <v>246</v>
      </c>
      <c r="C123" t="s">
        <v>246</v>
      </c>
      <c r="D123" s="2">
        <v>7500000</v>
      </c>
      <c r="E123" s="24" t="s">
        <v>247</v>
      </c>
      <c r="F123" s="14">
        <v>43224</v>
      </c>
      <c r="G123" s="24" t="s">
        <v>535</v>
      </c>
      <c r="H123" s="14"/>
      <c r="I123" s="16"/>
      <c r="J123" s="17">
        <v>7500000</v>
      </c>
      <c r="K123" s="18">
        <f t="shared" si="11"/>
        <v>7500000</v>
      </c>
      <c r="L123" s="18">
        <f t="shared" si="12"/>
        <v>7500000</v>
      </c>
      <c r="M123" s="19">
        <v>0</v>
      </c>
      <c r="N123" s="16"/>
      <c r="O123" s="20">
        <v>1</v>
      </c>
      <c r="P123" s="20">
        <v>1</v>
      </c>
      <c r="Q123" s="18">
        <f t="shared" si="13"/>
        <v>7500000</v>
      </c>
      <c r="R123" s="18">
        <f t="shared" si="14"/>
        <v>7500000</v>
      </c>
      <c r="S123" s="19">
        <f t="shared" si="15"/>
        <v>7500000</v>
      </c>
      <c r="T123" s="16"/>
      <c r="U123" s="16" t="s">
        <v>448</v>
      </c>
    </row>
    <row r="124" spans="1:21" ht="15.75" x14ac:dyDescent="0.25">
      <c r="A124" s="11">
        <f t="shared" si="16"/>
        <v>119</v>
      </c>
      <c r="B124" s="12" t="s">
        <v>249</v>
      </c>
      <c r="C124" t="s">
        <v>249</v>
      </c>
      <c r="D124" s="2">
        <v>3000000</v>
      </c>
      <c r="E124" s="13" t="s">
        <v>250</v>
      </c>
      <c r="F124" s="14">
        <v>42515</v>
      </c>
      <c r="G124" s="14"/>
      <c r="H124" s="14"/>
      <c r="I124" s="16"/>
      <c r="J124" s="18">
        <v>3000000</v>
      </c>
      <c r="K124" s="18">
        <f t="shared" si="11"/>
        <v>3000000</v>
      </c>
      <c r="L124" s="18">
        <f t="shared" si="12"/>
        <v>3000000</v>
      </c>
      <c r="M124" s="19">
        <v>0</v>
      </c>
      <c r="N124" s="16"/>
      <c r="O124" s="20">
        <v>1</v>
      </c>
      <c r="P124" s="20">
        <v>1</v>
      </c>
      <c r="Q124" s="18">
        <f t="shared" si="13"/>
        <v>3000000</v>
      </c>
      <c r="R124" s="18">
        <f t="shared" si="14"/>
        <v>3000000</v>
      </c>
      <c r="S124" s="19">
        <f t="shared" si="15"/>
        <v>3000000</v>
      </c>
      <c r="T124" s="16"/>
      <c r="U124" s="16" t="s">
        <v>448</v>
      </c>
    </row>
    <row r="125" spans="1:21" ht="15.75" x14ac:dyDescent="0.25">
      <c r="A125" s="11">
        <f t="shared" si="16"/>
        <v>120</v>
      </c>
      <c r="B125" s="12" t="s">
        <v>536</v>
      </c>
      <c r="C125" t="s">
        <v>251</v>
      </c>
      <c r="D125" s="2">
        <v>1250000</v>
      </c>
      <c r="E125" s="13" t="s">
        <v>252</v>
      </c>
      <c r="F125" s="14">
        <v>42906</v>
      </c>
      <c r="G125" s="13" t="s">
        <v>537</v>
      </c>
      <c r="H125" s="14"/>
      <c r="I125" s="16"/>
      <c r="J125" s="17">
        <v>1250000</v>
      </c>
      <c r="K125" s="18">
        <f t="shared" si="11"/>
        <v>1250000</v>
      </c>
      <c r="L125" s="18">
        <f t="shared" si="12"/>
        <v>1250000</v>
      </c>
      <c r="M125" s="19">
        <v>0</v>
      </c>
      <c r="N125" s="16"/>
      <c r="O125" s="20">
        <v>1</v>
      </c>
      <c r="P125" s="20">
        <v>1</v>
      </c>
      <c r="Q125" s="18">
        <f t="shared" si="13"/>
        <v>1250000</v>
      </c>
      <c r="R125" s="18">
        <f t="shared" si="14"/>
        <v>1250000</v>
      </c>
      <c r="S125" s="19">
        <f t="shared" si="15"/>
        <v>1250000</v>
      </c>
      <c r="T125" s="16"/>
      <c r="U125" s="16" t="s">
        <v>448</v>
      </c>
    </row>
    <row r="126" spans="1:21" ht="15.75" x14ac:dyDescent="0.25">
      <c r="A126" s="11">
        <f t="shared" si="16"/>
        <v>121</v>
      </c>
      <c r="B126" s="12" t="s">
        <v>536</v>
      </c>
      <c r="C126" t="s">
        <v>251</v>
      </c>
      <c r="D126" s="2">
        <v>1250000</v>
      </c>
      <c r="E126" s="13" t="s">
        <v>252</v>
      </c>
      <c r="F126" s="14">
        <v>42906</v>
      </c>
      <c r="G126" s="13" t="s">
        <v>537</v>
      </c>
      <c r="H126" s="14"/>
      <c r="I126" s="16"/>
      <c r="J126" s="17">
        <v>1250000</v>
      </c>
      <c r="K126" s="18">
        <f t="shared" si="11"/>
        <v>1250000</v>
      </c>
      <c r="L126" s="18">
        <f t="shared" si="12"/>
        <v>1250000</v>
      </c>
      <c r="M126" s="19">
        <v>0</v>
      </c>
      <c r="N126" s="16"/>
      <c r="O126" s="20">
        <v>1</v>
      </c>
      <c r="P126" s="20">
        <v>1</v>
      </c>
      <c r="Q126" s="18">
        <f t="shared" si="13"/>
        <v>1250000</v>
      </c>
      <c r="R126" s="18">
        <f t="shared" si="14"/>
        <v>1250000</v>
      </c>
      <c r="S126" s="19">
        <f t="shared" si="15"/>
        <v>1250000</v>
      </c>
      <c r="T126" s="16"/>
      <c r="U126" s="16" t="s">
        <v>448</v>
      </c>
    </row>
    <row r="127" spans="1:21" ht="15.75" x14ac:dyDescent="0.25">
      <c r="A127" s="11">
        <f t="shared" si="16"/>
        <v>122</v>
      </c>
      <c r="B127" s="12" t="s">
        <v>538</v>
      </c>
      <c r="C127" t="s">
        <v>253</v>
      </c>
      <c r="D127" s="2">
        <v>750000</v>
      </c>
      <c r="E127" s="13" t="s">
        <v>254</v>
      </c>
      <c r="F127" s="14">
        <v>42867</v>
      </c>
      <c r="G127" s="15" t="s">
        <v>539</v>
      </c>
      <c r="H127" s="14"/>
      <c r="I127" s="16"/>
      <c r="J127" s="17">
        <v>750000</v>
      </c>
      <c r="K127" s="18">
        <f t="shared" si="11"/>
        <v>750000</v>
      </c>
      <c r="L127" s="18">
        <f t="shared" si="12"/>
        <v>750000</v>
      </c>
      <c r="M127" s="19">
        <v>0</v>
      </c>
      <c r="N127" s="16"/>
      <c r="O127" s="20">
        <v>1</v>
      </c>
      <c r="P127" s="20">
        <v>1</v>
      </c>
      <c r="Q127" s="18">
        <f t="shared" si="13"/>
        <v>750000</v>
      </c>
      <c r="R127" s="18">
        <f t="shared" si="14"/>
        <v>750000</v>
      </c>
      <c r="S127" s="19">
        <f t="shared" si="15"/>
        <v>750000</v>
      </c>
      <c r="T127" s="16"/>
      <c r="U127" s="16" t="s">
        <v>448</v>
      </c>
    </row>
    <row r="128" spans="1:21" ht="15.75" x14ac:dyDescent="0.25">
      <c r="A128" s="11">
        <f t="shared" si="16"/>
        <v>123</v>
      </c>
      <c r="B128" s="12" t="s">
        <v>538</v>
      </c>
      <c r="C128" t="s">
        <v>253</v>
      </c>
      <c r="D128" s="2">
        <v>750000</v>
      </c>
      <c r="E128" s="13" t="s">
        <v>254</v>
      </c>
      <c r="F128" s="14">
        <v>42867</v>
      </c>
      <c r="G128" s="15" t="s">
        <v>539</v>
      </c>
      <c r="H128" s="14"/>
      <c r="I128" s="16"/>
      <c r="J128" s="17">
        <v>750000</v>
      </c>
      <c r="K128" s="18">
        <f t="shared" si="11"/>
        <v>750000</v>
      </c>
      <c r="L128" s="18">
        <f t="shared" si="12"/>
        <v>750000</v>
      </c>
      <c r="M128" s="19">
        <v>0</v>
      </c>
      <c r="N128" s="16"/>
      <c r="O128" s="20">
        <v>1</v>
      </c>
      <c r="P128" s="20">
        <v>1</v>
      </c>
      <c r="Q128" s="18">
        <f t="shared" si="13"/>
        <v>750000</v>
      </c>
      <c r="R128" s="18">
        <f t="shared" si="14"/>
        <v>750000</v>
      </c>
      <c r="S128" s="19">
        <f t="shared" si="15"/>
        <v>750000</v>
      </c>
      <c r="T128" s="16"/>
      <c r="U128" s="16" t="s">
        <v>448</v>
      </c>
    </row>
    <row r="129" spans="1:21" ht="15.75" x14ac:dyDescent="0.25">
      <c r="A129" s="11">
        <f t="shared" si="16"/>
        <v>124</v>
      </c>
      <c r="B129" s="12" t="s">
        <v>255</v>
      </c>
      <c r="C129" t="s">
        <v>255</v>
      </c>
      <c r="D129" s="2">
        <v>1000000</v>
      </c>
      <c r="E129" s="13" t="s">
        <v>256</v>
      </c>
      <c r="F129" s="14">
        <v>43111</v>
      </c>
      <c r="G129" s="13" t="s">
        <v>540</v>
      </c>
      <c r="H129" s="14"/>
      <c r="I129" s="16"/>
      <c r="J129" s="17">
        <v>1000000</v>
      </c>
      <c r="K129" s="18">
        <f t="shared" si="11"/>
        <v>1000000</v>
      </c>
      <c r="L129" s="18">
        <f t="shared" si="12"/>
        <v>1000000</v>
      </c>
      <c r="M129" s="19">
        <v>0</v>
      </c>
      <c r="N129" s="16"/>
      <c r="O129" s="20">
        <v>1</v>
      </c>
      <c r="P129" s="20">
        <v>1</v>
      </c>
      <c r="Q129" s="18">
        <f t="shared" si="13"/>
        <v>1000000</v>
      </c>
      <c r="R129" s="18">
        <f t="shared" si="14"/>
        <v>1000000</v>
      </c>
      <c r="S129" s="19">
        <f t="shared" si="15"/>
        <v>1000000</v>
      </c>
      <c r="T129" s="16"/>
      <c r="U129" s="16" t="s">
        <v>448</v>
      </c>
    </row>
    <row r="130" spans="1:21" ht="15.75" x14ac:dyDescent="0.25">
      <c r="A130" s="11">
        <f t="shared" si="16"/>
        <v>125</v>
      </c>
      <c r="B130" s="12" t="s">
        <v>255</v>
      </c>
      <c r="C130" t="s">
        <v>255</v>
      </c>
      <c r="D130" s="2">
        <v>1000000</v>
      </c>
      <c r="E130" s="13" t="s">
        <v>256</v>
      </c>
      <c r="F130" s="14">
        <v>43111</v>
      </c>
      <c r="G130" s="13" t="s">
        <v>540</v>
      </c>
      <c r="H130" s="14"/>
      <c r="I130" s="16"/>
      <c r="J130" s="17">
        <v>1000000</v>
      </c>
      <c r="K130" s="18">
        <f t="shared" si="11"/>
        <v>1000000</v>
      </c>
      <c r="L130" s="18">
        <f t="shared" si="12"/>
        <v>1000000</v>
      </c>
      <c r="M130" s="19">
        <v>0</v>
      </c>
      <c r="N130" s="16"/>
      <c r="O130" s="20">
        <v>1</v>
      </c>
      <c r="P130" s="20">
        <v>1</v>
      </c>
      <c r="Q130" s="18">
        <f t="shared" si="13"/>
        <v>1000000</v>
      </c>
      <c r="R130" s="18">
        <f t="shared" si="14"/>
        <v>1000000</v>
      </c>
      <c r="S130" s="19">
        <f t="shared" si="15"/>
        <v>1000000</v>
      </c>
      <c r="T130" s="16"/>
      <c r="U130" s="16" t="s">
        <v>448</v>
      </c>
    </row>
    <row r="131" spans="1:21" ht="15.75" x14ac:dyDescent="0.25">
      <c r="A131" s="11">
        <f t="shared" si="16"/>
        <v>126</v>
      </c>
      <c r="B131" s="21" t="s">
        <v>258</v>
      </c>
      <c r="C131" t="s">
        <v>258</v>
      </c>
      <c r="D131" s="2">
        <v>10000000</v>
      </c>
      <c r="E131" s="22" t="s">
        <v>259</v>
      </c>
      <c r="F131" s="22" t="s">
        <v>541</v>
      </c>
      <c r="G131" s="22" t="s">
        <v>541</v>
      </c>
      <c r="H131" s="14"/>
      <c r="I131" s="16"/>
      <c r="J131" s="17">
        <v>10000000</v>
      </c>
      <c r="K131" s="18">
        <f t="shared" si="11"/>
        <v>10000000</v>
      </c>
      <c r="L131" s="18">
        <f t="shared" si="12"/>
        <v>10000000</v>
      </c>
      <c r="M131" s="19">
        <v>0</v>
      </c>
      <c r="N131" s="16"/>
      <c r="O131" s="20">
        <v>1</v>
      </c>
      <c r="P131" s="20">
        <v>1</v>
      </c>
      <c r="Q131" s="18">
        <f t="shared" si="13"/>
        <v>10000000</v>
      </c>
      <c r="R131" s="18">
        <f t="shared" si="14"/>
        <v>10000000</v>
      </c>
      <c r="S131" s="19">
        <f t="shared" si="15"/>
        <v>10000000</v>
      </c>
      <c r="T131" s="16"/>
      <c r="U131" s="16" t="s">
        <v>448</v>
      </c>
    </row>
    <row r="132" spans="1:21" ht="15.75" x14ac:dyDescent="0.25">
      <c r="A132" s="11">
        <f t="shared" si="16"/>
        <v>127</v>
      </c>
      <c r="B132" s="12" t="s">
        <v>542</v>
      </c>
      <c r="C132" t="s">
        <v>260</v>
      </c>
      <c r="D132" s="2">
        <v>10000000</v>
      </c>
      <c r="E132" s="13" t="s">
        <v>261</v>
      </c>
      <c r="F132" s="14">
        <v>43097</v>
      </c>
      <c r="G132" s="13" t="s">
        <v>543</v>
      </c>
      <c r="H132" s="14"/>
      <c r="I132" s="16"/>
      <c r="J132" s="17">
        <v>10000000</v>
      </c>
      <c r="K132" s="18">
        <f t="shared" si="11"/>
        <v>10000000</v>
      </c>
      <c r="L132" s="18">
        <f t="shared" si="12"/>
        <v>10000000</v>
      </c>
      <c r="M132" s="19">
        <v>0</v>
      </c>
      <c r="N132" s="16"/>
      <c r="O132" s="20">
        <v>1</v>
      </c>
      <c r="P132" s="20">
        <v>1</v>
      </c>
      <c r="Q132" s="18">
        <f t="shared" si="13"/>
        <v>10000000</v>
      </c>
      <c r="R132" s="18">
        <f t="shared" si="14"/>
        <v>10000000</v>
      </c>
      <c r="S132" s="19">
        <f t="shared" si="15"/>
        <v>10000000</v>
      </c>
      <c r="T132" s="16"/>
      <c r="U132" s="16" t="s">
        <v>448</v>
      </c>
    </row>
    <row r="133" spans="1:21" ht="15.75" x14ac:dyDescent="0.25">
      <c r="A133" s="11">
        <f t="shared" si="16"/>
        <v>128</v>
      </c>
      <c r="B133" s="12" t="s">
        <v>544</v>
      </c>
      <c r="C133" t="s">
        <v>262</v>
      </c>
      <c r="D133" s="2">
        <v>1500000</v>
      </c>
      <c r="E133" s="13" t="s">
        <v>263</v>
      </c>
      <c r="F133" s="14">
        <v>42941</v>
      </c>
      <c r="G133" s="13" t="s">
        <v>545</v>
      </c>
      <c r="H133" s="14"/>
      <c r="I133" s="16"/>
      <c r="J133" s="17">
        <v>1500000</v>
      </c>
      <c r="K133" s="18">
        <f t="shared" si="11"/>
        <v>1500000</v>
      </c>
      <c r="L133" s="18">
        <f t="shared" si="12"/>
        <v>1500000</v>
      </c>
      <c r="M133" s="19">
        <v>0</v>
      </c>
      <c r="N133" s="16"/>
      <c r="O133" s="20">
        <v>1</v>
      </c>
      <c r="P133" s="20">
        <v>1</v>
      </c>
      <c r="Q133" s="18">
        <f t="shared" si="13"/>
        <v>1500000</v>
      </c>
      <c r="R133" s="18">
        <f t="shared" si="14"/>
        <v>1500000</v>
      </c>
      <c r="S133" s="19">
        <f t="shared" si="15"/>
        <v>1500000</v>
      </c>
      <c r="T133" s="16"/>
      <c r="U133" s="16" t="s">
        <v>448</v>
      </c>
    </row>
    <row r="134" spans="1:21" ht="15.75" x14ac:dyDescent="0.25">
      <c r="A134" s="11">
        <f t="shared" si="16"/>
        <v>129</v>
      </c>
      <c r="B134" s="12" t="s">
        <v>544</v>
      </c>
      <c r="C134" t="s">
        <v>262</v>
      </c>
      <c r="D134" s="2">
        <v>1500000</v>
      </c>
      <c r="E134" s="13" t="s">
        <v>263</v>
      </c>
      <c r="F134" s="14">
        <v>42941</v>
      </c>
      <c r="G134" s="13" t="s">
        <v>545</v>
      </c>
      <c r="H134" s="14"/>
      <c r="I134" s="16"/>
      <c r="J134" s="17">
        <v>1500000</v>
      </c>
      <c r="K134" s="18">
        <f t="shared" ref="K134:K199" si="17">O134*Q134</f>
        <v>1500000</v>
      </c>
      <c r="L134" s="18">
        <f t="shared" ref="L134:L199" si="18">J134/O134</f>
        <v>1500000</v>
      </c>
      <c r="M134" s="19">
        <v>0</v>
      </c>
      <c r="N134" s="16"/>
      <c r="O134" s="20">
        <v>1</v>
      </c>
      <c r="P134" s="20">
        <v>1</v>
      </c>
      <c r="Q134" s="18">
        <f t="shared" ref="Q134:Q199" si="19">+L134+M134</f>
        <v>1500000</v>
      </c>
      <c r="R134" s="18">
        <f t="shared" ref="R134:R199" si="20">+P134*Q134</f>
        <v>1500000</v>
      </c>
      <c r="S134" s="19">
        <f t="shared" ref="S134:S199" si="21">+L134*P134</f>
        <v>1500000</v>
      </c>
      <c r="T134" s="16"/>
      <c r="U134" s="16" t="s">
        <v>448</v>
      </c>
    </row>
    <row r="135" spans="1:21" ht="15.75" x14ac:dyDescent="0.25">
      <c r="A135" s="11">
        <f t="shared" si="16"/>
        <v>130</v>
      </c>
      <c r="B135" s="21" t="s">
        <v>264</v>
      </c>
      <c r="C135" t="s">
        <v>264</v>
      </c>
      <c r="D135" s="2">
        <v>1500000</v>
      </c>
      <c r="E135" s="22" t="s">
        <v>265</v>
      </c>
      <c r="F135" s="14">
        <v>43236</v>
      </c>
      <c r="G135" s="22" t="s">
        <v>546</v>
      </c>
      <c r="H135" s="14"/>
      <c r="I135" s="16"/>
      <c r="J135" s="17">
        <v>1500000</v>
      </c>
      <c r="K135" s="18">
        <f t="shared" si="17"/>
        <v>1500000</v>
      </c>
      <c r="L135" s="18">
        <f t="shared" si="18"/>
        <v>1500000</v>
      </c>
      <c r="M135" s="19">
        <v>0</v>
      </c>
      <c r="N135" s="16"/>
      <c r="O135" s="20">
        <v>1</v>
      </c>
      <c r="P135" s="20">
        <v>1</v>
      </c>
      <c r="Q135" s="18">
        <f t="shared" si="19"/>
        <v>1500000</v>
      </c>
      <c r="R135" s="18">
        <f t="shared" si="20"/>
        <v>1500000</v>
      </c>
      <c r="S135" s="19">
        <f t="shared" si="21"/>
        <v>1500000</v>
      </c>
      <c r="T135" s="16"/>
      <c r="U135" s="16" t="s">
        <v>448</v>
      </c>
    </row>
    <row r="136" spans="1:21" ht="15.75" x14ac:dyDescent="0.25">
      <c r="A136" s="11">
        <f t="shared" ref="A136:A201" si="22">+A135+1</f>
        <v>131</v>
      </c>
      <c r="B136" s="12" t="s">
        <v>266</v>
      </c>
      <c r="C136" t="s">
        <v>266</v>
      </c>
      <c r="D136" s="2">
        <v>3000000</v>
      </c>
      <c r="E136" s="13" t="s">
        <v>267</v>
      </c>
      <c r="F136" s="14">
        <v>42506</v>
      </c>
      <c r="G136" s="14"/>
      <c r="H136" s="14"/>
      <c r="I136" s="16"/>
      <c r="J136" s="17">
        <v>3000000</v>
      </c>
      <c r="K136" s="18">
        <f t="shared" si="17"/>
        <v>3000000</v>
      </c>
      <c r="L136" s="18">
        <f t="shared" si="18"/>
        <v>3000000</v>
      </c>
      <c r="M136" s="19">
        <v>0</v>
      </c>
      <c r="N136" s="16"/>
      <c r="O136" s="20">
        <v>1</v>
      </c>
      <c r="P136" s="20">
        <v>1</v>
      </c>
      <c r="Q136" s="18">
        <f t="shared" si="19"/>
        <v>3000000</v>
      </c>
      <c r="R136" s="18">
        <f t="shared" si="20"/>
        <v>3000000</v>
      </c>
      <c r="S136" s="19">
        <f t="shared" si="21"/>
        <v>3000000</v>
      </c>
      <c r="T136" s="16"/>
      <c r="U136" s="16" t="s">
        <v>448</v>
      </c>
    </row>
    <row r="137" spans="1:21" ht="15.75" x14ac:dyDescent="0.25">
      <c r="A137" s="11">
        <f t="shared" si="22"/>
        <v>132</v>
      </c>
      <c r="B137" s="12" t="s">
        <v>266</v>
      </c>
      <c r="C137" t="s">
        <v>266</v>
      </c>
      <c r="D137" s="2">
        <v>3000000</v>
      </c>
      <c r="E137" s="13" t="s">
        <v>267</v>
      </c>
      <c r="F137" s="14">
        <v>42506</v>
      </c>
      <c r="G137" s="14"/>
      <c r="H137" s="16"/>
      <c r="I137" s="16"/>
      <c r="J137" s="34">
        <v>3000000</v>
      </c>
      <c r="K137" s="18">
        <f t="shared" si="17"/>
        <v>3000000</v>
      </c>
      <c r="L137" s="18">
        <f t="shared" si="18"/>
        <v>3000000</v>
      </c>
      <c r="M137" s="19">
        <v>0</v>
      </c>
      <c r="N137" s="16"/>
      <c r="O137" s="20">
        <v>1</v>
      </c>
      <c r="P137" s="20">
        <v>1</v>
      </c>
      <c r="Q137" s="18">
        <f t="shared" si="19"/>
        <v>3000000</v>
      </c>
      <c r="R137" s="18">
        <f t="shared" si="20"/>
        <v>3000000</v>
      </c>
      <c r="S137" s="19">
        <f t="shared" si="21"/>
        <v>3000000</v>
      </c>
      <c r="T137" s="16"/>
      <c r="U137" s="16" t="s">
        <v>448</v>
      </c>
    </row>
    <row r="138" spans="1:21" ht="15.75" x14ac:dyDescent="0.25">
      <c r="A138" s="11">
        <f t="shared" si="22"/>
        <v>133</v>
      </c>
      <c r="B138" s="12" t="s">
        <v>268</v>
      </c>
      <c r="C138" t="s">
        <v>268</v>
      </c>
      <c r="D138" s="2">
        <v>3000000</v>
      </c>
      <c r="E138" s="13" t="s">
        <v>269</v>
      </c>
      <c r="F138" s="14">
        <v>42942</v>
      </c>
      <c r="G138" s="13" t="s">
        <v>547</v>
      </c>
      <c r="H138" s="14"/>
      <c r="I138" s="16"/>
      <c r="J138" s="17">
        <v>3000000</v>
      </c>
      <c r="K138" s="18">
        <f t="shared" si="17"/>
        <v>3000000</v>
      </c>
      <c r="L138" s="18">
        <f t="shared" si="18"/>
        <v>3000000</v>
      </c>
      <c r="M138" s="19">
        <v>0</v>
      </c>
      <c r="N138" s="16"/>
      <c r="O138" s="20">
        <v>1</v>
      </c>
      <c r="P138" s="20">
        <v>1</v>
      </c>
      <c r="Q138" s="18">
        <f t="shared" si="19"/>
        <v>3000000</v>
      </c>
      <c r="R138" s="18">
        <f t="shared" si="20"/>
        <v>3000000</v>
      </c>
      <c r="S138" s="19">
        <f t="shared" si="21"/>
        <v>3000000</v>
      </c>
      <c r="T138" s="16"/>
      <c r="U138" s="16" t="s">
        <v>448</v>
      </c>
    </row>
    <row r="139" spans="1:21" ht="15.75" x14ac:dyDescent="0.25">
      <c r="A139" s="11">
        <f t="shared" si="22"/>
        <v>134</v>
      </c>
      <c r="B139" s="12" t="s">
        <v>268</v>
      </c>
      <c r="C139" t="s">
        <v>268</v>
      </c>
      <c r="D139" s="2">
        <v>3000000</v>
      </c>
      <c r="E139" s="13" t="s">
        <v>269</v>
      </c>
      <c r="F139" s="14">
        <v>42942</v>
      </c>
      <c r="G139" s="13" t="s">
        <v>547</v>
      </c>
      <c r="H139" s="14"/>
      <c r="I139" s="16"/>
      <c r="J139" s="17">
        <v>3000000</v>
      </c>
      <c r="K139" s="18">
        <f t="shared" si="17"/>
        <v>3000000</v>
      </c>
      <c r="L139" s="18">
        <f t="shared" si="18"/>
        <v>3000000</v>
      </c>
      <c r="M139" s="19">
        <v>0</v>
      </c>
      <c r="N139" s="16"/>
      <c r="O139" s="20">
        <v>1</v>
      </c>
      <c r="P139" s="20">
        <v>1</v>
      </c>
      <c r="Q139" s="18">
        <f t="shared" si="19"/>
        <v>3000000</v>
      </c>
      <c r="R139" s="18">
        <f t="shared" si="20"/>
        <v>3000000</v>
      </c>
      <c r="S139" s="19">
        <f t="shared" si="21"/>
        <v>3000000</v>
      </c>
      <c r="T139" s="16"/>
      <c r="U139" s="16" t="s">
        <v>448</v>
      </c>
    </row>
    <row r="140" spans="1:21" ht="15.75" x14ac:dyDescent="0.25">
      <c r="A140" s="11">
        <f t="shared" si="22"/>
        <v>135</v>
      </c>
      <c r="B140" s="12" t="s">
        <v>548</v>
      </c>
      <c r="C140" t="s">
        <v>270</v>
      </c>
      <c r="D140" s="2">
        <v>2500000</v>
      </c>
      <c r="E140" s="13" t="s">
        <v>271</v>
      </c>
      <c r="F140" s="14">
        <v>42884</v>
      </c>
      <c r="G140" s="15" t="s">
        <v>549</v>
      </c>
      <c r="H140" s="14"/>
      <c r="I140" s="16"/>
      <c r="J140" s="17">
        <v>2500000</v>
      </c>
      <c r="K140" s="18">
        <f t="shared" si="17"/>
        <v>2500000</v>
      </c>
      <c r="L140" s="18">
        <f t="shared" si="18"/>
        <v>2500000</v>
      </c>
      <c r="M140" s="19">
        <v>0</v>
      </c>
      <c r="N140" s="16"/>
      <c r="O140" s="20">
        <v>1</v>
      </c>
      <c r="P140" s="20">
        <v>1</v>
      </c>
      <c r="Q140" s="18">
        <f t="shared" si="19"/>
        <v>2500000</v>
      </c>
      <c r="R140" s="18">
        <f t="shared" si="20"/>
        <v>2500000</v>
      </c>
      <c r="S140" s="19">
        <f t="shared" si="21"/>
        <v>2500000</v>
      </c>
      <c r="T140" s="16"/>
      <c r="U140" s="16" t="s">
        <v>448</v>
      </c>
    </row>
    <row r="141" spans="1:21" ht="15.75" x14ac:dyDescent="0.25">
      <c r="A141" s="11">
        <f t="shared" si="22"/>
        <v>136</v>
      </c>
      <c r="B141" s="12" t="s">
        <v>548</v>
      </c>
      <c r="C141" t="s">
        <v>270</v>
      </c>
      <c r="D141" s="2">
        <v>2500000</v>
      </c>
      <c r="E141" s="13" t="s">
        <v>271</v>
      </c>
      <c r="F141" s="14">
        <v>42884</v>
      </c>
      <c r="G141" s="15" t="s">
        <v>549</v>
      </c>
      <c r="H141" s="14"/>
      <c r="I141" s="16"/>
      <c r="J141" s="17">
        <v>2500000</v>
      </c>
      <c r="K141" s="18">
        <f t="shared" si="17"/>
        <v>2500000</v>
      </c>
      <c r="L141" s="18">
        <f t="shared" si="18"/>
        <v>2500000</v>
      </c>
      <c r="M141" s="19">
        <v>0</v>
      </c>
      <c r="N141" s="16"/>
      <c r="O141" s="20">
        <v>1</v>
      </c>
      <c r="P141" s="20">
        <v>1</v>
      </c>
      <c r="Q141" s="18">
        <f t="shared" si="19"/>
        <v>2500000</v>
      </c>
      <c r="R141" s="18">
        <f t="shared" si="20"/>
        <v>2500000</v>
      </c>
      <c r="S141" s="19">
        <f t="shared" si="21"/>
        <v>2500000</v>
      </c>
      <c r="T141" s="16"/>
      <c r="U141" s="16" t="s">
        <v>448</v>
      </c>
    </row>
    <row r="142" spans="1:21" ht="15.75" x14ac:dyDescent="0.25">
      <c r="A142" s="11">
        <f t="shared" si="22"/>
        <v>137</v>
      </c>
      <c r="B142" s="12" t="s">
        <v>272</v>
      </c>
      <c r="C142" t="s">
        <v>272</v>
      </c>
      <c r="D142" s="2">
        <v>10000000</v>
      </c>
      <c r="E142" s="13" t="s">
        <v>273</v>
      </c>
      <c r="F142" s="14">
        <v>43087</v>
      </c>
      <c r="G142" s="13" t="s">
        <v>550</v>
      </c>
      <c r="H142" s="14"/>
      <c r="I142" s="16"/>
      <c r="J142" s="17">
        <v>10000000</v>
      </c>
      <c r="K142" s="18">
        <f t="shared" si="17"/>
        <v>10000000</v>
      </c>
      <c r="L142" s="18">
        <f t="shared" si="18"/>
        <v>10000000</v>
      </c>
      <c r="M142" s="19">
        <v>0</v>
      </c>
      <c r="N142" s="16"/>
      <c r="O142" s="20">
        <v>1</v>
      </c>
      <c r="P142" s="20">
        <v>1</v>
      </c>
      <c r="Q142" s="18">
        <f t="shared" si="19"/>
        <v>10000000</v>
      </c>
      <c r="R142" s="18">
        <f t="shared" si="20"/>
        <v>10000000</v>
      </c>
      <c r="S142" s="19">
        <f t="shared" si="21"/>
        <v>10000000</v>
      </c>
      <c r="T142" s="16"/>
      <c r="U142" s="16" t="s">
        <v>448</v>
      </c>
    </row>
    <row r="143" spans="1:21" ht="15.75" x14ac:dyDescent="0.25">
      <c r="A143" s="11">
        <f t="shared" si="22"/>
        <v>138</v>
      </c>
      <c r="B143" s="12" t="s">
        <v>274</v>
      </c>
      <c r="C143" t="s">
        <v>274</v>
      </c>
      <c r="D143" s="2">
        <v>3000000</v>
      </c>
      <c r="E143" s="13" t="s">
        <v>275</v>
      </c>
      <c r="F143" s="14">
        <v>43087</v>
      </c>
      <c r="G143" s="13" t="s">
        <v>551</v>
      </c>
      <c r="H143" s="14"/>
      <c r="I143" s="16"/>
      <c r="J143" s="17">
        <v>3000000</v>
      </c>
      <c r="K143" s="18">
        <f t="shared" si="17"/>
        <v>3000000</v>
      </c>
      <c r="L143" s="18">
        <f t="shared" si="18"/>
        <v>3000000</v>
      </c>
      <c r="M143" s="19">
        <v>0</v>
      </c>
      <c r="N143" s="16"/>
      <c r="O143" s="20">
        <v>1</v>
      </c>
      <c r="P143" s="20">
        <v>1</v>
      </c>
      <c r="Q143" s="18">
        <f t="shared" si="19"/>
        <v>3000000</v>
      </c>
      <c r="R143" s="18">
        <f t="shared" si="20"/>
        <v>3000000</v>
      </c>
      <c r="S143" s="19">
        <f t="shared" si="21"/>
        <v>3000000</v>
      </c>
      <c r="T143" s="16"/>
      <c r="U143" s="16" t="s">
        <v>448</v>
      </c>
    </row>
    <row r="144" spans="1:21" ht="15.75" x14ac:dyDescent="0.25">
      <c r="A144" s="11">
        <f t="shared" si="22"/>
        <v>139</v>
      </c>
      <c r="B144" s="12" t="s">
        <v>274</v>
      </c>
      <c r="C144" t="s">
        <v>274</v>
      </c>
      <c r="D144" s="2">
        <v>3000000</v>
      </c>
      <c r="E144" s="13" t="s">
        <v>275</v>
      </c>
      <c r="F144" s="14">
        <v>43087</v>
      </c>
      <c r="G144" s="13" t="s">
        <v>551</v>
      </c>
      <c r="H144" s="14"/>
      <c r="I144" s="16"/>
      <c r="J144" s="17">
        <v>3000000</v>
      </c>
      <c r="K144" s="18">
        <f t="shared" si="17"/>
        <v>3000000</v>
      </c>
      <c r="L144" s="18">
        <f t="shared" si="18"/>
        <v>3000000</v>
      </c>
      <c r="M144" s="19">
        <v>0</v>
      </c>
      <c r="N144" s="16"/>
      <c r="O144" s="20">
        <v>1</v>
      </c>
      <c r="P144" s="20">
        <v>1</v>
      </c>
      <c r="Q144" s="18">
        <f t="shared" si="19"/>
        <v>3000000</v>
      </c>
      <c r="R144" s="18">
        <f t="shared" si="20"/>
        <v>3000000</v>
      </c>
      <c r="S144" s="19">
        <f t="shared" si="21"/>
        <v>3000000</v>
      </c>
      <c r="T144" s="16"/>
      <c r="U144" s="16" t="s">
        <v>448</v>
      </c>
    </row>
    <row r="145" spans="1:21" ht="15.75" x14ac:dyDescent="0.25">
      <c r="A145" s="11">
        <f t="shared" si="22"/>
        <v>140</v>
      </c>
      <c r="B145" s="12" t="s">
        <v>276</v>
      </c>
      <c r="C145" t="s">
        <v>276</v>
      </c>
      <c r="D145" s="2">
        <v>5000000</v>
      </c>
      <c r="E145" s="13" t="s">
        <v>277</v>
      </c>
      <c r="F145" s="14">
        <v>42976</v>
      </c>
      <c r="G145" s="13" t="s">
        <v>552</v>
      </c>
      <c r="H145" s="14"/>
      <c r="I145" s="16"/>
      <c r="J145" s="17">
        <v>5000000</v>
      </c>
      <c r="K145" s="18">
        <f t="shared" si="17"/>
        <v>5000000</v>
      </c>
      <c r="L145" s="18">
        <f t="shared" si="18"/>
        <v>5000000</v>
      </c>
      <c r="M145" s="19">
        <v>0</v>
      </c>
      <c r="N145" s="16"/>
      <c r="O145" s="20">
        <v>1</v>
      </c>
      <c r="P145" s="20">
        <v>1</v>
      </c>
      <c r="Q145" s="18">
        <f t="shared" si="19"/>
        <v>5000000</v>
      </c>
      <c r="R145" s="18">
        <f t="shared" si="20"/>
        <v>5000000</v>
      </c>
      <c r="S145" s="19">
        <f t="shared" si="21"/>
        <v>5000000</v>
      </c>
      <c r="T145" s="16"/>
      <c r="U145" s="16" t="s">
        <v>448</v>
      </c>
    </row>
    <row r="146" spans="1:21" ht="15.75" x14ac:dyDescent="0.25">
      <c r="A146" s="11">
        <f t="shared" si="22"/>
        <v>141</v>
      </c>
      <c r="B146" s="12" t="s">
        <v>553</v>
      </c>
      <c r="C146" t="s">
        <v>278</v>
      </c>
      <c r="D146" s="2">
        <v>2500000</v>
      </c>
      <c r="E146" s="13" t="s">
        <v>279</v>
      </c>
      <c r="F146" s="14">
        <v>42720</v>
      </c>
      <c r="G146" s="15" t="s">
        <v>554</v>
      </c>
      <c r="H146" s="14"/>
      <c r="I146" s="16"/>
      <c r="J146" s="17">
        <v>2500000</v>
      </c>
      <c r="K146" s="18">
        <f t="shared" si="17"/>
        <v>2500000</v>
      </c>
      <c r="L146" s="18">
        <f t="shared" si="18"/>
        <v>2500000</v>
      </c>
      <c r="M146" s="19">
        <v>0</v>
      </c>
      <c r="N146" s="16"/>
      <c r="O146" s="20">
        <v>1</v>
      </c>
      <c r="P146" s="20">
        <v>1</v>
      </c>
      <c r="Q146" s="18">
        <f t="shared" si="19"/>
        <v>2500000</v>
      </c>
      <c r="R146" s="18">
        <f t="shared" si="20"/>
        <v>2500000</v>
      </c>
      <c r="S146" s="19">
        <f t="shared" si="21"/>
        <v>2500000</v>
      </c>
      <c r="T146" s="16"/>
      <c r="U146" s="16" t="s">
        <v>448</v>
      </c>
    </row>
    <row r="147" spans="1:21" ht="15.75" x14ac:dyDescent="0.25">
      <c r="A147" s="11">
        <f t="shared" si="22"/>
        <v>142</v>
      </c>
      <c r="B147" s="12" t="s">
        <v>280</v>
      </c>
      <c r="C147" t="s">
        <v>280</v>
      </c>
      <c r="D147" s="2">
        <v>5000000</v>
      </c>
      <c r="E147" s="13" t="s">
        <v>281</v>
      </c>
      <c r="F147" s="14">
        <v>42823</v>
      </c>
      <c r="G147" s="15" t="s">
        <v>555</v>
      </c>
      <c r="H147" s="14"/>
      <c r="I147" s="16"/>
      <c r="J147" s="17">
        <v>5000000</v>
      </c>
      <c r="K147" s="18">
        <f t="shared" si="17"/>
        <v>5000000</v>
      </c>
      <c r="L147" s="18">
        <f t="shared" si="18"/>
        <v>5000000</v>
      </c>
      <c r="M147" s="19">
        <v>0</v>
      </c>
      <c r="N147" s="16"/>
      <c r="O147" s="20">
        <v>1</v>
      </c>
      <c r="P147" s="20">
        <v>1</v>
      </c>
      <c r="Q147" s="18">
        <f t="shared" si="19"/>
        <v>5000000</v>
      </c>
      <c r="R147" s="18">
        <f t="shared" si="20"/>
        <v>5000000</v>
      </c>
      <c r="S147" s="19">
        <f t="shared" si="21"/>
        <v>5000000</v>
      </c>
      <c r="T147" s="16"/>
      <c r="U147" s="16" t="s">
        <v>448</v>
      </c>
    </row>
    <row r="148" spans="1:21" ht="15.75" x14ac:dyDescent="0.25">
      <c r="A148" s="11">
        <f t="shared" si="22"/>
        <v>143</v>
      </c>
      <c r="B148" s="12" t="s">
        <v>282</v>
      </c>
      <c r="C148" t="s">
        <v>282</v>
      </c>
      <c r="D148" s="2">
        <v>1500000</v>
      </c>
      <c r="E148" s="13" t="s">
        <v>283</v>
      </c>
      <c r="F148" s="14">
        <v>42752</v>
      </c>
      <c r="G148" s="35" t="s">
        <v>556</v>
      </c>
      <c r="H148" s="14"/>
      <c r="I148" s="16"/>
      <c r="J148" s="17">
        <v>1500000</v>
      </c>
      <c r="K148" s="18">
        <f t="shared" si="17"/>
        <v>1500000</v>
      </c>
      <c r="L148" s="18">
        <f t="shared" si="18"/>
        <v>1500000</v>
      </c>
      <c r="M148" s="19">
        <v>0</v>
      </c>
      <c r="N148" s="16"/>
      <c r="O148" s="20">
        <v>1</v>
      </c>
      <c r="P148" s="20">
        <v>1</v>
      </c>
      <c r="Q148" s="18">
        <f t="shared" si="19"/>
        <v>1500000</v>
      </c>
      <c r="R148" s="18">
        <f t="shared" si="20"/>
        <v>1500000</v>
      </c>
      <c r="S148" s="19">
        <f t="shared" si="21"/>
        <v>1500000</v>
      </c>
      <c r="T148" s="16"/>
      <c r="U148" s="16" t="s">
        <v>448</v>
      </c>
    </row>
    <row r="149" spans="1:21" ht="15.75" x14ac:dyDescent="0.25">
      <c r="A149" s="11">
        <f t="shared" si="22"/>
        <v>144</v>
      </c>
      <c r="B149" s="12" t="s">
        <v>282</v>
      </c>
      <c r="C149" t="s">
        <v>282</v>
      </c>
      <c r="D149" s="2">
        <v>1500000</v>
      </c>
      <c r="E149" s="13" t="s">
        <v>283</v>
      </c>
      <c r="F149" s="14">
        <v>42752</v>
      </c>
      <c r="G149" s="15" t="s">
        <v>556</v>
      </c>
      <c r="H149" s="14"/>
      <c r="I149" s="16"/>
      <c r="J149" s="17">
        <v>1500000</v>
      </c>
      <c r="K149" s="18">
        <f t="shared" si="17"/>
        <v>1500000</v>
      </c>
      <c r="L149" s="18">
        <f t="shared" si="18"/>
        <v>1500000</v>
      </c>
      <c r="M149" s="19">
        <v>0</v>
      </c>
      <c r="N149" s="16"/>
      <c r="O149" s="20">
        <v>1</v>
      </c>
      <c r="P149" s="20">
        <v>1</v>
      </c>
      <c r="Q149" s="18">
        <f t="shared" si="19"/>
        <v>1500000</v>
      </c>
      <c r="R149" s="18">
        <f t="shared" si="20"/>
        <v>1500000</v>
      </c>
      <c r="S149" s="19">
        <f t="shared" si="21"/>
        <v>1500000</v>
      </c>
      <c r="T149" s="16"/>
      <c r="U149" s="16" t="s">
        <v>448</v>
      </c>
    </row>
    <row r="150" spans="1:21" ht="15.75" x14ac:dyDescent="0.25">
      <c r="A150" s="11">
        <f t="shared" si="22"/>
        <v>145</v>
      </c>
      <c r="B150" s="12" t="s">
        <v>284</v>
      </c>
      <c r="C150" t="s">
        <v>284</v>
      </c>
      <c r="D150" s="2">
        <v>1500000</v>
      </c>
      <c r="E150" s="13" t="s">
        <v>285</v>
      </c>
      <c r="F150" s="14">
        <v>42333</v>
      </c>
      <c r="G150" s="14"/>
      <c r="H150" s="14"/>
      <c r="I150" s="16"/>
      <c r="J150" s="17">
        <v>1500000</v>
      </c>
      <c r="K150" s="18">
        <f t="shared" si="17"/>
        <v>1500000</v>
      </c>
      <c r="L150" s="18">
        <f t="shared" si="18"/>
        <v>1500000</v>
      </c>
      <c r="M150" s="19">
        <v>0</v>
      </c>
      <c r="N150" s="16"/>
      <c r="O150" s="20">
        <v>1</v>
      </c>
      <c r="P150" s="20">
        <v>1</v>
      </c>
      <c r="Q150" s="18">
        <f t="shared" si="19"/>
        <v>1500000</v>
      </c>
      <c r="R150" s="18">
        <f t="shared" si="20"/>
        <v>1500000</v>
      </c>
      <c r="S150" s="19">
        <f t="shared" si="21"/>
        <v>1500000</v>
      </c>
      <c r="T150" s="16"/>
      <c r="U150" s="16" t="s">
        <v>448</v>
      </c>
    </row>
    <row r="151" spans="1:21" ht="15.75" x14ac:dyDescent="0.25">
      <c r="A151" s="11">
        <f t="shared" si="22"/>
        <v>146</v>
      </c>
      <c r="B151" s="21" t="s">
        <v>286</v>
      </c>
      <c r="C151" t="s">
        <v>286</v>
      </c>
      <c r="D151" s="2">
        <v>3000000</v>
      </c>
      <c r="E151" s="22" t="s">
        <v>287</v>
      </c>
      <c r="F151" s="14">
        <v>43236</v>
      </c>
      <c r="G151" s="22" t="s">
        <v>557</v>
      </c>
      <c r="H151" s="14"/>
      <c r="I151" s="16"/>
      <c r="J151" s="17">
        <v>3000000</v>
      </c>
      <c r="K151" s="18">
        <f t="shared" si="17"/>
        <v>3000000</v>
      </c>
      <c r="L151" s="18">
        <f t="shared" si="18"/>
        <v>3000000</v>
      </c>
      <c r="M151" s="19">
        <v>0</v>
      </c>
      <c r="N151" s="16"/>
      <c r="O151" s="20">
        <v>1</v>
      </c>
      <c r="P151" s="20">
        <v>1</v>
      </c>
      <c r="Q151" s="18">
        <f t="shared" si="19"/>
        <v>3000000</v>
      </c>
      <c r="R151" s="18">
        <f t="shared" si="20"/>
        <v>3000000</v>
      </c>
      <c r="S151" s="19">
        <f t="shared" si="21"/>
        <v>3000000</v>
      </c>
      <c r="T151" s="16"/>
      <c r="U151" s="16" t="s">
        <v>448</v>
      </c>
    </row>
    <row r="152" spans="1:21" ht="15.75" x14ac:dyDescent="0.25">
      <c r="A152" s="11">
        <f t="shared" si="22"/>
        <v>147</v>
      </c>
      <c r="B152" s="12" t="s">
        <v>558</v>
      </c>
      <c r="C152" t="s">
        <v>288</v>
      </c>
      <c r="D152" s="2">
        <v>5000000</v>
      </c>
      <c r="E152" s="13" t="s">
        <v>289</v>
      </c>
      <c r="F152" s="14">
        <v>43104</v>
      </c>
      <c r="G152" s="13" t="s">
        <v>559</v>
      </c>
      <c r="H152" s="14"/>
      <c r="I152" s="16"/>
      <c r="J152" s="17">
        <v>5000000</v>
      </c>
      <c r="K152" s="18">
        <f t="shared" si="17"/>
        <v>5000000</v>
      </c>
      <c r="L152" s="18">
        <f t="shared" si="18"/>
        <v>5000000</v>
      </c>
      <c r="M152" s="19">
        <v>0</v>
      </c>
      <c r="N152" s="16"/>
      <c r="O152" s="20">
        <v>1</v>
      </c>
      <c r="P152" s="20">
        <v>1</v>
      </c>
      <c r="Q152" s="18">
        <f t="shared" si="19"/>
        <v>5000000</v>
      </c>
      <c r="R152" s="18">
        <f t="shared" si="20"/>
        <v>5000000</v>
      </c>
      <c r="S152" s="19">
        <f t="shared" si="21"/>
        <v>5000000</v>
      </c>
      <c r="T152" s="16"/>
      <c r="U152" s="16" t="s">
        <v>448</v>
      </c>
    </row>
    <row r="153" spans="1:21" ht="15.75" x14ac:dyDescent="0.25">
      <c r="A153" s="11">
        <f t="shared" si="22"/>
        <v>148</v>
      </c>
      <c r="B153" s="12" t="s">
        <v>290</v>
      </c>
      <c r="C153" t="s">
        <v>290</v>
      </c>
      <c r="D153" s="2">
        <v>5000000</v>
      </c>
      <c r="E153" s="13" t="s">
        <v>291</v>
      </c>
      <c r="F153" s="14">
        <v>42879</v>
      </c>
      <c r="G153" s="15" t="s">
        <v>560</v>
      </c>
      <c r="H153" s="14"/>
      <c r="I153" s="16"/>
      <c r="J153" s="17">
        <v>5000000</v>
      </c>
      <c r="K153" s="18">
        <f t="shared" si="17"/>
        <v>5000000</v>
      </c>
      <c r="L153" s="18">
        <f t="shared" si="18"/>
        <v>5000000</v>
      </c>
      <c r="M153" s="19">
        <v>0</v>
      </c>
      <c r="N153" s="16"/>
      <c r="O153" s="20">
        <v>1</v>
      </c>
      <c r="P153" s="20">
        <v>1</v>
      </c>
      <c r="Q153" s="18">
        <f t="shared" si="19"/>
        <v>5000000</v>
      </c>
      <c r="R153" s="18">
        <f t="shared" si="20"/>
        <v>5000000</v>
      </c>
      <c r="S153" s="19">
        <f t="shared" si="21"/>
        <v>5000000</v>
      </c>
      <c r="T153" s="16"/>
      <c r="U153" s="16" t="s">
        <v>448</v>
      </c>
    </row>
    <row r="154" spans="1:21" ht="15.75" x14ac:dyDescent="0.25">
      <c r="A154" s="11">
        <f t="shared" si="22"/>
        <v>149</v>
      </c>
      <c r="B154" s="12" t="s">
        <v>292</v>
      </c>
      <c r="C154" t="s">
        <v>292</v>
      </c>
      <c r="D154" s="2">
        <v>2500000</v>
      </c>
      <c r="E154" s="13" t="s">
        <v>293</v>
      </c>
      <c r="F154" s="14">
        <v>42802</v>
      </c>
      <c r="G154" s="15" t="s">
        <v>561</v>
      </c>
      <c r="H154" s="14"/>
      <c r="I154" s="16"/>
      <c r="J154" s="17">
        <v>2500000</v>
      </c>
      <c r="K154" s="18">
        <f t="shared" si="17"/>
        <v>2500000</v>
      </c>
      <c r="L154" s="18">
        <f t="shared" si="18"/>
        <v>2500000</v>
      </c>
      <c r="M154" s="19">
        <v>0</v>
      </c>
      <c r="N154" s="16"/>
      <c r="O154" s="20">
        <v>1</v>
      </c>
      <c r="P154" s="20">
        <v>1</v>
      </c>
      <c r="Q154" s="18">
        <f t="shared" si="19"/>
        <v>2500000</v>
      </c>
      <c r="R154" s="18">
        <f t="shared" si="20"/>
        <v>2500000</v>
      </c>
      <c r="S154" s="19">
        <f t="shared" si="21"/>
        <v>2500000</v>
      </c>
      <c r="T154" s="16"/>
      <c r="U154" s="16" t="s">
        <v>448</v>
      </c>
    </row>
    <row r="155" spans="1:21" ht="15.75" x14ac:dyDescent="0.25">
      <c r="A155" s="11">
        <f t="shared" si="22"/>
        <v>150</v>
      </c>
      <c r="B155" s="12" t="s">
        <v>60</v>
      </c>
      <c r="C155" t="s">
        <v>60</v>
      </c>
      <c r="D155" s="2">
        <v>2500000</v>
      </c>
      <c r="E155" s="13" t="s">
        <v>59</v>
      </c>
      <c r="F155" s="36">
        <v>42416</v>
      </c>
      <c r="G155" s="36"/>
      <c r="H155" s="14"/>
      <c r="I155" s="16"/>
      <c r="J155" s="17">
        <v>2500000</v>
      </c>
      <c r="K155" s="18">
        <f t="shared" si="17"/>
        <v>2500000</v>
      </c>
      <c r="L155" s="18">
        <f t="shared" si="18"/>
        <v>2500000</v>
      </c>
      <c r="M155" s="19">
        <v>0</v>
      </c>
      <c r="N155" s="16"/>
      <c r="O155" s="20">
        <v>1</v>
      </c>
      <c r="P155" s="20">
        <v>1</v>
      </c>
      <c r="Q155" s="18">
        <f t="shared" si="19"/>
        <v>2500000</v>
      </c>
      <c r="R155" s="18">
        <f t="shared" si="20"/>
        <v>2500000</v>
      </c>
      <c r="S155" s="19">
        <f t="shared" si="21"/>
        <v>2500000</v>
      </c>
      <c r="T155" s="16"/>
      <c r="U155" s="16" t="s">
        <v>448</v>
      </c>
    </row>
    <row r="156" spans="1:21" ht="15.75" x14ac:dyDescent="0.25">
      <c r="A156" s="11">
        <f t="shared" si="22"/>
        <v>151</v>
      </c>
      <c r="B156" s="12" t="s">
        <v>294</v>
      </c>
      <c r="C156" t="s">
        <v>294</v>
      </c>
      <c r="D156" s="2">
        <v>2500000</v>
      </c>
      <c r="E156" s="13" t="s">
        <v>295</v>
      </c>
      <c r="F156" s="14">
        <v>43166</v>
      </c>
      <c r="G156" s="26" t="s">
        <v>562</v>
      </c>
      <c r="H156" s="14"/>
      <c r="I156" s="16"/>
      <c r="J156" s="17">
        <v>2500000</v>
      </c>
      <c r="K156" s="18">
        <f t="shared" si="17"/>
        <v>2500000</v>
      </c>
      <c r="L156" s="18">
        <f t="shared" si="18"/>
        <v>2500000</v>
      </c>
      <c r="M156" s="19">
        <v>0</v>
      </c>
      <c r="N156" s="16"/>
      <c r="O156" s="20">
        <v>1</v>
      </c>
      <c r="P156" s="20">
        <v>1</v>
      </c>
      <c r="Q156" s="18">
        <f t="shared" si="19"/>
        <v>2500000</v>
      </c>
      <c r="R156" s="18">
        <f t="shared" si="20"/>
        <v>2500000</v>
      </c>
      <c r="S156" s="19">
        <f t="shared" si="21"/>
        <v>2500000</v>
      </c>
      <c r="T156" s="16"/>
      <c r="U156" s="16" t="s">
        <v>448</v>
      </c>
    </row>
    <row r="157" spans="1:21" ht="15.75" x14ac:dyDescent="0.25">
      <c r="A157" s="11">
        <f t="shared" si="22"/>
        <v>152</v>
      </c>
      <c r="B157" s="12" t="s">
        <v>563</v>
      </c>
      <c r="C157" t="s">
        <v>296</v>
      </c>
      <c r="D157" s="2">
        <v>7500000</v>
      </c>
      <c r="E157" s="13" t="s">
        <v>297</v>
      </c>
      <c r="F157" s="14">
        <v>42669</v>
      </c>
      <c r="G157" s="14"/>
      <c r="H157" s="14"/>
      <c r="I157" s="16"/>
      <c r="J157" s="18">
        <v>7500000</v>
      </c>
      <c r="K157" s="18">
        <f t="shared" si="17"/>
        <v>7500000</v>
      </c>
      <c r="L157" s="18">
        <f t="shared" si="18"/>
        <v>7500000</v>
      </c>
      <c r="M157" s="19">
        <v>0</v>
      </c>
      <c r="N157" s="16"/>
      <c r="O157" s="20">
        <v>1</v>
      </c>
      <c r="P157" s="20">
        <v>1</v>
      </c>
      <c r="Q157" s="18">
        <f t="shared" si="19"/>
        <v>7500000</v>
      </c>
      <c r="R157" s="18">
        <f t="shared" si="20"/>
        <v>7500000</v>
      </c>
      <c r="S157" s="19">
        <f t="shared" si="21"/>
        <v>7500000</v>
      </c>
      <c r="T157" s="16"/>
      <c r="U157" s="16" t="s">
        <v>448</v>
      </c>
    </row>
    <row r="158" spans="1:21" ht="15.75" x14ac:dyDescent="0.25">
      <c r="A158" s="11">
        <f t="shared" si="22"/>
        <v>153</v>
      </c>
      <c r="B158" s="12" t="s">
        <v>62</v>
      </c>
      <c r="C158" t="s">
        <v>62</v>
      </c>
      <c r="D158" s="2">
        <v>5000000</v>
      </c>
      <c r="E158" s="13" t="s">
        <v>61</v>
      </c>
      <c r="F158" s="14">
        <v>43011</v>
      </c>
      <c r="G158" s="15" t="s">
        <v>564</v>
      </c>
      <c r="H158" s="14"/>
      <c r="I158" s="16"/>
      <c r="J158" s="17">
        <v>5000000</v>
      </c>
      <c r="K158" s="18">
        <f t="shared" si="17"/>
        <v>5000000</v>
      </c>
      <c r="L158" s="18">
        <f t="shared" si="18"/>
        <v>5000000</v>
      </c>
      <c r="M158" s="19">
        <v>0</v>
      </c>
      <c r="N158" s="16"/>
      <c r="O158" s="20">
        <v>1</v>
      </c>
      <c r="P158" s="20">
        <v>1</v>
      </c>
      <c r="Q158" s="18">
        <f t="shared" si="19"/>
        <v>5000000</v>
      </c>
      <c r="R158" s="18">
        <f t="shared" si="20"/>
        <v>5000000</v>
      </c>
      <c r="S158" s="19">
        <f t="shared" si="21"/>
        <v>5000000</v>
      </c>
      <c r="T158" s="16"/>
      <c r="U158" s="16" t="s">
        <v>448</v>
      </c>
    </row>
    <row r="159" spans="1:21" ht="15.75" x14ac:dyDescent="0.25">
      <c r="A159" s="11">
        <f t="shared" si="22"/>
        <v>154</v>
      </c>
      <c r="B159" s="12" t="s">
        <v>298</v>
      </c>
      <c r="C159" t="s">
        <v>298</v>
      </c>
      <c r="D159" s="2">
        <v>1330400</v>
      </c>
      <c r="E159" s="13" t="s">
        <v>299</v>
      </c>
      <c r="F159" s="14">
        <v>42244</v>
      </c>
      <c r="G159" s="14"/>
      <c r="H159" s="14"/>
      <c r="I159" s="16"/>
      <c r="J159" s="18">
        <v>1330400</v>
      </c>
      <c r="K159" s="18">
        <f t="shared" si="17"/>
        <v>1330400</v>
      </c>
      <c r="L159" s="18">
        <f t="shared" si="18"/>
        <v>1330400</v>
      </c>
      <c r="M159" s="19">
        <v>0</v>
      </c>
      <c r="N159" s="16"/>
      <c r="O159" s="20">
        <v>1</v>
      </c>
      <c r="P159" s="20">
        <v>1</v>
      </c>
      <c r="Q159" s="18">
        <f t="shared" si="19"/>
        <v>1330400</v>
      </c>
      <c r="R159" s="18">
        <f t="shared" si="20"/>
        <v>1330400</v>
      </c>
      <c r="S159" s="19">
        <f t="shared" si="21"/>
        <v>1330400</v>
      </c>
      <c r="T159" s="16"/>
      <c r="U159" s="16" t="s">
        <v>448</v>
      </c>
    </row>
    <row r="160" spans="1:21" ht="15.75" x14ac:dyDescent="0.25">
      <c r="A160" s="11">
        <f t="shared" si="22"/>
        <v>155</v>
      </c>
      <c r="B160" s="12" t="s">
        <v>300</v>
      </c>
      <c r="C160" t="s">
        <v>300</v>
      </c>
      <c r="D160" s="2">
        <v>750000</v>
      </c>
      <c r="E160" s="13" t="s">
        <v>301</v>
      </c>
      <c r="F160" s="14">
        <v>42982</v>
      </c>
      <c r="G160" s="13" t="s">
        <v>565</v>
      </c>
      <c r="H160" s="14"/>
      <c r="I160" s="16"/>
      <c r="J160" s="17">
        <v>750000</v>
      </c>
      <c r="K160" s="18">
        <f t="shared" si="17"/>
        <v>750000</v>
      </c>
      <c r="L160" s="18">
        <f t="shared" si="18"/>
        <v>750000</v>
      </c>
      <c r="M160" s="19">
        <v>0</v>
      </c>
      <c r="N160" s="16"/>
      <c r="O160" s="20">
        <v>1</v>
      </c>
      <c r="P160" s="20">
        <v>1</v>
      </c>
      <c r="Q160" s="18">
        <f t="shared" si="19"/>
        <v>750000</v>
      </c>
      <c r="R160" s="18">
        <f t="shared" si="20"/>
        <v>750000</v>
      </c>
      <c r="S160" s="19">
        <f t="shared" si="21"/>
        <v>750000</v>
      </c>
      <c r="T160" s="16"/>
      <c r="U160" s="16" t="s">
        <v>448</v>
      </c>
    </row>
    <row r="161" spans="1:21" ht="15.75" x14ac:dyDescent="0.25">
      <c r="A161" s="11">
        <f t="shared" si="22"/>
        <v>156</v>
      </c>
      <c r="B161" s="12" t="s">
        <v>300</v>
      </c>
      <c r="C161" t="s">
        <v>300</v>
      </c>
      <c r="D161" s="2">
        <v>750000</v>
      </c>
      <c r="E161" s="13" t="s">
        <v>301</v>
      </c>
      <c r="F161" s="14">
        <v>42982</v>
      </c>
      <c r="G161" s="13" t="s">
        <v>565</v>
      </c>
      <c r="H161" s="28"/>
      <c r="I161" s="16"/>
      <c r="J161" s="17">
        <v>750000</v>
      </c>
      <c r="K161" s="18">
        <f t="shared" si="17"/>
        <v>750000</v>
      </c>
      <c r="L161" s="18">
        <f t="shared" si="18"/>
        <v>750000</v>
      </c>
      <c r="M161" s="19">
        <v>0</v>
      </c>
      <c r="N161" s="16"/>
      <c r="O161" s="20">
        <v>1</v>
      </c>
      <c r="P161" s="20">
        <v>1</v>
      </c>
      <c r="Q161" s="18">
        <f t="shared" si="19"/>
        <v>750000</v>
      </c>
      <c r="R161" s="18">
        <f t="shared" si="20"/>
        <v>750000</v>
      </c>
      <c r="S161" s="19">
        <f t="shared" si="21"/>
        <v>750000</v>
      </c>
      <c r="T161" s="16"/>
      <c r="U161" s="16" t="s">
        <v>448</v>
      </c>
    </row>
    <row r="162" spans="1:21" ht="15.75" x14ac:dyDescent="0.25">
      <c r="A162" s="11">
        <f t="shared" si="22"/>
        <v>157</v>
      </c>
      <c r="B162" s="12" t="s">
        <v>566</v>
      </c>
      <c r="C162" t="s">
        <v>302</v>
      </c>
      <c r="D162" s="2">
        <v>2000000</v>
      </c>
      <c r="E162" s="13" t="s">
        <v>303</v>
      </c>
      <c r="F162" s="14">
        <v>42867</v>
      </c>
      <c r="G162" s="13" t="s">
        <v>567</v>
      </c>
      <c r="H162" s="28"/>
      <c r="I162" s="16"/>
      <c r="J162" s="17">
        <v>2000000</v>
      </c>
      <c r="K162" s="18">
        <f t="shared" si="17"/>
        <v>2000000</v>
      </c>
      <c r="L162" s="18">
        <f t="shared" si="18"/>
        <v>2000000</v>
      </c>
      <c r="M162" s="19">
        <v>0</v>
      </c>
      <c r="N162" s="16"/>
      <c r="O162" s="20">
        <v>1</v>
      </c>
      <c r="P162" s="20">
        <v>1</v>
      </c>
      <c r="Q162" s="18">
        <f t="shared" si="19"/>
        <v>2000000</v>
      </c>
      <c r="R162" s="18">
        <f t="shared" si="20"/>
        <v>2000000</v>
      </c>
      <c r="S162" s="19">
        <f t="shared" si="21"/>
        <v>2000000</v>
      </c>
      <c r="T162" s="16"/>
      <c r="U162" s="16" t="s">
        <v>448</v>
      </c>
    </row>
    <row r="163" spans="1:21" ht="15.75" x14ac:dyDescent="0.25">
      <c r="A163" s="11">
        <f t="shared" si="22"/>
        <v>158</v>
      </c>
      <c r="B163" s="12" t="s">
        <v>304</v>
      </c>
      <c r="C163" t="s">
        <v>304</v>
      </c>
      <c r="D163" s="2">
        <v>7500000</v>
      </c>
      <c r="E163" s="13" t="s">
        <v>305</v>
      </c>
      <c r="F163" s="14">
        <v>43017</v>
      </c>
      <c r="G163" s="15" t="s">
        <v>568</v>
      </c>
      <c r="H163" s="14"/>
      <c r="I163" s="16"/>
      <c r="J163" s="17">
        <v>7500000</v>
      </c>
      <c r="K163" s="18">
        <f t="shared" si="17"/>
        <v>7500000</v>
      </c>
      <c r="L163" s="18">
        <f t="shared" si="18"/>
        <v>7500000</v>
      </c>
      <c r="M163" s="19">
        <v>0</v>
      </c>
      <c r="N163" s="16"/>
      <c r="O163" s="20">
        <v>1</v>
      </c>
      <c r="P163" s="20">
        <v>1</v>
      </c>
      <c r="Q163" s="18">
        <f t="shared" si="19"/>
        <v>7500000</v>
      </c>
      <c r="R163" s="18">
        <f t="shared" si="20"/>
        <v>7500000</v>
      </c>
      <c r="S163" s="19">
        <f t="shared" si="21"/>
        <v>7500000</v>
      </c>
      <c r="T163" s="16"/>
      <c r="U163" s="16" t="s">
        <v>448</v>
      </c>
    </row>
    <row r="164" spans="1:21" ht="15.75" x14ac:dyDescent="0.25">
      <c r="A164" s="11">
        <f t="shared" si="22"/>
        <v>159</v>
      </c>
      <c r="B164" s="12" t="s">
        <v>569</v>
      </c>
      <c r="C164" t="s">
        <v>306</v>
      </c>
      <c r="D164" s="2">
        <v>2500000</v>
      </c>
      <c r="E164" s="13" t="s">
        <v>307</v>
      </c>
      <c r="F164" s="14">
        <v>42941</v>
      </c>
      <c r="G164" s="13" t="s">
        <v>570</v>
      </c>
      <c r="H164" s="14"/>
      <c r="I164" s="16"/>
      <c r="J164" s="17">
        <v>2500000</v>
      </c>
      <c r="K164" s="18">
        <f t="shared" si="17"/>
        <v>2500000</v>
      </c>
      <c r="L164" s="18">
        <f t="shared" si="18"/>
        <v>2500000</v>
      </c>
      <c r="M164" s="19">
        <v>0</v>
      </c>
      <c r="N164" s="16"/>
      <c r="O164" s="20">
        <v>1</v>
      </c>
      <c r="P164" s="20">
        <v>1</v>
      </c>
      <c r="Q164" s="18">
        <f t="shared" si="19"/>
        <v>2500000</v>
      </c>
      <c r="R164" s="18">
        <f t="shared" si="20"/>
        <v>2500000</v>
      </c>
      <c r="S164" s="19">
        <f t="shared" si="21"/>
        <v>2500000</v>
      </c>
      <c r="T164" s="16"/>
      <c r="U164" s="16" t="s">
        <v>448</v>
      </c>
    </row>
    <row r="165" spans="1:21" ht="15.75" x14ac:dyDescent="0.25">
      <c r="A165" s="11">
        <f t="shared" si="22"/>
        <v>160</v>
      </c>
      <c r="B165" s="12" t="s">
        <v>64</v>
      </c>
      <c r="C165" t="s">
        <v>64</v>
      </c>
      <c r="D165" s="2">
        <v>10000000</v>
      </c>
      <c r="E165" s="13" t="s">
        <v>63</v>
      </c>
      <c r="F165" s="14">
        <v>42947</v>
      </c>
      <c r="G165" s="13" t="s">
        <v>571</v>
      </c>
      <c r="H165" s="36"/>
      <c r="I165" s="16"/>
      <c r="J165" s="17">
        <v>10000000</v>
      </c>
      <c r="K165" s="18">
        <f t="shared" si="17"/>
        <v>10000000</v>
      </c>
      <c r="L165" s="18">
        <f t="shared" si="18"/>
        <v>10000000</v>
      </c>
      <c r="M165" s="19">
        <v>0</v>
      </c>
      <c r="N165" s="16"/>
      <c r="O165" s="20">
        <v>1</v>
      </c>
      <c r="P165" s="20">
        <v>1</v>
      </c>
      <c r="Q165" s="18">
        <f t="shared" si="19"/>
        <v>10000000</v>
      </c>
      <c r="R165" s="18">
        <f t="shared" si="20"/>
        <v>10000000</v>
      </c>
      <c r="S165" s="19">
        <f t="shared" si="21"/>
        <v>10000000</v>
      </c>
      <c r="T165" s="16"/>
      <c r="U165" s="16" t="s">
        <v>448</v>
      </c>
    </row>
    <row r="166" spans="1:21" ht="15.75" x14ac:dyDescent="0.25">
      <c r="A166" s="11">
        <f t="shared" si="22"/>
        <v>161</v>
      </c>
      <c r="B166" s="12" t="s">
        <v>308</v>
      </c>
      <c r="C166" t="s">
        <v>308</v>
      </c>
      <c r="D166" s="2">
        <v>2000000</v>
      </c>
      <c r="E166" s="13" t="s">
        <v>309</v>
      </c>
      <c r="F166" s="14">
        <v>42325</v>
      </c>
      <c r="G166" s="14"/>
      <c r="H166" s="14"/>
      <c r="I166" s="16"/>
      <c r="J166" s="18">
        <v>2000000</v>
      </c>
      <c r="K166" s="18">
        <f t="shared" si="17"/>
        <v>2000000</v>
      </c>
      <c r="L166" s="18">
        <f t="shared" si="18"/>
        <v>2000000</v>
      </c>
      <c r="M166" s="19">
        <v>0</v>
      </c>
      <c r="N166" s="16"/>
      <c r="O166" s="20">
        <v>1</v>
      </c>
      <c r="P166" s="20">
        <v>1</v>
      </c>
      <c r="Q166" s="18">
        <f t="shared" si="19"/>
        <v>2000000</v>
      </c>
      <c r="R166" s="18">
        <f t="shared" si="20"/>
        <v>2000000</v>
      </c>
      <c r="S166" s="19">
        <f t="shared" si="21"/>
        <v>2000000</v>
      </c>
      <c r="T166" s="16"/>
      <c r="U166" s="16" t="s">
        <v>448</v>
      </c>
    </row>
    <row r="167" spans="1:21" ht="15.75" x14ac:dyDescent="0.25">
      <c r="A167" s="11">
        <f t="shared" si="22"/>
        <v>162</v>
      </c>
      <c r="B167" s="12" t="s">
        <v>308</v>
      </c>
      <c r="C167" t="s">
        <v>308</v>
      </c>
      <c r="D167" s="2">
        <v>2000000</v>
      </c>
      <c r="E167" s="13" t="s">
        <v>309</v>
      </c>
      <c r="F167" s="14">
        <v>42325</v>
      </c>
      <c r="G167" s="14"/>
      <c r="H167" s="14"/>
      <c r="I167" s="16"/>
      <c r="J167" s="18">
        <v>2000000</v>
      </c>
      <c r="K167" s="18">
        <f t="shared" si="17"/>
        <v>2000000</v>
      </c>
      <c r="L167" s="18">
        <f t="shared" si="18"/>
        <v>2000000</v>
      </c>
      <c r="M167" s="19">
        <v>0</v>
      </c>
      <c r="N167" s="16"/>
      <c r="O167" s="20">
        <v>1</v>
      </c>
      <c r="P167" s="20">
        <v>1</v>
      </c>
      <c r="Q167" s="18">
        <f t="shared" si="19"/>
        <v>2000000</v>
      </c>
      <c r="R167" s="18">
        <f t="shared" si="20"/>
        <v>2000000</v>
      </c>
      <c r="S167" s="19">
        <f t="shared" si="21"/>
        <v>2000000</v>
      </c>
      <c r="T167" s="16"/>
      <c r="U167" s="16" t="s">
        <v>448</v>
      </c>
    </row>
    <row r="168" spans="1:21" ht="15.75" x14ac:dyDescent="0.25">
      <c r="A168" s="11">
        <f t="shared" si="22"/>
        <v>163</v>
      </c>
      <c r="B168" s="12" t="s">
        <v>572</v>
      </c>
      <c r="C168" t="s">
        <v>310</v>
      </c>
      <c r="D168" s="2">
        <v>5000000</v>
      </c>
      <c r="E168" s="13" t="s">
        <v>311</v>
      </c>
      <c r="F168" s="14">
        <v>42930</v>
      </c>
      <c r="G168" s="15" t="s">
        <v>573</v>
      </c>
      <c r="H168" s="14"/>
      <c r="I168" s="16"/>
      <c r="J168" s="17">
        <v>5000000</v>
      </c>
      <c r="K168" s="18">
        <f t="shared" si="17"/>
        <v>5000000</v>
      </c>
      <c r="L168" s="18">
        <f t="shared" si="18"/>
        <v>5000000</v>
      </c>
      <c r="M168" s="19">
        <v>0</v>
      </c>
      <c r="N168" s="16"/>
      <c r="O168" s="20">
        <v>1</v>
      </c>
      <c r="P168" s="20">
        <v>1</v>
      </c>
      <c r="Q168" s="18">
        <f t="shared" si="19"/>
        <v>5000000</v>
      </c>
      <c r="R168" s="18">
        <f t="shared" si="20"/>
        <v>5000000</v>
      </c>
      <c r="S168" s="19">
        <f t="shared" si="21"/>
        <v>5000000</v>
      </c>
      <c r="T168" s="16"/>
      <c r="U168" s="16" t="s">
        <v>448</v>
      </c>
    </row>
    <row r="169" spans="1:21" ht="15.75" x14ac:dyDescent="0.25">
      <c r="A169" s="11">
        <f t="shared" si="22"/>
        <v>164</v>
      </c>
      <c r="B169" s="12" t="s">
        <v>574</v>
      </c>
      <c r="C169" t="s">
        <v>312</v>
      </c>
      <c r="D169" s="2">
        <v>2000000</v>
      </c>
      <c r="E169" s="13" t="s">
        <v>313</v>
      </c>
      <c r="F169" s="14">
        <v>43018</v>
      </c>
      <c r="G169" s="13" t="s">
        <v>575</v>
      </c>
      <c r="H169" s="14"/>
      <c r="I169" s="16"/>
      <c r="J169" s="17">
        <v>2000000</v>
      </c>
      <c r="K169" s="18">
        <f t="shared" si="17"/>
        <v>2000000</v>
      </c>
      <c r="L169" s="18">
        <f t="shared" si="18"/>
        <v>2000000</v>
      </c>
      <c r="M169" s="19">
        <v>0</v>
      </c>
      <c r="N169" s="16"/>
      <c r="O169" s="20">
        <v>1</v>
      </c>
      <c r="P169" s="20">
        <v>1</v>
      </c>
      <c r="Q169" s="18">
        <f t="shared" si="19"/>
        <v>2000000</v>
      </c>
      <c r="R169" s="18">
        <f t="shared" si="20"/>
        <v>2000000</v>
      </c>
      <c r="S169" s="19">
        <f t="shared" si="21"/>
        <v>2000000</v>
      </c>
      <c r="T169" s="16"/>
      <c r="U169" s="16" t="s">
        <v>448</v>
      </c>
    </row>
    <row r="170" spans="1:21" ht="15.75" x14ac:dyDescent="0.25">
      <c r="A170" s="11">
        <f t="shared" si="22"/>
        <v>165</v>
      </c>
      <c r="B170" s="12" t="s">
        <v>576</v>
      </c>
      <c r="C170" t="s">
        <v>314</v>
      </c>
      <c r="D170" s="2">
        <v>3000000</v>
      </c>
      <c r="E170" s="13" t="s">
        <v>315</v>
      </c>
      <c r="F170" s="14">
        <v>42982</v>
      </c>
      <c r="G170" s="13" t="s">
        <v>577</v>
      </c>
      <c r="H170" s="14"/>
      <c r="I170" s="16"/>
      <c r="J170" s="17">
        <v>3000000</v>
      </c>
      <c r="K170" s="18">
        <f t="shared" si="17"/>
        <v>3000000</v>
      </c>
      <c r="L170" s="18">
        <f t="shared" si="18"/>
        <v>3000000</v>
      </c>
      <c r="M170" s="19">
        <v>0</v>
      </c>
      <c r="N170" s="16"/>
      <c r="O170" s="20">
        <v>1</v>
      </c>
      <c r="P170" s="20">
        <v>1</v>
      </c>
      <c r="Q170" s="18">
        <f t="shared" si="19"/>
        <v>3000000</v>
      </c>
      <c r="R170" s="18">
        <f t="shared" si="20"/>
        <v>3000000</v>
      </c>
      <c r="S170" s="19">
        <f t="shared" si="21"/>
        <v>3000000</v>
      </c>
      <c r="T170" s="16"/>
      <c r="U170" s="16" t="s">
        <v>448</v>
      </c>
    </row>
    <row r="171" spans="1:21" ht="15.75" x14ac:dyDescent="0.25">
      <c r="A171" s="11">
        <f t="shared" si="22"/>
        <v>166</v>
      </c>
      <c r="B171" s="12" t="s">
        <v>578</v>
      </c>
      <c r="C171" t="s">
        <v>316</v>
      </c>
      <c r="D171" s="2">
        <v>1500000</v>
      </c>
      <c r="E171" s="13">
        <v>960616</v>
      </c>
      <c r="F171" s="29">
        <v>41213</v>
      </c>
      <c r="G171" s="29"/>
      <c r="H171" s="14"/>
      <c r="I171" s="16"/>
      <c r="J171" s="18">
        <v>1500000</v>
      </c>
      <c r="K171" s="18">
        <f t="shared" si="17"/>
        <v>1500000</v>
      </c>
      <c r="L171" s="18">
        <f t="shared" si="18"/>
        <v>1500000</v>
      </c>
      <c r="M171" s="19">
        <v>0</v>
      </c>
      <c r="N171" s="16"/>
      <c r="O171" s="20">
        <v>1</v>
      </c>
      <c r="P171" s="20">
        <v>1</v>
      </c>
      <c r="Q171" s="18">
        <f t="shared" si="19"/>
        <v>1500000</v>
      </c>
      <c r="R171" s="18">
        <f t="shared" si="20"/>
        <v>1500000</v>
      </c>
      <c r="S171" s="19">
        <f t="shared" si="21"/>
        <v>1500000</v>
      </c>
      <c r="T171" s="16"/>
      <c r="U171" s="16" t="s">
        <v>448</v>
      </c>
    </row>
    <row r="172" spans="1:21" ht="15.75" x14ac:dyDescent="0.25">
      <c r="A172" s="11">
        <f t="shared" si="22"/>
        <v>167</v>
      </c>
      <c r="B172" s="21" t="s">
        <v>579</v>
      </c>
      <c r="C172" t="s">
        <v>317</v>
      </c>
      <c r="D172" s="2">
        <v>3000000</v>
      </c>
      <c r="E172" s="22" t="s">
        <v>318</v>
      </c>
      <c r="F172" s="14">
        <v>43235</v>
      </c>
      <c r="G172" s="22" t="s">
        <v>580</v>
      </c>
      <c r="H172" s="14"/>
      <c r="I172" s="16"/>
      <c r="J172" s="17">
        <v>3000000</v>
      </c>
      <c r="K172" s="18">
        <f t="shared" si="17"/>
        <v>3000000</v>
      </c>
      <c r="L172" s="18">
        <f t="shared" si="18"/>
        <v>3000000</v>
      </c>
      <c r="M172" s="19">
        <v>0</v>
      </c>
      <c r="N172" s="16"/>
      <c r="O172" s="20">
        <v>1</v>
      </c>
      <c r="P172" s="20">
        <v>1</v>
      </c>
      <c r="Q172" s="18">
        <f t="shared" si="19"/>
        <v>3000000</v>
      </c>
      <c r="R172" s="18">
        <f t="shared" si="20"/>
        <v>3000000</v>
      </c>
      <c r="S172" s="19">
        <f t="shared" si="21"/>
        <v>3000000</v>
      </c>
      <c r="T172" s="16"/>
      <c r="U172" s="16" t="s">
        <v>448</v>
      </c>
    </row>
    <row r="173" spans="1:21" ht="15.75" x14ac:dyDescent="0.25">
      <c r="A173" s="11">
        <f t="shared" si="22"/>
        <v>168</v>
      </c>
      <c r="B173" s="12" t="s">
        <v>319</v>
      </c>
      <c r="C173" t="s">
        <v>319</v>
      </c>
      <c r="D173" s="2">
        <v>8324000</v>
      </c>
      <c r="E173" s="13" t="s">
        <v>320</v>
      </c>
      <c r="F173" s="14">
        <v>42825</v>
      </c>
      <c r="G173" s="15" t="s">
        <v>581</v>
      </c>
      <c r="H173" s="14"/>
      <c r="I173" s="16"/>
      <c r="J173" s="17">
        <v>8324000</v>
      </c>
      <c r="K173" s="18">
        <f t="shared" si="17"/>
        <v>8324000</v>
      </c>
      <c r="L173" s="18">
        <f t="shared" si="18"/>
        <v>8324000</v>
      </c>
      <c r="M173" s="19">
        <v>0</v>
      </c>
      <c r="N173" s="16"/>
      <c r="O173" s="20">
        <v>1</v>
      </c>
      <c r="P173" s="20">
        <v>1</v>
      </c>
      <c r="Q173" s="18">
        <f t="shared" si="19"/>
        <v>8324000</v>
      </c>
      <c r="R173" s="18">
        <f t="shared" si="20"/>
        <v>8324000</v>
      </c>
      <c r="S173" s="19">
        <f t="shared" si="21"/>
        <v>8324000</v>
      </c>
      <c r="T173" s="16"/>
      <c r="U173" s="16" t="s">
        <v>448</v>
      </c>
    </row>
    <row r="174" spans="1:21" ht="15.75" x14ac:dyDescent="0.25">
      <c r="A174" s="11">
        <f t="shared" si="22"/>
        <v>169</v>
      </c>
      <c r="B174" s="12" t="s">
        <v>321</v>
      </c>
      <c r="C174" t="s">
        <v>321</v>
      </c>
      <c r="D174" s="2">
        <v>5000000</v>
      </c>
      <c r="E174" s="13" t="s">
        <v>322</v>
      </c>
      <c r="F174" s="36">
        <v>41878</v>
      </c>
      <c r="G174" s="36"/>
      <c r="H174" s="14"/>
      <c r="I174" s="16"/>
      <c r="J174" s="25">
        <v>5000000</v>
      </c>
      <c r="K174" s="18">
        <f t="shared" si="17"/>
        <v>5000000</v>
      </c>
      <c r="L174" s="18">
        <f t="shared" si="18"/>
        <v>5000000</v>
      </c>
      <c r="M174" s="19">
        <v>0</v>
      </c>
      <c r="N174" s="16"/>
      <c r="O174" s="20">
        <v>1</v>
      </c>
      <c r="P174" s="20">
        <v>1</v>
      </c>
      <c r="Q174" s="18">
        <f t="shared" si="19"/>
        <v>5000000</v>
      </c>
      <c r="R174" s="18">
        <f t="shared" si="20"/>
        <v>5000000</v>
      </c>
      <c r="S174" s="19">
        <f t="shared" si="21"/>
        <v>5000000</v>
      </c>
      <c r="T174" s="16"/>
      <c r="U174" s="16" t="s">
        <v>448</v>
      </c>
    </row>
    <row r="175" spans="1:21" ht="15.75" x14ac:dyDescent="0.25">
      <c r="A175" s="11">
        <f t="shared" si="22"/>
        <v>170</v>
      </c>
      <c r="B175" s="12" t="s">
        <v>582</v>
      </c>
      <c r="C175" t="s">
        <v>323</v>
      </c>
      <c r="D175" s="2">
        <v>1500000</v>
      </c>
      <c r="E175" s="13" t="s">
        <v>324</v>
      </c>
      <c r="F175" s="14">
        <v>42879</v>
      </c>
      <c r="G175" s="37" t="s">
        <v>583</v>
      </c>
      <c r="H175" s="14"/>
      <c r="I175" s="16"/>
      <c r="J175" s="17">
        <v>1500000</v>
      </c>
      <c r="K175" s="18">
        <f t="shared" si="17"/>
        <v>1500000</v>
      </c>
      <c r="L175" s="18">
        <f t="shared" si="18"/>
        <v>1500000</v>
      </c>
      <c r="M175" s="19">
        <v>0</v>
      </c>
      <c r="N175" s="16"/>
      <c r="O175" s="20">
        <v>1</v>
      </c>
      <c r="P175" s="20">
        <v>1</v>
      </c>
      <c r="Q175" s="18">
        <f t="shared" si="19"/>
        <v>1500000</v>
      </c>
      <c r="R175" s="18">
        <f t="shared" si="20"/>
        <v>1500000</v>
      </c>
      <c r="S175" s="19">
        <f t="shared" si="21"/>
        <v>1500000</v>
      </c>
      <c r="T175" s="16"/>
      <c r="U175" s="16" t="s">
        <v>448</v>
      </c>
    </row>
    <row r="176" spans="1:21" ht="15.75" x14ac:dyDescent="0.25">
      <c r="A176" s="11">
        <f t="shared" si="22"/>
        <v>171</v>
      </c>
      <c r="B176" s="12" t="s">
        <v>582</v>
      </c>
      <c r="C176" t="s">
        <v>323</v>
      </c>
      <c r="D176" s="2">
        <v>1500000</v>
      </c>
      <c r="E176" s="13" t="s">
        <v>324</v>
      </c>
      <c r="F176" s="14">
        <v>42879</v>
      </c>
      <c r="G176" s="37" t="s">
        <v>583</v>
      </c>
      <c r="H176" s="14"/>
      <c r="I176" s="16"/>
      <c r="J176" s="17">
        <v>1500000</v>
      </c>
      <c r="K176" s="18">
        <f t="shared" si="17"/>
        <v>1500000</v>
      </c>
      <c r="L176" s="18">
        <f t="shared" si="18"/>
        <v>1500000</v>
      </c>
      <c r="M176" s="19">
        <v>0</v>
      </c>
      <c r="N176" s="16"/>
      <c r="O176" s="20">
        <v>1</v>
      </c>
      <c r="P176" s="20">
        <v>1</v>
      </c>
      <c r="Q176" s="18">
        <f t="shared" si="19"/>
        <v>1500000</v>
      </c>
      <c r="R176" s="18">
        <f t="shared" si="20"/>
        <v>1500000</v>
      </c>
      <c r="S176" s="19">
        <f t="shared" si="21"/>
        <v>1500000</v>
      </c>
      <c r="T176" s="16"/>
      <c r="U176" s="16" t="s">
        <v>448</v>
      </c>
    </row>
    <row r="177" spans="1:21" ht="15.75" x14ac:dyDescent="0.25">
      <c r="A177" s="11">
        <f t="shared" si="22"/>
        <v>172</v>
      </c>
      <c r="B177" s="12" t="s">
        <v>325</v>
      </c>
      <c r="C177" t="s">
        <v>325</v>
      </c>
      <c r="D177" s="2">
        <v>5000000</v>
      </c>
      <c r="E177" s="13" t="s">
        <v>326</v>
      </c>
      <c r="F177" s="14">
        <v>42871</v>
      </c>
      <c r="G177" s="15" t="s">
        <v>584</v>
      </c>
      <c r="H177" s="14"/>
      <c r="I177" s="16"/>
      <c r="J177" s="17">
        <v>5000000</v>
      </c>
      <c r="K177" s="18">
        <f t="shared" si="17"/>
        <v>5000000</v>
      </c>
      <c r="L177" s="18">
        <f t="shared" si="18"/>
        <v>5000000</v>
      </c>
      <c r="M177" s="19">
        <v>0</v>
      </c>
      <c r="N177" s="16"/>
      <c r="O177" s="20">
        <v>1</v>
      </c>
      <c r="P177" s="20">
        <v>1</v>
      </c>
      <c r="Q177" s="18">
        <f t="shared" si="19"/>
        <v>5000000</v>
      </c>
      <c r="R177" s="18">
        <f t="shared" si="20"/>
        <v>5000000</v>
      </c>
      <c r="S177" s="19">
        <f t="shared" si="21"/>
        <v>5000000</v>
      </c>
      <c r="T177" s="16"/>
      <c r="U177" s="16" t="s">
        <v>448</v>
      </c>
    </row>
    <row r="178" spans="1:21" ht="15.75" x14ac:dyDescent="0.25">
      <c r="A178" s="11">
        <f t="shared" si="22"/>
        <v>173</v>
      </c>
      <c r="B178" s="12" t="s">
        <v>327</v>
      </c>
      <c r="C178" t="s">
        <v>327</v>
      </c>
      <c r="D178" s="2">
        <v>1250000</v>
      </c>
      <c r="E178" s="13" t="s">
        <v>328</v>
      </c>
      <c r="F178" s="14">
        <v>42871</v>
      </c>
      <c r="G178" s="15" t="s">
        <v>585</v>
      </c>
      <c r="H178" s="14"/>
      <c r="I178" s="16"/>
      <c r="J178" s="17">
        <v>1250000</v>
      </c>
      <c r="K178" s="18">
        <f t="shared" si="17"/>
        <v>1250000</v>
      </c>
      <c r="L178" s="18">
        <f t="shared" si="18"/>
        <v>1250000</v>
      </c>
      <c r="M178" s="19">
        <v>0</v>
      </c>
      <c r="N178" s="16"/>
      <c r="O178" s="20">
        <v>1</v>
      </c>
      <c r="P178" s="20">
        <v>1</v>
      </c>
      <c r="Q178" s="18">
        <f t="shared" si="19"/>
        <v>1250000</v>
      </c>
      <c r="R178" s="18">
        <f t="shared" si="20"/>
        <v>1250000</v>
      </c>
      <c r="S178" s="19">
        <f t="shared" si="21"/>
        <v>1250000</v>
      </c>
      <c r="T178" s="16"/>
      <c r="U178" s="16" t="s">
        <v>448</v>
      </c>
    </row>
    <row r="179" spans="1:21" ht="15.75" x14ac:dyDescent="0.25">
      <c r="A179" s="11">
        <f t="shared" si="22"/>
        <v>174</v>
      </c>
      <c r="B179" s="12" t="s">
        <v>327</v>
      </c>
      <c r="C179" t="s">
        <v>327</v>
      </c>
      <c r="D179" s="2">
        <v>1250000</v>
      </c>
      <c r="E179" s="13" t="s">
        <v>328</v>
      </c>
      <c r="F179" s="14">
        <v>42871</v>
      </c>
      <c r="G179" s="15" t="s">
        <v>585</v>
      </c>
      <c r="H179" s="14"/>
      <c r="I179" s="16"/>
      <c r="J179" s="17">
        <v>1250000</v>
      </c>
      <c r="K179" s="18">
        <f t="shared" si="17"/>
        <v>1250000</v>
      </c>
      <c r="L179" s="18">
        <f t="shared" si="18"/>
        <v>1250000</v>
      </c>
      <c r="M179" s="19">
        <v>0</v>
      </c>
      <c r="N179" s="16"/>
      <c r="O179" s="20">
        <v>1</v>
      </c>
      <c r="P179" s="20">
        <v>1</v>
      </c>
      <c r="Q179" s="18">
        <f t="shared" si="19"/>
        <v>1250000</v>
      </c>
      <c r="R179" s="18">
        <f t="shared" si="20"/>
        <v>1250000</v>
      </c>
      <c r="S179" s="19">
        <f t="shared" si="21"/>
        <v>1250000</v>
      </c>
      <c r="T179" s="16"/>
      <c r="U179" s="16" t="s">
        <v>448</v>
      </c>
    </row>
    <row r="180" spans="1:21" ht="15.75" x14ac:dyDescent="0.25">
      <c r="A180" s="11">
        <f t="shared" si="22"/>
        <v>175</v>
      </c>
      <c r="B180" s="12" t="s">
        <v>78</v>
      </c>
      <c r="C180" t="s">
        <v>78</v>
      </c>
      <c r="D180" s="2">
        <v>3850000</v>
      </c>
      <c r="E180" s="13" t="s">
        <v>77</v>
      </c>
      <c r="F180" s="14">
        <v>42906</v>
      </c>
      <c r="G180" s="15" t="s">
        <v>586</v>
      </c>
      <c r="H180" s="14"/>
      <c r="I180" s="16"/>
      <c r="J180" s="17">
        <v>3850000</v>
      </c>
      <c r="K180" s="18">
        <f t="shared" si="17"/>
        <v>3850000</v>
      </c>
      <c r="L180" s="18">
        <f t="shared" si="18"/>
        <v>3850000</v>
      </c>
      <c r="M180" s="19">
        <v>0</v>
      </c>
      <c r="N180" s="16"/>
      <c r="O180" s="20">
        <v>1</v>
      </c>
      <c r="P180" s="20">
        <v>1</v>
      </c>
      <c r="Q180" s="18">
        <f t="shared" si="19"/>
        <v>3850000</v>
      </c>
      <c r="R180" s="18">
        <f t="shared" si="20"/>
        <v>3850000</v>
      </c>
      <c r="S180" s="19">
        <f t="shared" si="21"/>
        <v>3850000</v>
      </c>
      <c r="T180" s="16"/>
      <c r="U180" s="16" t="s">
        <v>448</v>
      </c>
    </row>
    <row r="181" spans="1:21" ht="15.75" x14ac:dyDescent="0.25">
      <c r="A181" s="11">
        <f t="shared" si="22"/>
        <v>176</v>
      </c>
      <c r="B181" s="12" t="s">
        <v>78</v>
      </c>
      <c r="C181" t="s">
        <v>78</v>
      </c>
      <c r="D181" s="2">
        <v>3850000</v>
      </c>
      <c r="E181" s="13" t="s">
        <v>77</v>
      </c>
      <c r="F181" s="14">
        <v>42906</v>
      </c>
      <c r="G181" s="15" t="s">
        <v>586</v>
      </c>
      <c r="H181" s="29"/>
      <c r="I181" s="16"/>
      <c r="J181" s="17">
        <v>3850000</v>
      </c>
      <c r="K181" s="18">
        <f t="shared" si="17"/>
        <v>3850000</v>
      </c>
      <c r="L181" s="18">
        <f t="shared" si="18"/>
        <v>3850000</v>
      </c>
      <c r="M181" s="19">
        <v>0</v>
      </c>
      <c r="N181" s="16"/>
      <c r="O181" s="20">
        <v>1</v>
      </c>
      <c r="P181" s="20">
        <v>1</v>
      </c>
      <c r="Q181" s="18">
        <f t="shared" si="19"/>
        <v>3850000</v>
      </c>
      <c r="R181" s="18">
        <f t="shared" si="20"/>
        <v>3850000</v>
      </c>
      <c r="S181" s="19">
        <f t="shared" si="21"/>
        <v>3850000</v>
      </c>
      <c r="T181" s="16"/>
      <c r="U181" s="16" t="s">
        <v>448</v>
      </c>
    </row>
    <row r="182" spans="1:21" ht="15.75" x14ac:dyDescent="0.25">
      <c r="A182" s="11">
        <f t="shared" si="22"/>
        <v>177</v>
      </c>
      <c r="B182" s="12" t="s">
        <v>587</v>
      </c>
      <c r="C182" t="s">
        <v>329</v>
      </c>
      <c r="D182" s="2">
        <v>7500000</v>
      </c>
      <c r="E182" s="13" t="s">
        <v>330</v>
      </c>
      <c r="F182" s="14">
        <v>43130</v>
      </c>
      <c r="G182" s="13" t="s">
        <v>588</v>
      </c>
      <c r="H182" s="14"/>
      <c r="I182" s="16"/>
      <c r="J182" s="17">
        <v>7500000</v>
      </c>
      <c r="K182" s="18">
        <f t="shared" si="17"/>
        <v>7500000</v>
      </c>
      <c r="L182" s="18">
        <f t="shared" si="18"/>
        <v>7500000</v>
      </c>
      <c r="M182" s="19">
        <v>0</v>
      </c>
      <c r="N182" s="16"/>
      <c r="O182" s="20">
        <v>1</v>
      </c>
      <c r="P182" s="20">
        <v>1</v>
      </c>
      <c r="Q182" s="18">
        <f t="shared" si="19"/>
        <v>7500000</v>
      </c>
      <c r="R182" s="18">
        <f t="shared" si="20"/>
        <v>7500000</v>
      </c>
      <c r="S182" s="19">
        <f t="shared" si="21"/>
        <v>7500000</v>
      </c>
      <c r="T182" s="16"/>
      <c r="U182" s="16" t="s">
        <v>448</v>
      </c>
    </row>
    <row r="183" spans="1:21" ht="15.75" x14ac:dyDescent="0.25">
      <c r="A183" s="11">
        <f t="shared" si="22"/>
        <v>178</v>
      </c>
      <c r="B183" s="12" t="s">
        <v>587</v>
      </c>
      <c r="C183" t="s">
        <v>329</v>
      </c>
      <c r="D183" s="2">
        <v>7500000</v>
      </c>
      <c r="E183" s="13" t="s">
        <v>330</v>
      </c>
      <c r="F183" s="14">
        <v>43130</v>
      </c>
      <c r="G183" s="13" t="s">
        <v>588</v>
      </c>
      <c r="H183" s="14"/>
      <c r="I183" s="16"/>
      <c r="J183" s="17">
        <v>7500000</v>
      </c>
      <c r="K183" s="18">
        <f t="shared" si="17"/>
        <v>7500000</v>
      </c>
      <c r="L183" s="18">
        <f t="shared" si="18"/>
        <v>7500000</v>
      </c>
      <c r="M183" s="19">
        <v>0</v>
      </c>
      <c r="N183" s="16"/>
      <c r="O183" s="20">
        <v>1</v>
      </c>
      <c r="P183" s="20">
        <v>1</v>
      </c>
      <c r="Q183" s="18">
        <f t="shared" si="19"/>
        <v>7500000</v>
      </c>
      <c r="R183" s="18">
        <f t="shared" si="20"/>
        <v>7500000</v>
      </c>
      <c r="S183" s="19">
        <f t="shared" si="21"/>
        <v>7500000</v>
      </c>
      <c r="T183" s="16"/>
      <c r="U183" s="16" t="s">
        <v>448</v>
      </c>
    </row>
    <row r="184" spans="1:21" ht="15.75" x14ac:dyDescent="0.25">
      <c r="A184" s="11">
        <f t="shared" si="22"/>
        <v>179</v>
      </c>
      <c r="B184" s="12" t="s">
        <v>589</v>
      </c>
      <c r="C184" t="s">
        <v>331</v>
      </c>
      <c r="D184" s="2">
        <v>5000000</v>
      </c>
      <c r="E184" s="13" t="s">
        <v>332</v>
      </c>
      <c r="F184" s="14">
        <v>42941</v>
      </c>
      <c r="G184" s="13" t="s">
        <v>590</v>
      </c>
      <c r="H184" s="36"/>
      <c r="I184" s="16"/>
      <c r="J184" s="17">
        <v>5000000</v>
      </c>
      <c r="K184" s="18">
        <f t="shared" si="17"/>
        <v>5000000</v>
      </c>
      <c r="L184" s="18">
        <f t="shared" si="18"/>
        <v>5000000</v>
      </c>
      <c r="M184" s="19">
        <v>0</v>
      </c>
      <c r="N184" s="16"/>
      <c r="O184" s="20">
        <v>1</v>
      </c>
      <c r="P184" s="20">
        <v>1</v>
      </c>
      <c r="Q184" s="18">
        <f t="shared" si="19"/>
        <v>5000000</v>
      </c>
      <c r="R184" s="18">
        <f t="shared" si="20"/>
        <v>5000000</v>
      </c>
      <c r="S184" s="19">
        <f t="shared" si="21"/>
        <v>5000000</v>
      </c>
      <c r="T184" s="16"/>
      <c r="U184" s="16" t="s">
        <v>448</v>
      </c>
    </row>
    <row r="185" spans="1:21" ht="15.75" x14ac:dyDescent="0.25">
      <c r="A185" s="11">
        <f t="shared" si="22"/>
        <v>180</v>
      </c>
      <c r="B185" s="12" t="s">
        <v>335</v>
      </c>
      <c r="C185" t="s">
        <v>335</v>
      </c>
      <c r="D185" s="2">
        <v>3500000</v>
      </c>
      <c r="E185" s="13" t="s">
        <v>336</v>
      </c>
      <c r="F185" s="14">
        <v>42860</v>
      </c>
      <c r="G185" s="15" t="s">
        <v>591</v>
      </c>
      <c r="H185" s="14"/>
      <c r="I185" s="16"/>
      <c r="J185" s="17">
        <v>3500000</v>
      </c>
      <c r="K185" s="18">
        <f t="shared" si="17"/>
        <v>3500000</v>
      </c>
      <c r="L185" s="18">
        <f t="shared" si="18"/>
        <v>3500000</v>
      </c>
      <c r="M185" s="19">
        <v>0</v>
      </c>
      <c r="N185" s="16"/>
      <c r="O185" s="20">
        <v>1</v>
      </c>
      <c r="P185" s="20">
        <v>1</v>
      </c>
      <c r="Q185" s="18">
        <f t="shared" si="19"/>
        <v>3500000</v>
      </c>
      <c r="R185" s="18">
        <f t="shared" si="20"/>
        <v>3500000</v>
      </c>
      <c r="S185" s="19">
        <f t="shared" si="21"/>
        <v>3500000</v>
      </c>
      <c r="T185" s="16"/>
      <c r="U185" s="16" t="s">
        <v>448</v>
      </c>
    </row>
    <row r="186" spans="1:21" ht="15.75" x14ac:dyDescent="0.25">
      <c r="A186" s="11">
        <f t="shared" si="22"/>
        <v>181</v>
      </c>
      <c r="B186" s="12" t="s">
        <v>335</v>
      </c>
      <c r="C186" t="s">
        <v>335</v>
      </c>
      <c r="D186" s="2">
        <v>3500000</v>
      </c>
      <c r="E186" s="13" t="s">
        <v>336</v>
      </c>
      <c r="F186" s="14">
        <v>42860</v>
      </c>
      <c r="G186" s="15" t="s">
        <v>591</v>
      </c>
      <c r="H186" s="14"/>
      <c r="I186" s="16"/>
      <c r="J186" s="17">
        <v>3500000</v>
      </c>
      <c r="K186" s="18">
        <f t="shared" si="17"/>
        <v>3500000</v>
      </c>
      <c r="L186" s="18">
        <f t="shared" si="18"/>
        <v>3500000</v>
      </c>
      <c r="M186" s="19">
        <v>0</v>
      </c>
      <c r="N186" s="16"/>
      <c r="O186" s="20">
        <v>1</v>
      </c>
      <c r="P186" s="20">
        <v>1</v>
      </c>
      <c r="Q186" s="18">
        <f t="shared" si="19"/>
        <v>3500000</v>
      </c>
      <c r="R186" s="18">
        <f t="shared" si="20"/>
        <v>3500000</v>
      </c>
      <c r="S186" s="19">
        <f t="shared" si="21"/>
        <v>3500000</v>
      </c>
      <c r="T186" s="16"/>
      <c r="U186" s="16" t="s">
        <v>448</v>
      </c>
    </row>
    <row r="187" spans="1:21" ht="15.75" x14ac:dyDescent="0.25">
      <c r="A187" s="11">
        <f t="shared" si="22"/>
        <v>182</v>
      </c>
      <c r="B187" t="s">
        <v>83</v>
      </c>
      <c r="C187" t="s">
        <v>83</v>
      </c>
      <c r="D187" s="39">
        <v>2500000</v>
      </c>
      <c r="E187" s="13" t="s">
        <v>82</v>
      </c>
      <c r="F187" s="13" t="s">
        <v>646</v>
      </c>
      <c r="G187" s="14">
        <v>43073</v>
      </c>
      <c r="H187" s="14"/>
      <c r="I187" s="16"/>
      <c r="J187" s="40">
        <v>2500000</v>
      </c>
      <c r="K187" s="18">
        <f t="shared" ref="K187" si="23">O187*Q187</f>
        <v>2500000</v>
      </c>
      <c r="L187" s="18">
        <f t="shared" ref="L187" si="24">J187/O187</f>
        <v>2500000</v>
      </c>
      <c r="M187" s="19">
        <v>0</v>
      </c>
      <c r="N187" s="16"/>
      <c r="O187" s="20">
        <v>1</v>
      </c>
      <c r="P187" s="20">
        <v>1</v>
      </c>
      <c r="Q187" s="18">
        <f t="shared" ref="Q187" si="25">+L187+M187</f>
        <v>2500000</v>
      </c>
      <c r="R187" s="18">
        <f t="shared" ref="R187" si="26">+P187*Q187</f>
        <v>2500000</v>
      </c>
      <c r="S187" s="19">
        <f t="shared" ref="S187" si="27">+L187*P187</f>
        <v>2500000</v>
      </c>
      <c r="T187" s="16"/>
      <c r="U187" s="16" t="s">
        <v>448</v>
      </c>
    </row>
    <row r="188" spans="1:21" ht="15.75" x14ac:dyDescent="0.25">
      <c r="A188" s="11">
        <f t="shared" si="22"/>
        <v>183</v>
      </c>
      <c r="B188" t="s">
        <v>83</v>
      </c>
      <c r="C188" t="s">
        <v>83</v>
      </c>
      <c r="D188" s="39">
        <v>2500000</v>
      </c>
      <c r="E188" s="13" t="s">
        <v>82</v>
      </c>
      <c r="F188" s="13" t="s">
        <v>646</v>
      </c>
      <c r="G188" s="14">
        <v>43073</v>
      </c>
      <c r="H188" s="14"/>
      <c r="I188" s="16"/>
      <c r="J188" s="40">
        <v>2500000</v>
      </c>
      <c r="K188" s="18">
        <f t="shared" ref="K188" si="28">O188*Q188</f>
        <v>2500000</v>
      </c>
      <c r="L188" s="18">
        <f t="shared" ref="L188" si="29">J188/O188</f>
        <v>2500000</v>
      </c>
      <c r="M188" s="19">
        <v>0</v>
      </c>
      <c r="N188" s="16"/>
      <c r="O188" s="20">
        <v>1</v>
      </c>
      <c r="P188" s="20">
        <v>1</v>
      </c>
      <c r="Q188" s="18">
        <f t="shared" ref="Q188" si="30">+L188+M188</f>
        <v>2500000</v>
      </c>
      <c r="R188" s="18">
        <f t="shared" ref="R188" si="31">+P188*Q188</f>
        <v>2500000</v>
      </c>
      <c r="S188" s="19">
        <f t="shared" ref="S188" si="32">+L188*P188</f>
        <v>2500000</v>
      </c>
      <c r="T188" s="16"/>
      <c r="U188" s="16" t="s">
        <v>448</v>
      </c>
    </row>
    <row r="189" spans="1:21" ht="15.75" x14ac:dyDescent="0.25">
      <c r="A189" s="11">
        <f t="shared" si="22"/>
        <v>184</v>
      </c>
      <c r="B189" s="12" t="s">
        <v>337</v>
      </c>
      <c r="C189" t="s">
        <v>337</v>
      </c>
      <c r="D189" s="2">
        <v>2500000</v>
      </c>
      <c r="E189" s="13" t="s">
        <v>338</v>
      </c>
      <c r="F189" s="14">
        <v>43021</v>
      </c>
      <c r="G189" s="13" t="s">
        <v>592</v>
      </c>
      <c r="H189" s="14"/>
      <c r="I189" s="16"/>
      <c r="J189" s="17">
        <v>2500000</v>
      </c>
      <c r="K189" s="18">
        <f t="shared" si="17"/>
        <v>2500000</v>
      </c>
      <c r="L189" s="18">
        <f t="shared" si="18"/>
        <v>2500000</v>
      </c>
      <c r="M189" s="19">
        <v>0</v>
      </c>
      <c r="N189" s="16"/>
      <c r="O189" s="20">
        <v>1</v>
      </c>
      <c r="P189" s="20">
        <v>1</v>
      </c>
      <c r="Q189" s="18">
        <f t="shared" si="19"/>
        <v>2500000</v>
      </c>
      <c r="R189" s="18">
        <f t="shared" si="20"/>
        <v>2500000</v>
      </c>
      <c r="S189" s="19">
        <f t="shared" si="21"/>
        <v>2500000</v>
      </c>
      <c r="T189" s="16"/>
      <c r="U189" s="16" t="s">
        <v>448</v>
      </c>
    </row>
    <row r="190" spans="1:21" ht="15.75" x14ac:dyDescent="0.25">
      <c r="A190" s="11">
        <f t="shared" si="22"/>
        <v>185</v>
      </c>
      <c r="B190" s="12" t="s">
        <v>593</v>
      </c>
      <c r="C190" t="s">
        <v>339</v>
      </c>
      <c r="D190" s="2">
        <v>2500000</v>
      </c>
      <c r="E190" s="13" t="s">
        <v>340</v>
      </c>
      <c r="F190" s="14">
        <v>42704</v>
      </c>
      <c r="G190" s="13" t="s">
        <v>594</v>
      </c>
      <c r="H190" s="14"/>
      <c r="I190" s="16"/>
      <c r="J190" s="18">
        <v>2500000</v>
      </c>
      <c r="K190" s="18">
        <f t="shared" si="17"/>
        <v>2500000</v>
      </c>
      <c r="L190" s="18">
        <f t="shared" si="18"/>
        <v>2500000</v>
      </c>
      <c r="M190" s="19">
        <v>0</v>
      </c>
      <c r="N190" s="16"/>
      <c r="O190" s="20">
        <v>1</v>
      </c>
      <c r="P190" s="20">
        <v>1</v>
      </c>
      <c r="Q190" s="18">
        <f t="shared" si="19"/>
        <v>2500000</v>
      </c>
      <c r="R190" s="18">
        <f t="shared" si="20"/>
        <v>2500000</v>
      </c>
      <c r="S190" s="19">
        <f t="shared" si="21"/>
        <v>2500000</v>
      </c>
      <c r="T190" s="16"/>
      <c r="U190" s="16" t="s">
        <v>448</v>
      </c>
    </row>
    <row r="191" spans="1:21" ht="15.75" x14ac:dyDescent="0.25">
      <c r="A191" s="11">
        <f t="shared" si="22"/>
        <v>186</v>
      </c>
      <c r="B191" s="12" t="s">
        <v>593</v>
      </c>
      <c r="C191" t="s">
        <v>339</v>
      </c>
      <c r="D191" s="2">
        <v>2500000</v>
      </c>
      <c r="E191" s="13" t="s">
        <v>340</v>
      </c>
      <c r="F191" s="14">
        <v>42704</v>
      </c>
      <c r="G191" s="13" t="s">
        <v>594</v>
      </c>
      <c r="H191" s="14"/>
      <c r="I191" s="16"/>
      <c r="J191" s="18">
        <v>2500000</v>
      </c>
      <c r="K191" s="18">
        <f t="shared" si="17"/>
        <v>2500000</v>
      </c>
      <c r="L191" s="18">
        <f t="shared" si="18"/>
        <v>2500000</v>
      </c>
      <c r="M191" s="19">
        <v>0</v>
      </c>
      <c r="N191" s="16"/>
      <c r="O191" s="20">
        <v>1</v>
      </c>
      <c r="P191" s="20">
        <v>1</v>
      </c>
      <c r="Q191" s="18">
        <f t="shared" si="19"/>
        <v>2500000</v>
      </c>
      <c r="R191" s="18">
        <f t="shared" si="20"/>
        <v>2500000</v>
      </c>
      <c r="S191" s="19">
        <f t="shared" si="21"/>
        <v>2500000</v>
      </c>
      <c r="T191" s="16"/>
      <c r="U191" s="16" t="s">
        <v>448</v>
      </c>
    </row>
    <row r="192" spans="1:21" ht="15.75" x14ac:dyDescent="0.25">
      <c r="A192" s="11">
        <f t="shared" si="22"/>
        <v>187</v>
      </c>
      <c r="B192" s="12" t="s">
        <v>341</v>
      </c>
      <c r="C192" t="s">
        <v>341</v>
      </c>
      <c r="D192" s="2">
        <v>1000000</v>
      </c>
      <c r="E192" s="13" t="s">
        <v>342</v>
      </c>
      <c r="F192" s="14">
        <v>42867</v>
      </c>
      <c r="G192" s="15" t="s">
        <v>595</v>
      </c>
      <c r="H192" s="14"/>
      <c r="I192" s="16"/>
      <c r="J192" s="17">
        <v>1000000</v>
      </c>
      <c r="K192" s="18">
        <f t="shared" si="17"/>
        <v>1000000</v>
      </c>
      <c r="L192" s="18">
        <f t="shared" si="18"/>
        <v>1000000</v>
      </c>
      <c r="M192" s="19">
        <v>0</v>
      </c>
      <c r="N192" s="16"/>
      <c r="O192" s="20">
        <v>1</v>
      </c>
      <c r="P192" s="20">
        <v>1</v>
      </c>
      <c r="Q192" s="18">
        <f t="shared" si="19"/>
        <v>1000000</v>
      </c>
      <c r="R192" s="18">
        <f t="shared" si="20"/>
        <v>1000000</v>
      </c>
      <c r="S192" s="19">
        <f t="shared" si="21"/>
        <v>1000000</v>
      </c>
      <c r="T192" s="16"/>
      <c r="U192" s="16" t="s">
        <v>448</v>
      </c>
    </row>
    <row r="193" spans="1:21" ht="15.75" x14ac:dyDescent="0.25">
      <c r="A193" s="11">
        <f t="shared" si="22"/>
        <v>188</v>
      </c>
      <c r="B193" s="12" t="s">
        <v>341</v>
      </c>
      <c r="C193" t="s">
        <v>341</v>
      </c>
      <c r="D193" s="2">
        <v>1000000</v>
      </c>
      <c r="E193" s="13" t="s">
        <v>342</v>
      </c>
      <c r="F193" s="14">
        <v>42867</v>
      </c>
      <c r="G193" s="15" t="s">
        <v>595</v>
      </c>
      <c r="H193" s="14"/>
      <c r="I193" s="16"/>
      <c r="J193" s="17">
        <v>1000000</v>
      </c>
      <c r="K193" s="18">
        <f t="shared" si="17"/>
        <v>1000000</v>
      </c>
      <c r="L193" s="18">
        <f t="shared" si="18"/>
        <v>1000000</v>
      </c>
      <c r="M193" s="19">
        <v>0</v>
      </c>
      <c r="N193" s="16"/>
      <c r="O193" s="20">
        <v>1</v>
      </c>
      <c r="P193" s="20">
        <v>1</v>
      </c>
      <c r="Q193" s="18">
        <f t="shared" si="19"/>
        <v>1000000</v>
      </c>
      <c r="R193" s="18">
        <f t="shared" si="20"/>
        <v>1000000</v>
      </c>
      <c r="S193" s="19">
        <f t="shared" si="21"/>
        <v>1000000</v>
      </c>
      <c r="T193" s="16"/>
      <c r="U193" s="16" t="s">
        <v>448</v>
      </c>
    </row>
    <row r="194" spans="1:21" ht="15.75" x14ac:dyDescent="0.25">
      <c r="A194" s="11">
        <f t="shared" si="22"/>
        <v>189</v>
      </c>
      <c r="B194" s="12" t="s">
        <v>343</v>
      </c>
      <c r="C194" t="s">
        <v>343</v>
      </c>
      <c r="D194" s="2">
        <v>5000000</v>
      </c>
      <c r="E194" s="13" t="s">
        <v>344</v>
      </c>
      <c r="F194" s="14">
        <v>42639</v>
      </c>
      <c r="G194" s="14"/>
      <c r="H194" s="14"/>
      <c r="I194" s="16"/>
      <c r="J194" s="17">
        <v>5000000</v>
      </c>
      <c r="K194" s="18">
        <f t="shared" si="17"/>
        <v>5000000</v>
      </c>
      <c r="L194" s="18">
        <f t="shared" si="18"/>
        <v>5000000</v>
      </c>
      <c r="M194" s="19">
        <v>0</v>
      </c>
      <c r="N194" s="16"/>
      <c r="O194" s="20">
        <v>1</v>
      </c>
      <c r="P194" s="20">
        <v>1</v>
      </c>
      <c r="Q194" s="18">
        <f t="shared" si="19"/>
        <v>5000000</v>
      </c>
      <c r="R194" s="18">
        <f t="shared" si="20"/>
        <v>5000000</v>
      </c>
      <c r="S194" s="19">
        <f t="shared" si="21"/>
        <v>5000000</v>
      </c>
      <c r="T194" s="16"/>
      <c r="U194" s="16" t="s">
        <v>448</v>
      </c>
    </row>
    <row r="195" spans="1:21" ht="15.75" x14ac:dyDescent="0.25">
      <c r="A195" s="11">
        <f t="shared" si="22"/>
        <v>190</v>
      </c>
      <c r="B195" s="12" t="s">
        <v>596</v>
      </c>
      <c r="C195" t="s">
        <v>345</v>
      </c>
      <c r="D195" s="2">
        <v>3000000</v>
      </c>
      <c r="E195" s="13" t="s">
        <v>346</v>
      </c>
      <c r="F195" s="14">
        <v>42669</v>
      </c>
      <c r="G195" s="14"/>
      <c r="H195" s="14"/>
      <c r="I195" s="16"/>
      <c r="J195" s="17">
        <v>3000000</v>
      </c>
      <c r="K195" s="18">
        <f t="shared" si="17"/>
        <v>3000000</v>
      </c>
      <c r="L195" s="18">
        <f t="shared" si="18"/>
        <v>3000000</v>
      </c>
      <c r="M195" s="19">
        <v>0</v>
      </c>
      <c r="N195" s="16"/>
      <c r="O195" s="20">
        <v>1</v>
      </c>
      <c r="P195" s="20">
        <v>1</v>
      </c>
      <c r="Q195" s="18">
        <f t="shared" si="19"/>
        <v>3000000</v>
      </c>
      <c r="R195" s="18">
        <f t="shared" si="20"/>
        <v>3000000</v>
      </c>
      <c r="S195" s="19">
        <f t="shared" si="21"/>
        <v>3000000</v>
      </c>
      <c r="T195" s="16"/>
      <c r="U195" s="16" t="s">
        <v>448</v>
      </c>
    </row>
    <row r="196" spans="1:21" ht="15.75" x14ac:dyDescent="0.25">
      <c r="A196" s="11">
        <f t="shared" si="22"/>
        <v>191</v>
      </c>
      <c r="B196" s="12" t="s">
        <v>597</v>
      </c>
      <c r="C196" t="s">
        <v>347</v>
      </c>
      <c r="D196" s="2">
        <v>1250000</v>
      </c>
      <c r="E196" s="13" t="s">
        <v>348</v>
      </c>
      <c r="F196" s="14">
        <v>42950</v>
      </c>
      <c r="G196" s="13" t="s">
        <v>598</v>
      </c>
      <c r="H196" s="14"/>
      <c r="I196" s="16"/>
      <c r="J196" s="17">
        <v>1250000</v>
      </c>
      <c r="K196" s="18">
        <f t="shared" si="17"/>
        <v>1250000</v>
      </c>
      <c r="L196" s="18">
        <f t="shared" si="18"/>
        <v>1250000</v>
      </c>
      <c r="M196" s="19">
        <v>0</v>
      </c>
      <c r="N196" s="16"/>
      <c r="O196" s="20">
        <v>1</v>
      </c>
      <c r="P196" s="20">
        <v>1</v>
      </c>
      <c r="Q196" s="18">
        <f t="shared" si="19"/>
        <v>1250000</v>
      </c>
      <c r="R196" s="18">
        <f t="shared" si="20"/>
        <v>1250000</v>
      </c>
      <c r="S196" s="19">
        <f t="shared" si="21"/>
        <v>1250000</v>
      </c>
      <c r="T196" s="16"/>
      <c r="U196" s="16" t="s">
        <v>448</v>
      </c>
    </row>
    <row r="197" spans="1:21" ht="15.75" x14ac:dyDescent="0.25">
      <c r="A197" s="11">
        <f t="shared" si="22"/>
        <v>192</v>
      </c>
      <c r="B197" s="12" t="s">
        <v>597</v>
      </c>
      <c r="C197" t="s">
        <v>347</v>
      </c>
      <c r="D197" s="2">
        <v>1250000</v>
      </c>
      <c r="E197" s="13" t="s">
        <v>348</v>
      </c>
      <c r="F197" s="14">
        <v>42950</v>
      </c>
      <c r="G197" s="13" t="s">
        <v>598</v>
      </c>
      <c r="H197" s="14"/>
      <c r="I197" s="16"/>
      <c r="J197" s="17">
        <v>1250000</v>
      </c>
      <c r="K197" s="18">
        <f t="shared" si="17"/>
        <v>1250000</v>
      </c>
      <c r="L197" s="18">
        <f t="shared" si="18"/>
        <v>1250000</v>
      </c>
      <c r="M197" s="19">
        <v>0</v>
      </c>
      <c r="N197" s="16"/>
      <c r="O197" s="20">
        <v>1</v>
      </c>
      <c r="P197" s="20">
        <v>1</v>
      </c>
      <c r="Q197" s="18">
        <f t="shared" si="19"/>
        <v>1250000</v>
      </c>
      <c r="R197" s="18">
        <f t="shared" si="20"/>
        <v>1250000</v>
      </c>
      <c r="S197" s="19">
        <f t="shared" si="21"/>
        <v>1250000</v>
      </c>
      <c r="T197" s="16"/>
      <c r="U197" s="16" t="s">
        <v>448</v>
      </c>
    </row>
    <row r="198" spans="1:21" ht="15.75" x14ac:dyDescent="0.25">
      <c r="A198" s="11">
        <f t="shared" si="22"/>
        <v>193</v>
      </c>
      <c r="B198" s="12" t="s">
        <v>349</v>
      </c>
      <c r="C198" t="s">
        <v>349</v>
      </c>
      <c r="D198" s="2">
        <v>2500000</v>
      </c>
      <c r="E198" s="13" t="s">
        <v>350</v>
      </c>
      <c r="F198" s="14">
        <v>43167</v>
      </c>
      <c r="G198" s="26" t="s">
        <v>599</v>
      </c>
      <c r="H198" s="14"/>
      <c r="I198" s="16"/>
      <c r="J198" s="17">
        <v>2500000</v>
      </c>
      <c r="K198" s="18">
        <f t="shared" si="17"/>
        <v>2500000</v>
      </c>
      <c r="L198" s="18">
        <f t="shared" si="18"/>
        <v>2500000</v>
      </c>
      <c r="M198" s="19">
        <v>0</v>
      </c>
      <c r="N198" s="16"/>
      <c r="O198" s="20">
        <v>1</v>
      </c>
      <c r="P198" s="20">
        <v>1</v>
      </c>
      <c r="Q198" s="18">
        <f t="shared" si="19"/>
        <v>2500000</v>
      </c>
      <c r="R198" s="18">
        <f t="shared" si="20"/>
        <v>2500000</v>
      </c>
      <c r="S198" s="19">
        <f t="shared" si="21"/>
        <v>2500000</v>
      </c>
      <c r="T198" s="16"/>
      <c r="U198" s="16" t="s">
        <v>448</v>
      </c>
    </row>
    <row r="199" spans="1:21" ht="15.75" x14ac:dyDescent="0.25">
      <c r="A199" s="11">
        <f t="shared" si="22"/>
        <v>194</v>
      </c>
      <c r="B199" s="12" t="s">
        <v>349</v>
      </c>
      <c r="C199" t="s">
        <v>349</v>
      </c>
      <c r="D199" s="2">
        <v>2500000</v>
      </c>
      <c r="E199" s="13" t="s">
        <v>350</v>
      </c>
      <c r="F199" s="14">
        <v>43167</v>
      </c>
      <c r="G199" s="26" t="s">
        <v>599</v>
      </c>
      <c r="H199" s="14"/>
      <c r="I199" s="16"/>
      <c r="J199" s="17">
        <v>2500000</v>
      </c>
      <c r="K199" s="18">
        <f t="shared" si="17"/>
        <v>2500000</v>
      </c>
      <c r="L199" s="18">
        <f t="shared" si="18"/>
        <v>2500000</v>
      </c>
      <c r="M199" s="19">
        <v>0</v>
      </c>
      <c r="N199" s="16"/>
      <c r="O199" s="20">
        <v>1</v>
      </c>
      <c r="P199" s="20">
        <v>1</v>
      </c>
      <c r="Q199" s="18">
        <f t="shared" si="19"/>
        <v>2500000</v>
      </c>
      <c r="R199" s="18">
        <f t="shared" si="20"/>
        <v>2500000</v>
      </c>
      <c r="S199" s="19">
        <f t="shared" si="21"/>
        <v>2500000</v>
      </c>
      <c r="T199" s="16"/>
      <c r="U199" s="16" t="s">
        <v>448</v>
      </c>
    </row>
    <row r="200" spans="1:21" ht="15.75" x14ac:dyDescent="0.25">
      <c r="A200" s="11">
        <f t="shared" si="22"/>
        <v>195</v>
      </c>
      <c r="B200" s="12" t="s">
        <v>351</v>
      </c>
      <c r="C200" t="s">
        <v>351</v>
      </c>
      <c r="D200" s="2">
        <v>1250000</v>
      </c>
      <c r="E200" s="13" t="s">
        <v>352</v>
      </c>
      <c r="F200" s="14">
        <v>42780</v>
      </c>
      <c r="G200" s="15" t="s">
        <v>600</v>
      </c>
      <c r="H200" s="14"/>
      <c r="I200" s="16"/>
      <c r="J200" s="17">
        <v>1250000</v>
      </c>
      <c r="K200" s="18">
        <f t="shared" ref="K200:K256" si="33">O200*Q200</f>
        <v>1250000</v>
      </c>
      <c r="L200" s="18">
        <f t="shared" ref="L200:L256" si="34">J200/O200</f>
        <v>1250000</v>
      </c>
      <c r="M200" s="19">
        <v>0</v>
      </c>
      <c r="N200" s="16"/>
      <c r="O200" s="20">
        <v>1</v>
      </c>
      <c r="P200" s="20">
        <v>1</v>
      </c>
      <c r="Q200" s="18">
        <f t="shared" ref="Q200:Q256" si="35">+L200+M200</f>
        <v>1250000</v>
      </c>
      <c r="R200" s="18">
        <f t="shared" ref="R200:R256" si="36">+P200*Q200</f>
        <v>1250000</v>
      </c>
      <c r="S200" s="19">
        <f t="shared" ref="S200:S256" si="37">+L200*P200</f>
        <v>1250000</v>
      </c>
      <c r="T200" s="16"/>
      <c r="U200" s="16" t="s">
        <v>448</v>
      </c>
    </row>
    <row r="201" spans="1:21" ht="15.75" x14ac:dyDescent="0.25">
      <c r="A201" s="11">
        <f t="shared" si="22"/>
        <v>196</v>
      </c>
      <c r="B201" s="12" t="s">
        <v>351</v>
      </c>
      <c r="C201" t="s">
        <v>351</v>
      </c>
      <c r="D201" s="2">
        <v>1250000</v>
      </c>
      <c r="E201" s="13" t="s">
        <v>352</v>
      </c>
      <c r="F201" s="14">
        <v>42780</v>
      </c>
      <c r="G201" s="15" t="s">
        <v>600</v>
      </c>
      <c r="H201" s="14"/>
      <c r="I201" s="16"/>
      <c r="J201" s="17">
        <v>1250000</v>
      </c>
      <c r="K201" s="18">
        <f t="shared" si="33"/>
        <v>1250000</v>
      </c>
      <c r="L201" s="18">
        <f t="shared" si="34"/>
        <v>1250000</v>
      </c>
      <c r="M201" s="19">
        <v>0</v>
      </c>
      <c r="N201" s="16"/>
      <c r="O201" s="20">
        <v>1</v>
      </c>
      <c r="P201" s="20">
        <v>1</v>
      </c>
      <c r="Q201" s="18">
        <f t="shared" si="35"/>
        <v>1250000</v>
      </c>
      <c r="R201" s="18">
        <f t="shared" si="36"/>
        <v>1250000</v>
      </c>
      <c r="S201" s="19">
        <f t="shared" si="37"/>
        <v>1250000</v>
      </c>
      <c r="T201" s="16"/>
      <c r="U201" s="16" t="s">
        <v>448</v>
      </c>
    </row>
    <row r="202" spans="1:21" ht="15.75" x14ac:dyDescent="0.25">
      <c r="A202" s="11">
        <f t="shared" ref="A202:A256" si="38">+A201+1</f>
        <v>197</v>
      </c>
      <c r="B202" s="12" t="s">
        <v>353</v>
      </c>
      <c r="C202" t="s">
        <v>353</v>
      </c>
      <c r="D202" s="2">
        <v>3500000</v>
      </c>
      <c r="E202" s="13" t="s">
        <v>354</v>
      </c>
      <c r="F202" s="14">
        <v>42983</v>
      </c>
      <c r="G202" s="15" t="s">
        <v>601</v>
      </c>
      <c r="H202" s="14"/>
      <c r="I202" s="16"/>
      <c r="J202" s="17">
        <v>3500000</v>
      </c>
      <c r="K202" s="18">
        <f t="shared" si="33"/>
        <v>3500000</v>
      </c>
      <c r="L202" s="18">
        <f t="shared" si="34"/>
        <v>3500000</v>
      </c>
      <c r="M202" s="19">
        <v>0</v>
      </c>
      <c r="N202" s="16"/>
      <c r="O202" s="20">
        <v>1</v>
      </c>
      <c r="P202" s="20">
        <v>1</v>
      </c>
      <c r="Q202" s="18">
        <f t="shared" si="35"/>
        <v>3500000</v>
      </c>
      <c r="R202" s="18">
        <f t="shared" si="36"/>
        <v>3500000</v>
      </c>
      <c r="S202" s="19">
        <f t="shared" si="37"/>
        <v>3500000</v>
      </c>
      <c r="T202" s="16"/>
      <c r="U202" s="16" t="s">
        <v>448</v>
      </c>
    </row>
    <row r="203" spans="1:21" ht="15.75" x14ac:dyDescent="0.25">
      <c r="A203" s="11">
        <f t="shared" si="38"/>
        <v>198</v>
      </c>
      <c r="B203" s="12" t="s">
        <v>355</v>
      </c>
      <c r="C203" t="s">
        <v>355</v>
      </c>
      <c r="D203" s="2">
        <v>2500000</v>
      </c>
      <c r="E203" s="13" t="s">
        <v>356</v>
      </c>
      <c r="F203" s="14">
        <v>42944</v>
      </c>
      <c r="G203" s="13" t="s">
        <v>602</v>
      </c>
      <c r="H203" s="14"/>
      <c r="I203" s="16"/>
      <c r="J203" s="17">
        <v>2500000</v>
      </c>
      <c r="K203" s="18">
        <f t="shared" si="33"/>
        <v>2500000</v>
      </c>
      <c r="L203" s="18">
        <f t="shared" si="34"/>
        <v>2500000</v>
      </c>
      <c r="M203" s="19">
        <v>0</v>
      </c>
      <c r="N203" s="16"/>
      <c r="O203" s="20">
        <v>1</v>
      </c>
      <c r="P203" s="20">
        <v>1</v>
      </c>
      <c r="Q203" s="18">
        <f t="shared" si="35"/>
        <v>2500000</v>
      </c>
      <c r="R203" s="18">
        <f t="shared" si="36"/>
        <v>2500000</v>
      </c>
      <c r="S203" s="19">
        <f t="shared" si="37"/>
        <v>2500000</v>
      </c>
      <c r="T203" s="16"/>
      <c r="U203" s="16" t="s">
        <v>448</v>
      </c>
    </row>
    <row r="204" spans="1:21" ht="15.75" x14ac:dyDescent="0.25">
      <c r="A204" s="11">
        <f t="shared" si="38"/>
        <v>199</v>
      </c>
      <c r="B204" s="12" t="s">
        <v>603</v>
      </c>
      <c r="C204" t="s">
        <v>357</v>
      </c>
      <c r="D204" s="2">
        <v>3000000</v>
      </c>
      <c r="E204" s="13" t="s">
        <v>358</v>
      </c>
      <c r="F204" s="14">
        <v>43161</v>
      </c>
      <c r="G204" s="26" t="s">
        <v>604</v>
      </c>
      <c r="H204" s="14"/>
      <c r="I204" s="16"/>
      <c r="J204" s="17">
        <v>3000000</v>
      </c>
      <c r="K204" s="18">
        <f t="shared" si="33"/>
        <v>3000000</v>
      </c>
      <c r="L204" s="18">
        <f t="shared" si="34"/>
        <v>3000000</v>
      </c>
      <c r="M204" s="19">
        <v>0</v>
      </c>
      <c r="N204" s="16"/>
      <c r="O204" s="20">
        <v>1</v>
      </c>
      <c r="P204" s="20">
        <v>1</v>
      </c>
      <c r="Q204" s="18">
        <f t="shared" si="35"/>
        <v>3000000</v>
      </c>
      <c r="R204" s="18">
        <f t="shared" si="36"/>
        <v>3000000</v>
      </c>
      <c r="S204" s="19">
        <f t="shared" si="37"/>
        <v>3000000</v>
      </c>
      <c r="T204" s="16"/>
      <c r="U204" s="16" t="s">
        <v>448</v>
      </c>
    </row>
    <row r="205" spans="1:21" ht="15.75" x14ac:dyDescent="0.25">
      <c r="A205" s="11">
        <f t="shared" si="38"/>
        <v>200</v>
      </c>
      <c r="B205" s="12" t="s">
        <v>605</v>
      </c>
      <c r="C205" t="s">
        <v>359</v>
      </c>
      <c r="D205" s="2">
        <v>1000000</v>
      </c>
      <c r="E205" s="13" t="s">
        <v>360</v>
      </c>
      <c r="F205" s="14">
        <v>42551</v>
      </c>
      <c r="G205" s="14"/>
      <c r="H205" s="14"/>
      <c r="I205" s="16"/>
      <c r="J205" s="17">
        <v>1000000</v>
      </c>
      <c r="K205" s="18">
        <f t="shared" si="33"/>
        <v>1000000</v>
      </c>
      <c r="L205" s="18">
        <f t="shared" si="34"/>
        <v>1000000</v>
      </c>
      <c r="M205" s="19">
        <v>0</v>
      </c>
      <c r="N205" s="16"/>
      <c r="O205" s="20">
        <v>1</v>
      </c>
      <c r="P205" s="20">
        <v>1</v>
      </c>
      <c r="Q205" s="18">
        <f t="shared" si="35"/>
        <v>1000000</v>
      </c>
      <c r="R205" s="18">
        <f t="shared" si="36"/>
        <v>1000000</v>
      </c>
      <c r="S205" s="19">
        <f t="shared" si="37"/>
        <v>1000000</v>
      </c>
      <c r="T205" s="16"/>
      <c r="U205" s="16" t="s">
        <v>448</v>
      </c>
    </row>
    <row r="206" spans="1:21" ht="15.75" x14ac:dyDescent="0.25">
      <c r="A206" s="11">
        <f t="shared" si="38"/>
        <v>201</v>
      </c>
      <c r="B206" s="12" t="s">
        <v>606</v>
      </c>
      <c r="C206" t="s">
        <v>361</v>
      </c>
      <c r="D206" s="2">
        <v>7000000</v>
      </c>
      <c r="E206" s="13" t="s">
        <v>362</v>
      </c>
      <c r="F206" s="14">
        <v>43068</v>
      </c>
      <c r="G206" s="13" t="s">
        <v>607</v>
      </c>
      <c r="H206" s="14"/>
      <c r="I206" s="16"/>
      <c r="J206" s="17">
        <v>7000000</v>
      </c>
      <c r="K206" s="18">
        <f t="shared" si="33"/>
        <v>7000000</v>
      </c>
      <c r="L206" s="18">
        <f t="shared" si="34"/>
        <v>7000000</v>
      </c>
      <c r="M206" s="19">
        <v>0</v>
      </c>
      <c r="N206" s="16"/>
      <c r="O206" s="20">
        <v>1</v>
      </c>
      <c r="P206" s="20">
        <v>1</v>
      </c>
      <c r="Q206" s="18">
        <f t="shared" si="35"/>
        <v>7000000</v>
      </c>
      <c r="R206" s="18">
        <f t="shared" si="36"/>
        <v>7000000</v>
      </c>
      <c r="S206" s="19">
        <f t="shared" si="37"/>
        <v>7000000</v>
      </c>
      <c r="T206" s="16"/>
      <c r="U206" s="16" t="s">
        <v>448</v>
      </c>
    </row>
    <row r="207" spans="1:21" ht="15.75" x14ac:dyDescent="0.25">
      <c r="A207" s="11">
        <f t="shared" si="38"/>
        <v>202</v>
      </c>
      <c r="B207" s="12" t="s">
        <v>363</v>
      </c>
      <c r="C207" t="s">
        <v>363</v>
      </c>
      <c r="D207" s="2">
        <v>3500000</v>
      </c>
      <c r="E207" s="13" t="s">
        <v>364</v>
      </c>
      <c r="F207" s="14">
        <v>42453</v>
      </c>
      <c r="G207" s="14"/>
      <c r="H207" s="14"/>
      <c r="I207" s="16"/>
      <c r="J207" s="17">
        <v>3500000</v>
      </c>
      <c r="K207" s="18">
        <f t="shared" si="33"/>
        <v>3500000</v>
      </c>
      <c r="L207" s="18">
        <f t="shared" si="34"/>
        <v>3500000</v>
      </c>
      <c r="M207" s="19">
        <v>0</v>
      </c>
      <c r="N207" s="16"/>
      <c r="O207" s="20">
        <v>1</v>
      </c>
      <c r="P207" s="20">
        <v>1</v>
      </c>
      <c r="Q207" s="18">
        <f t="shared" si="35"/>
        <v>3500000</v>
      </c>
      <c r="R207" s="18">
        <f t="shared" si="36"/>
        <v>3500000</v>
      </c>
      <c r="S207" s="19">
        <f t="shared" si="37"/>
        <v>3500000</v>
      </c>
      <c r="T207" s="16"/>
      <c r="U207" s="16" t="s">
        <v>448</v>
      </c>
    </row>
    <row r="208" spans="1:21" ht="15.75" x14ac:dyDescent="0.25">
      <c r="A208" s="11">
        <f t="shared" si="38"/>
        <v>203</v>
      </c>
      <c r="B208" s="12" t="s">
        <v>363</v>
      </c>
      <c r="C208" t="s">
        <v>363</v>
      </c>
      <c r="D208" s="2">
        <v>3500000</v>
      </c>
      <c r="E208" s="13" t="s">
        <v>364</v>
      </c>
      <c r="F208" s="14">
        <v>42453</v>
      </c>
      <c r="G208" s="14"/>
      <c r="H208" s="14"/>
      <c r="I208" s="16"/>
      <c r="J208" s="17">
        <v>3500000</v>
      </c>
      <c r="K208" s="18">
        <f t="shared" si="33"/>
        <v>3500000</v>
      </c>
      <c r="L208" s="18">
        <f t="shared" si="34"/>
        <v>3500000</v>
      </c>
      <c r="M208" s="19">
        <v>0</v>
      </c>
      <c r="N208" s="16"/>
      <c r="O208" s="20">
        <v>1</v>
      </c>
      <c r="P208" s="20">
        <v>1</v>
      </c>
      <c r="Q208" s="18">
        <f t="shared" si="35"/>
        <v>3500000</v>
      </c>
      <c r="R208" s="18">
        <f t="shared" si="36"/>
        <v>3500000</v>
      </c>
      <c r="S208" s="19">
        <f t="shared" si="37"/>
        <v>3500000</v>
      </c>
      <c r="T208" s="16"/>
      <c r="U208" s="16" t="s">
        <v>448</v>
      </c>
    </row>
    <row r="209" spans="1:21" ht="15.75" x14ac:dyDescent="0.25">
      <c r="A209" s="11">
        <f t="shared" si="38"/>
        <v>204</v>
      </c>
      <c r="B209" s="12" t="s">
        <v>365</v>
      </c>
      <c r="C209" t="s">
        <v>365</v>
      </c>
      <c r="D209" s="2">
        <v>3000000</v>
      </c>
      <c r="E209" s="13" t="s">
        <v>366</v>
      </c>
      <c r="F209" s="14">
        <v>42992</v>
      </c>
      <c r="G209" s="13" t="s">
        <v>608</v>
      </c>
      <c r="H209" s="14"/>
      <c r="I209" s="16"/>
      <c r="J209" s="17">
        <v>3000000</v>
      </c>
      <c r="K209" s="18">
        <f t="shared" si="33"/>
        <v>3000000</v>
      </c>
      <c r="L209" s="18">
        <f t="shared" si="34"/>
        <v>3000000</v>
      </c>
      <c r="M209" s="19">
        <v>0</v>
      </c>
      <c r="N209" s="16"/>
      <c r="O209" s="20">
        <v>1</v>
      </c>
      <c r="P209" s="20">
        <v>1</v>
      </c>
      <c r="Q209" s="18">
        <f t="shared" si="35"/>
        <v>3000000</v>
      </c>
      <c r="R209" s="18">
        <f t="shared" si="36"/>
        <v>3000000</v>
      </c>
      <c r="S209" s="19">
        <f t="shared" si="37"/>
        <v>3000000</v>
      </c>
      <c r="T209" s="16"/>
      <c r="U209" s="16" t="s">
        <v>448</v>
      </c>
    </row>
    <row r="210" spans="1:21" ht="15.75" x14ac:dyDescent="0.25">
      <c r="A210" s="11">
        <f t="shared" si="38"/>
        <v>205</v>
      </c>
      <c r="B210" s="12" t="s">
        <v>609</v>
      </c>
      <c r="C210" t="s">
        <v>367</v>
      </c>
      <c r="D210" s="2">
        <v>2000000</v>
      </c>
      <c r="E210" s="13" t="s">
        <v>368</v>
      </c>
      <c r="F210" s="14">
        <v>43042</v>
      </c>
      <c r="G210" s="15" t="s">
        <v>610</v>
      </c>
      <c r="H210" s="14"/>
      <c r="I210" s="16"/>
      <c r="J210" s="17">
        <v>2000000</v>
      </c>
      <c r="K210" s="18">
        <f t="shared" si="33"/>
        <v>2000000</v>
      </c>
      <c r="L210" s="18">
        <f t="shared" si="34"/>
        <v>2000000</v>
      </c>
      <c r="M210" s="19">
        <v>0</v>
      </c>
      <c r="N210" s="16"/>
      <c r="O210" s="20">
        <v>1</v>
      </c>
      <c r="P210" s="20">
        <v>1</v>
      </c>
      <c r="Q210" s="18">
        <f t="shared" si="35"/>
        <v>2000000</v>
      </c>
      <c r="R210" s="18">
        <f t="shared" si="36"/>
        <v>2000000</v>
      </c>
      <c r="S210" s="19">
        <f t="shared" si="37"/>
        <v>2000000</v>
      </c>
      <c r="T210" s="16"/>
      <c r="U210" s="16" t="s">
        <v>448</v>
      </c>
    </row>
    <row r="211" spans="1:21" ht="15.75" x14ac:dyDescent="0.25">
      <c r="A211" s="11">
        <f t="shared" si="38"/>
        <v>206</v>
      </c>
      <c r="B211" s="12" t="s">
        <v>611</v>
      </c>
      <c r="C211" t="s">
        <v>369</v>
      </c>
      <c r="D211" s="2">
        <v>4000000</v>
      </c>
      <c r="E211" s="13" t="s">
        <v>370</v>
      </c>
      <c r="F211" s="14">
        <v>43017</v>
      </c>
      <c r="G211" s="13" t="s">
        <v>612</v>
      </c>
      <c r="H211" s="14"/>
      <c r="I211" s="16"/>
      <c r="J211" s="17">
        <v>4000000</v>
      </c>
      <c r="K211" s="18">
        <f t="shared" si="33"/>
        <v>4000000</v>
      </c>
      <c r="L211" s="18">
        <f t="shared" si="34"/>
        <v>4000000</v>
      </c>
      <c r="M211" s="19">
        <v>0</v>
      </c>
      <c r="N211" s="16"/>
      <c r="O211" s="20">
        <v>1</v>
      </c>
      <c r="P211" s="20">
        <v>1</v>
      </c>
      <c r="Q211" s="18">
        <f t="shared" si="35"/>
        <v>4000000</v>
      </c>
      <c r="R211" s="18">
        <f t="shared" si="36"/>
        <v>4000000</v>
      </c>
      <c r="S211" s="19">
        <f t="shared" si="37"/>
        <v>4000000</v>
      </c>
      <c r="T211" s="16"/>
      <c r="U211" s="16" t="s">
        <v>448</v>
      </c>
    </row>
    <row r="212" spans="1:21" ht="15.75" x14ac:dyDescent="0.25">
      <c r="A212" s="11">
        <f t="shared" si="38"/>
        <v>207</v>
      </c>
      <c r="B212" s="12" t="s">
        <v>371</v>
      </c>
      <c r="C212" t="s">
        <v>371</v>
      </c>
      <c r="D212" s="2">
        <v>2500000</v>
      </c>
      <c r="E212" s="13" t="s">
        <v>372</v>
      </c>
      <c r="F212" s="14">
        <v>42943</v>
      </c>
      <c r="G212" s="13" t="s">
        <v>613</v>
      </c>
      <c r="H212" s="14"/>
      <c r="I212" s="16"/>
      <c r="J212" s="17">
        <v>2500000</v>
      </c>
      <c r="K212" s="18">
        <f t="shared" si="33"/>
        <v>2500000</v>
      </c>
      <c r="L212" s="18">
        <f t="shared" si="34"/>
        <v>2500000</v>
      </c>
      <c r="M212" s="19">
        <v>0</v>
      </c>
      <c r="N212" s="16"/>
      <c r="O212" s="20">
        <v>1</v>
      </c>
      <c r="P212" s="20">
        <v>1</v>
      </c>
      <c r="Q212" s="18">
        <f t="shared" si="35"/>
        <v>2500000</v>
      </c>
      <c r="R212" s="18">
        <f t="shared" si="36"/>
        <v>2500000</v>
      </c>
      <c r="S212" s="19">
        <f t="shared" si="37"/>
        <v>2500000</v>
      </c>
      <c r="T212" s="16"/>
      <c r="U212" s="16" t="s">
        <v>448</v>
      </c>
    </row>
    <row r="213" spans="1:21" ht="15.75" x14ac:dyDescent="0.25">
      <c r="A213" s="11">
        <f t="shared" si="38"/>
        <v>208</v>
      </c>
      <c r="B213" s="12" t="s">
        <v>371</v>
      </c>
      <c r="C213" t="s">
        <v>371</v>
      </c>
      <c r="D213" s="2">
        <v>2500000</v>
      </c>
      <c r="E213" s="13" t="s">
        <v>372</v>
      </c>
      <c r="F213" s="14">
        <v>42943</v>
      </c>
      <c r="G213" s="13" t="s">
        <v>613</v>
      </c>
      <c r="H213" s="14"/>
      <c r="I213" s="16"/>
      <c r="J213" s="17">
        <v>2500000</v>
      </c>
      <c r="K213" s="18">
        <f t="shared" si="33"/>
        <v>2500000</v>
      </c>
      <c r="L213" s="18">
        <f t="shared" si="34"/>
        <v>2500000</v>
      </c>
      <c r="M213" s="19">
        <v>0</v>
      </c>
      <c r="N213" s="16"/>
      <c r="O213" s="20">
        <v>1</v>
      </c>
      <c r="P213" s="20">
        <v>1</v>
      </c>
      <c r="Q213" s="18">
        <f t="shared" si="35"/>
        <v>2500000</v>
      </c>
      <c r="R213" s="18">
        <f t="shared" si="36"/>
        <v>2500000</v>
      </c>
      <c r="S213" s="19">
        <f t="shared" si="37"/>
        <v>2500000</v>
      </c>
      <c r="T213" s="16"/>
      <c r="U213" s="16" t="s">
        <v>448</v>
      </c>
    </row>
    <row r="214" spans="1:21" ht="15.75" x14ac:dyDescent="0.25">
      <c r="A214" s="11">
        <f t="shared" si="38"/>
        <v>209</v>
      </c>
      <c r="B214" s="12" t="s">
        <v>614</v>
      </c>
      <c r="C214" t="s">
        <v>373</v>
      </c>
      <c r="D214" s="2">
        <v>5000000</v>
      </c>
      <c r="E214" s="13" t="s">
        <v>374</v>
      </c>
      <c r="F214" s="28">
        <v>42403</v>
      </c>
      <c r="G214" s="28"/>
      <c r="H214" s="14"/>
      <c r="I214" s="16"/>
      <c r="J214" s="17">
        <v>5000000</v>
      </c>
      <c r="K214" s="18">
        <f t="shared" si="33"/>
        <v>5000000</v>
      </c>
      <c r="L214" s="18">
        <f t="shared" si="34"/>
        <v>5000000</v>
      </c>
      <c r="M214" s="19">
        <v>0</v>
      </c>
      <c r="N214" s="16"/>
      <c r="O214" s="20">
        <v>1</v>
      </c>
      <c r="P214" s="20">
        <v>1</v>
      </c>
      <c r="Q214" s="18">
        <f t="shared" si="35"/>
        <v>5000000</v>
      </c>
      <c r="R214" s="18">
        <f t="shared" si="36"/>
        <v>5000000</v>
      </c>
      <c r="S214" s="19">
        <f t="shared" si="37"/>
        <v>5000000</v>
      </c>
      <c r="T214" s="16"/>
      <c r="U214" s="16" t="s">
        <v>448</v>
      </c>
    </row>
    <row r="215" spans="1:21" ht="15.75" x14ac:dyDescent="0.25">
      <c r="A215" s="11">
        <f t="shared" si="38"/>
        <v>210</v>
      </c>
      <c r="B215" s="21" t="s">
        <v>615</v>
      </c>
      <c r="C215" t="s">
        <v>375</v>
      </c>
      <c r="D215" s="2">
        <v>3000000</v>
      </c>
      <c r="E215" s="24" t="s">
        <v>376</v>
      </c>
      <c r="F215" s="14">
        <v>43185</v>
      </c>
      <c r="G215" s="26" t="s">
        <v>616</v>
      </c>
      <c r="H215" s="14"/>
      <c r="I215" s="16"/>
      <c r="J215" s="17">
        <v>3000000</v>
      </c>
      <c r="K215" s="18">
        <f t="shared" si="33"/>
        <v>3000000</v>
      </c>
      <c r="L215" s="18">
        <f t="shared" si="34"/>
        <v>3000000</v>
      </c>
      <c r="M215" s="19">
        <v>0</v>
      </c>
      <c r="N215" s="16"/>
      <c r="O215" s="20">
        <v>1</v>
      </c>
      <c r="P215" s="20">
        <v>1</v>
      </c>
      <c r="Q215" s="18">
        <f t="shared" si="35"/>
        <v>3000000</v>
      </c>
      <c r="R215" s="18">
        <f t="shared" si="36"/>
        <v>3000000</v>
      </c>
      <c r="S215" s="19">
        <f t="shared" si="37"/>
        <v>3000000</v>
      </c>
      <c r="T215" s="16"/>
      <c r="U215" s="16" t="s">
        <v>448</v>
      </c>
    </row>
    <row r="216" spans="1:21" ht="15.75" x14ac:dyDescent="0.25">
      <c r="A216" s="11">
        <f t="shared" si="38"/>
        <v>211</v>
      </c>
      <c r="B216" s="12" t="s">
        <v>617</v>
      </c>
      <c r="C216" t="s">
        <v>377</v>
      </c>
      <c r="D216" s="2">
        <v>2500000</v>
      </c>
      <c r="E216" s="13" t="s">
        <v>378</v>
      </c>
      <c r="F216" s="14">
        <v>43104</v>
      </c>
      <c r="G216" s="13" t="s">
        <v>618</v>
      </c>
      <c r="H216" s="14"/>
      <c r="I216" s="16"/>
      <c r="J216" s="17">
        <v>2500000</v>
      </c>
      <c r="K216" s="18">
        <f t="shared" si="33"/>
        <v>2500000</v>
      </c>
      <c r="L216" s="18">
        <f t="shared" si="34"/>
        <v>2500000</v>
      </c>
      <c r="M216" s="19">
        <v>0</v>
      </c>
      <c r="N216" s="16"/>
      <c r="O216" s="20">
        <v>1</v>
      </c>
      <c r="P216" s="20">
        <v>1</v>
      </c>
      <c r="Q216" s="18">
        <f t="shared" si="35"/>
        <v>2500000</v>
      </c>
      <c r="R216" s="18">
        <f t="shared" si="36"/>
        <v>2500000</v>
      </c>
      <c r="S216" s="19">
        <f t="shared" si="37"/>
        <v>2500000</v>
      </c>
      <c r="T216" s="16"/>
      <c r="U216" s="16" t="s">
        <v>448</v>
      </c>
    </row>
    <row r="217" spans="1:21" ht="15.75" x14ac:dyDescent="0.25">
      <c r="A217" s="11">
        <f t="shared" si="38"/>
        <v>212</v>
      </c>
      <c r="B217" s="12" t="s">
        <v>617</v>
      </c>
      <c r="C217" t="s">
        <v>377</v>
      </c>
      <c r="D217" s="2">
        <v>2500000</v>
      </c>
      <c r="E217" s="13" t="s">
        <v>378</v>
      </c>
      <c r="F217" s="14">
        <v>43104</v>
      </c>
      <c r="G217" s="13" t="s">
        <v>618</v>
      </c>
      <c r="H217" s="14"/>
      <c r="I217" s="16"/>
      <c r="J217" s="17">
        <v>2500000</v>
      </c>
      <c r="K217" s="18">
        <f t="shared" si="33"/>
        <v>2500000</v>
      </c>
      <c r="L217" s="18">
        <f t="shared" si="34"/>
        <v>2500000</v>
      </c>
      <c r="M217" s="19">
        <v>0</v>
      </c>
      <c r="N217" s="16"/>
      <c r="O217" s="20">
        <v>1</v>
      </c>
      <c r="P217" s="20">
        <v>1</v>
      </c>
      <c r="Q217" s="18">
        <f t="shared" si="35"/>
        <v>2500000</v>
      </c>
      <c r="R217" s="18">
        <f t="shared" si="36"/>
        <v>2500000</v>
      </c>
      <c r="S217" s="19">
        <f t="shared" si="37"/>
        <v>2500000</v>
      </c>
      <c r="T217" s="16"/>
      <c r="U217" s="16" t="s">
        <v>448</v>
      </c>
    </row>
    <row r="218" spans="1:21" ht="15.75" x14ac:dyDescent="0.25">
      <c r="A218" s="11">
        <f t="shared" si="38"/>
        <v>213</v>
      </c>
      <c r="B218" s="21" t="s">
        <v>379</v>
      </c>
      <c r="C218" t="s">
        <v>379</v>
      </c>
      <c r="D218" s="2">
        <v>3500000</v>
      </c>
      <c r="E218" s="22" t="s">
        <v>380</v>
      </c>
      <c r="F218" s="14">
        <v>43235</v>
      </c>
      <c r="G218" s="22" t="s">
        <v>619</v>
      </c>
      <c r="H218" s="14"/>
      <c r="I218" s="16"/>
      <c r="J218" s="17">
        <v>3500000</v>
      </c>
      <c r="K218" s="18">
        <f t="shared" si="33"/>
        <v>3500000</v>
      </c>
      <c r="L218" s="18">
        <f t="shared" si="34"/>
        <v>3500000</v>
      </c>
      <c r="M218" s="19">
        <v>0</v>
      </c>
      <c r="N218" s="16"/>
      <c r="O218" s="20">
        <v>1</v>
      </c>
      <c r="P218" s="20">
        <v>1</v>
      </c>
      <c r="Q218" s="18">
        <f t="shared" si="35"/>
        <v>3500000</v>
      </c>
      <c r="R218" s="18">
        <f t="shared" si="36"/>
        <v>3500000</v>
      </c>
      <c r="S218" s="19">
        <f t="shared" si="37"/>
        <v>3500000</v>
      </c>
      <c r="T218" s="16"/>
      <c r="U218" s="16" t="s">
        <v>448</v>
      </c>
    </row>
    <row r="219" spans="1:21" ht="15.75" x14ac:dyDescent="0.25">
      <c r="A219" s="11">
        <f t="shared" si="38"/>
        <v>214</v>
      </c>
      <c r="B219" s="21" t="s">
        <v>381</v>
      </c>
      <c r="C219" t="s">
        <v>381</v>
      </c>
      <c r="D219" s="2">
        <v>2500000</v>
      </c>
      <c r="E219" s="22" t="s">
        <v>382</v>
      </c>
      <c r="F219" s="22" t="s">
        <v>620</v>
      </c>
      <c r="G219" s="22" t="s">
        <v>620</v>
      </c>
      <c r="H219" s="14"/>
      <c r="I219" s="16"/>
      <c r="J219" s="17">
        <v>2500000</v>
      </c>
      <c r="K219" s="18">
        <f t="shared" si="33"/>
        <v>2500000</v>
      </c>
      <c r="L219" s="18">
        <f t="shared" si="34"/>
        <v>2500000</v>
      </c>
      <c r="M219" s="19">
        <v>0</v>
      </c>
      <c r="N219" s="16"/>
      <c r="O219" s="20">
        <v>1</v>
      </c>
      <c r="P219" s="20">
        <v>1</v>
      </c>
      <c r="Q219" s="18">
        <f t="shared" si="35"/>
        <v>2500000</v>
      </c>
      <c r="R219" s="18">
        <f t="shared" si="36"/>
        <v>2500000</v>
      </c>
      <c r="S219" s="19">
        <f t="shared" si="37"/>
        <v>2500000</v>
      </c>
      <c r="T219" s="16"/>
      <c r="U219" s="16" t="s">
        <v>448</v>
      </c>
    </row>
    <row r="220" spans="1:21" ht="15.75" x14ac:dyDescent="0.25">
      <c r="A220" s="11">
        <f t="shared" si="38"/>
        <v>215</v>
      </c>
      <c r="B220" s="12" t="s">
        <v>90</v>
      </c>
      <c r="C220" t="s">
        <v>90</v>
      </c>
      <c r="D220" s="2">
        <v>1666500</v>
      </c>
      <c r="E220" s="13" t="s">
        <v>89</v>
      </c>
      <c r="F220" s="14">
        <v>42333</v>
      </c>
      <c r="G220" s="14"/>
      <c r="H220" s="14"/>
      <c r="I220" s="16"/>
      <c r="J220" s="17">
        <v>1666500</v>
      </c>
      <c r="K220" s="18">
        <f t="shared" si="33"/>
        <v>1666500</v>
      </c>
      <c r="L220" s="18">
        <f t="shared" si="34"/>
        <v>1666500</v>
      </c>
      <c r="M220" s="19">
        <v>0</v>
      </c>
      <c r="N220" s="16"/>
      <c r="O220" s="20">
        <v>1</v>
      </c>
      <c r="P220" s="20">
        <v>1</v>
      </c>
      <c r="Q220" s="18">
        <f t="shared" si="35"/>
        <v>1666500</v>
      </c>
      <c r="R220" s="18">
        <f t="shared" si="36"/>
        <v>1666500</v>
      </c>
      <c r="S220" s="19">
        <f t="shared" si="37"/>
        <v>1666500</v>
      </c>
      <c r="T220" s="16"/>
      <c r="U220" s="16" t="s">
        <v>448</v>
      </c>
    </row>
    <row r="221" spans="1:21" ht="15.75" x14ac:dyDescent="0.25">
      <c r="A221" s="11">
        <f t="shared" si="38"/>
        <v>216</v>
      </c>
      <c r="B221" s="12" t="s">
        <v>90</v>
      </c>
      <c r="C221" t="s">
        <v>90</v>
      </c>
      <c r="D221" s="2">
        <v>1666500</v>
      </c>
      <c r="E221" s="13" t="s">
        <v>89</v>
      </c>
      <c r="F221" s="14">
        <v>42333</v>
      </c>
      <c r="G221" s="14"/>
      <c r="H221" s="14"/>
      <c r="I221" s="16"/>
      <c r="J221" s="17">
        <v>1666500</v>
      </c>
      <c r="K221" s="18">
        <f t="shared" si="33"/>
        <v>1666500</v>
      </c>
      <c r="L221" s="18">
        <f t="shared" si="34"/>
        <v>1666500</v>
      </c>
      <c r="M221" s="19">
        <v>0</v>
      </c>
      <c r="N221" s="16"/>
      <c r="O221" s="20">
        <v>1</v>
      </c>
      <c r="P221" s="20">
        <v>1</v>
      </c>
      <c r="Q221" s="18">
        <f t="shared" si="35"/>
        <v>1666500</v>
      </c>
      <c r="R221" s="18">
        <f t="shared" si="36"/>
        <v>1666500</v>
      </c>
      <c r="S221" s="19">
        <f t="shared" si="37"/>
        <v>1666500</v>
      </c>
      <c r="T221" s="16"/>
      <c r="U221" s="16" t="s">
        <v>448</v>
      </c>
    </row>
    <row r="222" spans="1:21" ht="15.75" x14ac:dyDescent="0.25">
      <c r="A222" s="11">
        <f t="shared" si="38"/>
        <v>217</v>
      </c>
      <c r="B222" s="12" t="s">
        <v>383</v>
      </c>
      <c r="C222" t="s">
        <v>383</v>
      </c>
      <c r="D222" s="2">
        <v>1250000</v>
      </c>
      <c r="E222" s="13" t="s">
        <v>384</v>
      </c>
      <c r="F222" s="14">
        <v>42593</v>
      </c>
      <c r="G222" s="14"/>
      <c r="H222" s="14"/>
      <c r="I222" s="16"/>
      <c r="J222" s="18">
        <v>1250000</v>
      </c>
      <c r="K222" s="18">
        <f t="shared" si="33"/>
        <v>1250000</v>
      </c>
      <c r="L222" s="18">
        <f t="shared" si="34"/>
        <v>1250000</v>
      </c>
      <c r="M222" s="19">
        <v>0</v>
      </c>
      <c r="N222" s="16"/>
      <c r="O222" s="20">
        <v>1</v>
      </c>
      <c r="P222" s="20">
        <v>1</v>
      </c>
      <c r="Q222" s="18">
        <f t="shared" si="35"/>
        <v>1250000</v>
      </c>
      <c r="R222" s="18">
        <f t="shared" si="36"/>
        <v>1250000</v>
      </c>
      <c r="S222" s="19">
        <f t="shared" si="37"/>
        <v>1250000</v>
      </c>
      <c r="T222" s="16"/>
      <c r="U222" s="16" t="s">
        <v>448</v>
      </c>
    </row>
    <row r="223" spans="1:21" ht="15.75" x14ac:dyDescent="0.25">
      <c r="A223" s="11">
        <f t="shared" si="38"/>
        <v>218</v>
      </c>
      <c r="B223" s="12" t="s">
        <v>383</v>
      </c>
      <c r="C223" t="s">
        <v>383</v>
      </c>
      <c r="D223" s="2">
        <v>1250000</v>
      </c>
      <c r="E223" s="13" t="s">
        <v>384</v>
      </c>
      <c r="F223" s="14">
        <v>42593</v>
      </c>
      <c r="G223" s="14"/>
      <c r="H223" s="14"/>
      <c r="I223" s="16"/>
      <c r="J223" s="18">
        <v>1250000</v>
      </c>
      <c r="K223" s="18">
        <f t="shared" si="33"/>
        <v>1250000</v>
      </c>
      <c r="L223" s="18">
        <f t="shared" si="34"/>
        <v>1250000</v>
      </c>
      <c r="M223" s="19">
        <v>0</v>
      </c>
      <c r="N223" s="16"/>
      <c r="O223" s="20">
        <v>1</v>
      </c>
      <c r="P223" s="20">
        <v>1</v>
      </c>
      <c r="Q223" s="18">
        <f t="shared" si="35"/>
        <v>1250000</v>
      </c>
      <c r="R223" s="18">
        <f t="shared" si="36"/>
        <v>1250000</v>
      </c>
      <c r="S223" s="19">
        <f t="shared" si="37"/>
        <v>1250000</v>
      </c>
      <c r="T223" s="16"/>
      <c r="U223" s="16" t="s">
        <v>448</v>
      </c>
    </row>
    <row r="224" spans="1:21" ht="15.75" x14ac:dyDescent="0.25">
      <c r="A224" s="11">
        <f t="shared" si="38"/>
        <v>219</v>
      </c>
      <c r="B224" s="12" t="s">
        <v>621</v>
      </c>
      <c r="C224" t="s">
        <v>385</v>
      </c>
      <c r="D224" s="2">
        <v>5000000</v>
      </c>
      <c r="E224" s="13" t="s">
        <v>386</v>
      </c>
      <c r="F224" s="14">
        <v>43154</v>
      </c>
      <c r="G224" s="13" t="s">
        <v>622</v>
      </c>
      <c r="H224" s="28"/>
      <c r="I224" s="16"/>
      <c r="J224" s="17">
        <v>5000000</v>
      </c>
      <c r="K224" s="18">
        <f t="shared" si="33"/>
        <v>5000000</v>
      </c>
      <c r="L224" s="18">
        <f t="shared" si="34"/>
        <v>5000000</v>
      </c>
      <c r="M224" s="19">
        <v>0</v>
      </c>
      <c r="N224" s="16"/>
      <c r="O224" s="20">
        <v>1</v>
      </c>
      <c r="P224" s="20">
        <v>1</v>
      </c>
      <c r="Q224" s="18">
        <f t="shared" si="35"/>
        <v>5000000</v>
      </c>
      <c r="R224" s="18">
        <f t="shared" si="36"/>
        <v>5000000</v>
      </c>
      <c r="S224" s="19">
        <f t="shared" si="37"/>
        <v>5000000</v>
      </c>
      <c r="T224" s="16"/>
      <c r="U224" s="16" t="s">
        <v>448</v>
      </c>
    </row>
    <row r="225" spans="1:21" ht="15.75" x14ac:dyDescent="0.25">
      <c r="A225" s="11">
        <f t="shared" si="38"/>
        <v>220</v>
      </c>
      <c r="B225" s="12" t="s">
        <v>387</v>
      </c>
      <c r="C225" t="s">
        <v>387</v>
      </c>
      <c r="D225" s="2">
        <v>5000000</v>
      </c>
      <c r="E225" s="13" t="s">
        <v>388</v>
      </c>
      <c r="F225" s="14">
        <v>42884</v>
      </c>
      <c r="G225" s="15" t="s">
        <v>623</v>
      </c>
      <c r="H225" s="14"/>
      <c r="I225" s="16"/>
      <c r="J225" s="17">
        <v>5000000</v>
      </c>
      <c r="K225" s="18">
        <f t="shared" si="33"/>
        <v>5000000</v>
      </c>
      <c r="L225" s="18">
        <f t="shared" si="34"/>
        <v>5000000</v>
      </c>
      <c r="M225" s="19">
        <v>0</v>
      </c>
      <c r="N225" s="16"/>
      <c r="O225" s="20">
        <v>1</v>
      </c>
      <c r="P225" s="20">
        <v>1</v>
      </c>
      <c r="Q225" s="18">
        <f t="shared" si="35"/>
        <v>5000000</v>
      </c>
      <c r="R225" s="18">
        <f t="shared" si="36"/>
        <v>5000000</v>
      </c>
      <c r="S225" s="19">
        <f t="shared" si="37"/>
        <v>5000000</v>
      </c>
      <c r="T225" s="16"/>
      <c r="U225" s="16" t="s">
        <v>448</v>
      </c>
    </row>
    <row r="226" spans="1:21" ht="15.75" x14ac:dyDescent="0.25">
      <c r="A226" s="11">
        <f t="shared" si="38"/>
        <v>221</v>
      </c>
      <c r="B226" s="12" t="s">
        <v>387</v>
      </c>
      <c r="C226" t="s">
        <v>387</v>
      </c>
      <c r="D226" s="2">
        <v>5000000</v>
      </c>
      <c r="E226" s="13" t="s">
        <v>388</v>
      </c>
      <c r="F226" s="14">
        <v>42884</v>
      </c>
      <c r="G226" s="15" t="s">
        <v>623</v>
      </c>
      <c r="H226" s="14"/>
      <c r="I226" s="16"/>
      <c r="J226" s="17">
        <v>5000000</v>
      </c>
      <c r="K226" s="18">
        <f t="shared" si="33"/>
        <v>5000000</v>
      </c>
      <c r="L226" s="18">
        <f t="shared" si="34"/>
        <v>5000000</v>
      </c>
      <c r="M226" s="19">
        <v>0</v>
      </c>
      <c r="N226" s="16"/>
      <c r="O226" s="20">
        <v>1</v>
      </c>
      <c r="P226" s="20">
        <v>1</v>
      </c>
      <c r="Q226" s="18">
        <f t="shared" si="35"/>
        <v>5000000</v>
      </c>
      <c r="R226" s="18">
        <f t="shared" si="36"/>
        <v>5000000</v>
      </c>
      <c r="S226" s="19">
        <f t="shared" si="37"/>
        <v>5000000</v>
      </c>
      <c r="T226" s="16"/>
      <c r="U226" s="16" t="s">
        <v>448</v>
      </c>
    </row>
    <row r="227" spans="1:21" ht="15.75" x14ac:dyDescent="0.25">
      <c r="A227" s="11">
        <f t="shared" si="38"/>
        <v>222</v>
      </c>
      <c r="B227" s="12" t="s">
        <v>389</v>
      </c>
      <c r="C227" t="s">
        <v>389</v>
      </c>
      <c r="D227" s="2">
        <v>2500000</v>
      </c>
      <c r="E227" s="13" t="s">
        <v>390</v>
      </c>
      <c r="F227" s="14">
        <v>42355</v>
      </c>
      <c r="G227" s="14"/>
      <c r="H227" s="14"/>
      <c r="I227" s="16"/>
      <c r="J227" s="17">
        <v>2500000</v>
      </c>
      <c r="K227" s="18">
        <f t="shared" si="33"/>
        <v>2500000</v>
      </c>
      <c r="L227" s="18">
        <f t="shared" si="34"/>
        <v>2500000</v>
      </c>
      <c r="M227" s="19">
        <v>0</v>
      </c>
      <c r="N227" s="16"/>
      <c r="O227" s="20">
        <v>1</v>
      </c>
      <c r="P227" s="20">
        <v>1</v>
      </c>
      <c r="Q227" s="18">
        <f t="shared" si="35"/>
        <v>2500000</v>
      </c>
      <c r="R227" s="18">
        <f t="shared" si="36"/>
        <v>2500000</v>
      </c>
      <c r="S227" s="19">
        <f t="shared" si="37"/>
        <v>2500000</v>
      </c>
      <c r="T227" s="16"/>
      <c r="U227" s="16" t="s">
        <v>448</v>
      </c>
    </row>
    <row r="228" spans="1:21" ht="15.75" x14ac:dyDescent="0.25">
      <c r="A228" s="11">
        <f t="shared" si="38"/>
        <v>223</v>
      </c>
      <c r="B228" s="12" t="s">
        <v>94</v>
      </c>
      <c r="C228" t="s">
        <v>94</v>
      </c>
      <c r="D228" s="2">
        <v>1000000</v>
      </c>
      <c r="E228" s="13" t="s">
        <v>93</v>
      </c>
      <c r="F228" s="14">
        <v>42984</v>
      </c>
      <c r="G228" s="15" t="s">
        <v>624</v>
      </c>
      <c r="H228" s="14"/>
      <c r="I228" s="16"/>
      <c r="J228" s="17">
        <v>1000000</v>
      </c>
      <c r="K228" s="18">
        <f t="shared" si="33"/>
        <v>1000000</v>
      </c>
      <c r="L228" s="18">
        <f t="shared" si="34"/>
        <v>1000000</v>
      </c>
      <c r="M228" s="19">
        <v>0</v>
      </c>
      <c r="N228" s="16"/>
      <c r="O228" s="20">
        <v>1</v>
      </c>
      <c r="P228" s="20">
        <v>1</v>
      </c>
      <c r="Q228" s="18">
        <f t="shared" si="35"/>
        <v>1000000</v>
      </c>
      <c r="R228" s="18">
        <f t="shared" si="36"/>
        <v>1000000</v>
      </c>
      <c r="S228" s="19">
        <f t="shared" si="37"/>
        <v>1000000</v>
      </c>
      <c r="T228" s="16"/>
      <c r="U228" s="16" t="s">
        <v>448</v>
      </c>
    </row>
    <row r="229" spans="1:21" ht="15.75" x14ac:dyDescent="0.25">
      <c r="A229" s="11">
        <f t="shared" si="38"/>
        <v>224</v>
      </c>
      <c r="B229" s="12" t="s">
        <v>94</v>
      </c>
      <c r="C229" t="s">
        <v>94</v>
      </c>
      <c r="D229" s="2">
        <v>1000000</v>
      </c>
      <c r="E229" s="13" t="s">
        <v>93</v>
      </c>
      <c r="F229" s="14">
        <v>42984</v>
      </c>
      <c r="G229" s="15" t="s">
        <v>624</v>
      </c>
      <c r="H229" s="14"/>
      <c r="I229" s="16"/>
      <c r="J229" s="17">
        <v>1000000</v>
      </c>
      <c r="K229" s="18">
        <f t="shared" si="33"/>
        <v>1000000</v>
      </c>
      <c r="L229" s="18">
        <f t="shared" si="34"/>
        <v>1000000</v>
      </c>
      <c r="M229" s="19">
        <v>0</v>
      </c>
      <c r="N229" s="16"/>
      <c r="O229" s="20">
        <v>1</v>
      </c>
      <c r="P229" s="20">
        <v>1</v>
      </c>
      <c r="Q229" s="18">
        <f t="shared" si="35"/>
        <v>1000000</v>
      </c>
      <c r="R229" s="18">
        <f t="shared" si="36"/>
        <v>1000000</v>
      </c>
      <c r="S229" s="19">
        <f t="shared" si="37"/>
        <v>1000000</v>
      </c>
      <c r="T229" s="16"/>
      <c r="U229" s="16" t="s">
        <v>448</v>
      </c>
    </row>
    <row r="230" spans="1:21" ht="15.75" x14ac:dyDescent="0.25">
      <c r="A230" s="11">
        <f t="shared" si="38"/>
        <v>225</v>
      </c>
      <c r="B230" s="12" t="s">
        <v>391</v>
      </c>
      <c r="C230" t="s">
        <v>391</v>
      </c>
      <c r="D230" s="2">
        <v>5000000</v>
      </c>
      <c r="E230" s="13" t="s">
        <v>392</v>
      </c>
      <c r="F230" s="14">
        <v>42972</v>
      </c>
      <c r="G230" s="15" t="s">
        <v>625</v>
      </c>
      <c r="H230" s="16"/>
      <c r="I230" s="16"/>
      <c r="J230" s="34">
        <v>5000000</v>
      </c>
      <c r="K230" s="18">
        <f t="shared" si="33"/>
        <v>5000000</v>
      </c>
      <c r="L230" s="18">
        <f t="shared" si="34"/>
        <v>5000000</v>
      </c>
      <c r="M230" s="19">
        <v>0</v>
      </c>
      <c r="N230" s="16"/>
      <c r="O230" s="20">
        <v>1</v>
      </c>
      <c r="P230" s="20">
        <v>1</v>
      </c>
      <c r="Q230" s="18">
        <f t="shared" si="35"/>
        <v>5000000</v>
      </c>
      <c r="R230" s="18">
        <f t="shared" si="36"/>
        <v>5000000</v>
      </c>
      <c r="S230" s="19">
        <f t="shared" si="37"/>
        <v>5000000</v>
      </c>
      <c r="T230" s="16"/>
      <c r="U230" s="16" t="s">
        <v>448</v>
      </c>
    </row>
    <row r="231" spans="1:21" ht="15.75" x14ac:dyDescent="0.25">
      <c r="A231" s="11">
        <f t="shared" si="38"/>
        <v>226</v>
      </c>
      <c r="B231" s="12" t="s">
        <v>393</v>
      </c>
      <c r="C231" t="s">
        <v>393</v>
      </c>
      <c r="D231" s="2">
        <v>1250000</v>
      </c>
      <c r="E231" s="13" t="s">
        <v>394</v>
      </c>
      <c r="F231" s="14">
        <v>43125</v>
      </c>
      <c r="G231" s="13" t="s">
        <v>626</v>
      </c>
      <c r="H231" s="14"/>
      <c r="I231" s="16"/>
      <c r="J231" s="17">
        <v>1250000</v>
      </c>
      <c r="K231" s="18">
        <f t="shared" si="33"/>
        <v>1250000</v>
      </c>
      <c r="L231" s="18">
        <f t="shared" si="34"/>
        <v>1250000</v>
      </c>
      <c r="M231" s="19">
        <v>0</v>
      </c>
      <c r="N231" s="16"/>
      <c r="O231" s="20">
        <v>1</v>
      </c>
      <c r="P231" s="20">
        <v>1</v>
      </c>
      <c r="Q231" s="18">
        <f t="shared" si="35"/>
        <v>1250000</v>
      </c>
      <c r="R231" s="18">
        <f t="shared" si="36"/>
        <v>1250000</v>
      </c>
      <c r="S231" s="19">
        <f t="shared" si="37"/>
        <v>1250000</v>
      </c>
      <c r="T231" s="16"/>
      <c r="U231" s="16" t="s">
        <v>448</v>
      </c>
    </row>
    <row r="232" spans="1:21" ht="15.75" x14ac:dyDescent="0.25">
      <c r="A232" s="11">
        <f t="shared" si="38"/>
        <v>227</v>
      </c>
      <c r="B232" s="12" t="s">
        <v>393</v>
      </c>
      <c r="C232" t="s">
        <v>393</v>
      </c>
      <c r="D232" s="2">
        <v>1250000</v>
      </c>
      <c r="E232" s="13" t="s">
        <v>394</v>
      </c>
      <c r="F232" s="14">
        <v>43125</v>
      </c>
      <c r="G232" s="13" t="s">
        <v>626</v>
      </c>
      <c r="H232" s="14"/>
      <c r="I232" s="16"/>
      <c r="J232" s="17">
        <v>1250000</v>
      </c>
      <c r="K232" s="18">
        <f t="shared" si="33"/>
        <v>1250000</v>
      </c>
      <c r="L232" s="18">
        <f t="shared" si="34"/>
        <v>1250000</v>
      </c>
      <c r="M232" s="19">
        <v>0</v>
      </c>
      <c r="N232" s="16"/>
      <c r="O232" s="20">
        <v>1</v>
      </c>
      <c r="P232" s="20">
        <v>1</v>
      </c>
      <c r="Q232" s="18">
        <f t="shared" si="35"/>
        <v>1250000</v>
      </c>
      <c r="R232" s="18">
        <f t="shared" si="36"/>
        <v>1250000</v>
      </c>
      <c r="S232" s="19">
        <f t="shared" si="37"/>
        <v>1250000</v>
      </c>
      <c r="T232" s="16"/>
      <c r="U232" s="16" t="s">
        <v>448</v>
      </c>
    </row>
    <row r="233" spans="1:21" ht="15.75" x14ac:dyDescent="0.25">
      <c r="A233" s="11">
        <f t="shared" si="38"/>
        <v>228</v>
      </c>
      <c r="B233" s="12" t="s">
        <v>395</v>
      </c>
      <c r="C233" t="s">
        <v>395</v>
      </c>
      <c r="D233" s="2">
        <v>2500000</v>
      </c>
      <c r="E233" s="13" t="s">
        <v>396</v>
      </c>
      <c r="F233" s="14">
        <v>42544</v>
      </c>
      <c r="G233" s="14"/>
      <c r="H233" s="14"/>
      <c r="I233" s="16"/>
      <c r="J233" s="17">
        <v>2500000</v>
      </c>
      <c r="K233" s="18">
        <f t="shared" si="33"/>
        <v>2500000</v>
      </c>
      <c r="L233" s="18">
        <f t="shared" si="34"/>
        <v>2500000</v>
      </c>
      <c r="M233" s="19">
        <v>0</v>
      </c>
      <c r="N233" s="16"/>
      <c r="O233" s="20">
        <v>1</v>
      </c>
      <c r="P233" s="20">
        <v>1</v>
      </c>
      <c r="Q233" s="18">
        <f t="shared" si="35"/>
        <v>2500000</v>
      </c>
      <c r="R233" s="18">
        <f t="shared" si="36"/>
        <v>2500000</v>
      </c>
      <c r="S233" s="19">
        <f t="shared" si="37"/>
        <v>2500000</v>
      </c>
      <c r="T233" s="16"/>
      <c r="U233" s="16" t="s">
        <v>448</v>
      </c>
    </row>
    <row r="234" spans="1:21" ht="15.75" x14ac:dyDescent="0.25">
      <c r="A234" s="11">
        <f t="shared" si="38"/>
        <v>229</v>
      </c>
      <c r="B234" s="21" t="s">
        <v>627</v>
      </c>
      <c r="C234" t="s">
        <v>397</v>
      </c>
      <c r="D234" s="2">
        <v>5000000</v>
      </c>
      <c r="E234" s="24" t="s">
        <v>398</v>
      </c>
      <c r="F234" s="14">
        <v>43224</v>
      </c>
      <c r="G234" s="24" t="s">
        <v>628</v>
      </c>
      <c r="H234" s="14"/>
      <c r="I234" s="16"/>
      <c r="J234" s="17">
        <v>5000000</v>
      </c>
      <c r="K234" s="18">
        <f t="shared" si="33"/>
        <v>5000000</v>
      </c>
      <c r="L234" s="18">
        <f t="shared" si="34"/>
        <v>5000000</v>
      </c>
      <c r="M234" s="19">
        <v>0</v>
      </c>
      <c r="N234" s="16"/>
      <c r="O234" s="20">
        <v>1</v>
      </c>
      <c r="P234" s="20">
        <v>1</v>
      </c>
      <c r="Q234" s="18">
        <f t="shared" si="35"/>
        <v>5000000</v>
      </c>
      <c r="R234" s="18">
        <f t="shared" si="36"/>
        <v>5000000</v>
      </c>
      <c r="S234" s="19">
        <f t="shared" si="37"/>
        <v>5000000</v>
      </c>
      <c r="T234" s="16"/>
      <c r="U234" s="16" t="s">
        <v>448</v>
      </c>
    </row>
    <row r="235" spans="1:21" ht="15.75" x14ac:dyDescent="0.25">
      <c r="A235" s="11">
        <f t="shared" si="38"/>
        <v>230</v>
      </c>
      <c r="B235" s="12" t="s">
        <v>399</v>
      </c>
      <c r="C235" t="s">
        <v>399</v>
      </c>
      <c r="D235" s="2">
        <v>2000000</v>
      </c>
      <c r="E235" s="13" t="s">
        <v>400</v>
      </c>
      <c r="F235" s="14">
        <v>42515</v>
      </c>
      <c r="G235" s="38"/>
      <c r="H235" s="14"/>
      <c r="I235" s="16"/>
      <c r="J235" s="18">
        <v>2000000</v>
      </c>
      <c r="K235" s="18">
        <f t="shared" si="33"/>
        <v>2000000</v>
      </c>
      <c r="L235" s="18">
        <f t="shared" si="34"/>
        <v>2000000</v>
      </c>
      <c r="M235" s="19">
        <v>0</v>
      </c>
      <c r="N235" s="16"/>
      <c r="O235" s="20">
        <v>1</v>
      </c>
      <c r="P235" s="20">
        <v>1</v>
      </c>
      <c r="Q235" s="18">
        <f t="shared" si="35"/>
        <v>2000000</v>
      </c>
      <c r="R235" s="18">
        <f t="shared" si="36"/>
        <v>2000000</v>
      </c>
      <c r="S235" s="19">
        <f t="shared" si="37"/>
        <v>2000000</v>
      </c>
      <c r="T235" s="16"/>
      <c r="U235" s="16" t="s">
        <v>448</v>
      </c>
    </row>
    <row r="236" spans="1:21" ht="15.75" x14ac:dyDescent="0.25">
      <c r="A236" s="11">
        <f t="shared" si="38"/>
        <v>231</v>
      </c>
      <c r="B236" s="12" t="s">
        <v>399</v>
      </c>
      <c r="C236" t="s">
        <v>399</v>
      </c>
      <c r="D236" s="2">
        <v>2000000</v>
      </c>
      <c r="E236" s="13" t="s">
        <v>400</v>
      </c>
      <c r="F236" s="14">
        <v>42515</v>
      </c>
      <c r="G236" s="14"/>
      <c r="H236" s="14"/>
      <c r="I236" s="16"/>
      <c r="J236" s="18">
        <v>2000000</v>
      </c>
      <c r="K236" s="18">
        <f t="shared" si="33"/>
        <v>2000000</v>
      </c>
      <c r="L236" s="18">
        <f t="shared" si="34"/>
        <v>2000000</v>
      </c>
      <c r="M236" s="19">
        <v>0</v>
      </c>
      <c r="N236" s="16"/>
      <c r="O236" s="20">
        <v>1</v>
      </c>
      <c r="P236" s="20">
        <v>1</v>
      </c>
      <c r="Q236" s="18">
        <f t="shared" si="35"/>
        <v>2000000</v>
      </c>
      <c r="R236" s="18">
        <f t="shared" si="36"/>
        <v>2000000</v>
      </c>
      <c r="S236" s="19">
        <f t="shared" si="37"/>
        <v>2000000</v>
      </c>
      <c r="T236" s="16"/>
      <c r="U236" s="16" t="s">
        <v>448</v>
      </c>
    </row>
    <row r="237" spans="1:21" ht="15.75" x14ac:dyDescent="0.25">
      <c r="A237" s="11">
        <f t="shared" si="38"/>
        <v>232</v>
      </c>
      <c r="B237" s="12" t="s">
        <v>629</v>
      </c>
      <c r="C237" t="s">
        <v>401</v>
      </c>
      <c r="D237" s="2">
        <v>2000000</v>
      </c>
      <c r="E237" s="13" t="s">
        <v>402</v>
      </c>
      <c r="F237" s="14">
        <v>42961</v>
      </c>
      <c r="G237" s="13" t="s">
        <v>630</v>
      </c>
      <c r="H237" s="14"/>
      <c r="I237" s="16"/>
      <c r="J237" s="17">
        <v>2000000</v>
      </c>
      <c r="K237" s="18">
        <f t="shared" si="33"/>
        <v>2000000</v>
      </c>
      <c r="L237" s="18">
        <f t="shared" si="34"/>
        <v>2000000</v>
      </c>
      <c r="M237" s="19">
        <v>0</v>
      </c>
      <c r="N237" s="16"/>
      <c r="O237" s="20">
        <v>1</v>
      </c>
      <c r="P237" s="20">
        <v>1</v>
      </c>
      <c r="Q237" s="18">
        <f t="shared" si="35"/>
        <v>2000000</v>
      </c>
      <c r="R237" s="18">
        <f t="shared" si="36"/>
        <v>2000000</v>
      </c>
      <c r="S237" s="19">
        <f t="shared" si="37"/>
        <v>2000000</v>
      </c>
      <c r="T237" s="16"/>
      <c r="U237" s="16" t="s">
        <v>448</v>
      </c>
    </row>
    <row r="238" spans="1:21" ht="15.75" x14ac:dyDescent="0.25">
      <c r="A238" s="11">
        <f t="shared" si="38"/>
        <v>233</v>
      </c>
      <c r="B238" s="12" t="s">
        <v>631</v>
      </c>
      <c r="C238" t="s">
        <v>98</v>
      </c>
      <c r="D238" s="2">
        <v>2500000</v>
      </c>
      <c r="E238" s="13" t="s">
        <v>97</v>
      </c>
      <c r="F238" s="14">
        <v>42874</v>
      </c>
      <c r="G238" s="15" t="s">
        <v>632</v>
      </c>
      <c r="H238" s="14"/>
      <c r="I238" s="16"/>
      <c r="J238" s="17">
        <v>2500000</v>
      </c>
      <c r="K238" s="18">
        <f t="shared" si="33"/>
        <v>2500000</v>
      </c>
      <c r="L238" s="18">
        <f t="shared" si="34"/>
        <v>2500000</v>
      </c>
      <c r="M238" s="19">
        <v>0</v>
      </c>
      <c r="N238" s="16"/>
      <c r="O238" s="20">
        <v>1</v>
      </c>
      <c r="P238" s="20">
        <v>1</v>
      </c>
      <c r="Q238" s="18">
        <f t="shared" si="35"/>
        <v>2500000</v>
      </c>
      <c r="R238" s="18">
        <f t="shared" si="36"/>
        <v>2500000</v>
      </c>
      <c r="S238" s="19">
        <f t="shared" si="37"/>
        <v>2500000</v>
      </c>
      <c r="T238" s="16"/>
      <c r="U238" s="16" t="s">
        <v>448</v>
      </c>
    </row>
    <row r="239" spans="1:21" ht="15.75" x14ac:dyDescent="0.25">
      <c r="A239" s="11">
        <f t="shared" si="38"/>
        <v>234</v>
      </c>
      <c r="B239" s="12" t="s">
        <v>631</v>
      </c>
      <c r="C239" t="s">
        <v>98</v>
      </c>
      <c r="D239" s="2">
        <v>2500000</v>
      </c>
      <c r="E239" s="13" t="s">
        <v>97</v>
      </c>
      <c r="F239" s="14">
        <v>42874</v>
      </c>
      <c r="G239" s="15" t="s">
        <v>632</v>
      </c>
      <c r="H239" s="14"/>
      <c r="I239" s="16"/>
      <c r="J239" s="17">
        <v>2500000</v>
      </c>
      <c r="K239" s="18">
        <f t="shared" si="33"/>
        <v>2500000</v>
      </c>
      <c r="L239" s="18">
        <f t="shared" si="34"/>
        <v>2500000</v>
      </c>
      <c r="M239" s="19">
        <v>0</v>
      </c>
      <c r="N239" s="16"/>
      <c r="O239" s="20">
        <v>1</v>
      </c>
      <c r="P239" s="20">
        <v>1</v>
      </c>
      <c r="Q239" s="18">
        <f t="shared" si="35"/>
        <v>2500000</v>
      </c>
      <c r="R239" s="18">
        <f t="shared" si="36"/>
        <v>2500000</v>
      </c>
      <c r="S239" s="19">
        <f t="shared" si="37"/>
        <v>2500000</v>
      </c>
      <c r="T239" s="16"/>
      <c r="U239" s="16" t="s">
        <v>448</v>
      </c>
    </row>
    <row r="240" spans="1:21" ht="15.75" x14ac:dyDescent="0.25">
      <c r="A240" s="11">
        <f t="shared" si="38"/>
        <v>235</v>
      </c>
      <c r="B240" s="12" t="s">
        <v>633</v>
      </c>
      <c r="C240" t="s">
        <v>403</v>
      </c>
      <c r="D240" s="2">
        <v>5000000</v>
      </c>
      <c r="E240" s="13" t="s">
        <v>404</v>
      </c>
      <c r="F240" s="14">
        <v>42257</v>
      </c>
      <c r="G240" s="14"/>
      <c r="H240" s="14"/>
      <c r="I240" s="16"/>
      <c r="J240" s="18">
        <v>5000000</v>
      </c>
      <c r="K240" s="18">
        <f t="shared" si="33"/>
        <v>5000000</v>
      </c>
      <c r="L240" s="18">
        <f t="shared" si="34"/>
        <v>5000000</v>
      </c>
      <c r="M240" s="19">
        <v>0</v>
      </c>
      <c r="N240" s="16"/>
      <c r="O240" s="20">
        <v>1</v>
      </c>
      <c r="P240" s="20">
        <v>1</v>
      </c>
      <c r="Q240" s="18">
        <f t="shared" si="35"/>
        <v>5000000</v>
      </c>
      <c r="R240" s="18">
        <f t="shared" si="36"/>
        <v>5000000</v>
      </c>
      <c r="S240" s="19">
        <f t="shared" si="37"/>
        <v>5000000</v>
      </c>
      <c r="T240" s="16"/>
      <c r="U240" s="16" t="s">
        <v>448</v>
      </c>
    </row>
    <row r="241" spans="1:21" ht="15.75" x14ac:dyDescent="0.25">
      <c r="A241" s="11">
        <f t="shared" si="38"/>
        <v>236</v>
      </c>
      <c r="B241" s="21" t="s">
        <v>405</v>
      </c>
      <c r="C241" t="s">
        <v>405</v>
      </c>
      <c r="D241" s="2">
        <v>3000000</v>
      </c>
      <c r="E241" s="22" t="s">
        <v>406</v>
      </c>
      <c r="F241" s="14">
        <v>43234</v>
      </c>
      <c r="G241" s="22" t="s">
        <v>634</v>
      </c>
      <c r="H241" s="14"/>
      <c r="I241" s="16"/>
      <c r="J241" s="17">
        <v>3000000</v>
      </c>
      <c r="K241" s="18">
        <f t="shared" si="33"/>
        <v>3000000</v>
      </c>
      <c r="L241" s="18">
        <f t="shared" si="34"/>
        <v>3000000</v>
      </c>
      <c r="M241" s="19">
        <v>0</v>
      </c>
      <c r="N241" s="16"/>
      <c r="O241" s="20">
        <v>1</v>
      </c>
      <c r="P241" s="20">
        <v>1</v>
      </c>
      <c r="Q241" s="18">
        <f t="shared" si="35"/>
        <v>3000000</v>
      </c>
      <c r="R241" s="18">
        <f t="shared" si="36"/>
        <v>3000000</v>
      </c>
      <c r="S241" s="19">
        <f t="shared" si="37"/>
        <v>3000000</v>
      </c>
      <c r="T241" s="16"/>
      <c r="U241" s="16" t="s">
        <v>448</v>
      </c>
    </row>
    <row r="242" spans="1:21" ht="15.75" x14ac:dyDescent="0.25">
      <c r="A242" s="11">
        <f t="shared" si="38"/>
        <v>237</v>
      </c>
      <c r="B242" s="12" t="s">
        <v>635</v>
      </c>
      <c r="C242" t="s">
        <v>407</v>
      </c>
      <c r="D242" s="2">
        <v>5000000</v>
      </c>
      <c r="E242" s="13" t="s">
        <v>408</v>
      </c>
      <c r="F242" s="14">
        <v>42976</v>
      </c>
      <c r="G242" s="13" t="s">
        <v>636</v>
      </c>
      <c r="H242" s="14"/>
      <c r="I242" s="16"/>
      <c r="J242" s="17">
        <v>5000000</v>
      </c>
      <c r="K242" s="18">
        <f t="shared" si="33"/>
        <v>5000000</v>
      </c>
      <c r="L242" s="18">
        <f t="shared" si="34"/>
        <v>5000000</v>
      </c>
      <c r="M242" s="19">
        <v>0</v>
      </c>
      <c r="N242" s="16"/>
      <c r="O242" s="20">
        <v>1</v>
      </c>
      <c r="P242" s="20">
        <v>1</v>
      </c>
      <c r="Q242" s="18">
        <f t="shared" si="35"/>
        <v>5000000</v>
      </c>
      <c r="R242" s="18">
        <f t="shared" si="36"/>
        <v>5000000</v>
      </c>
      <c r="S242" s="19">
        <f t="shared" si="37"/>
        <v>5000000</v>
      </c>
      <c r="T242" s="16"/>
      <c r="U242" s="16" t="s">
        <v>448</v>
      </c>
    </row>
    <row r="243" spans="1:21" ht="15.75" x14ac:dyDescent="0.25">
      <c r="A243" s="11">
        <f t="shared" si="38"/>
        <v>238</v>
      </c>
      <c r="B243" s="12" t="s">
        <v>637</v>
      </c>
      <c r="C243" t="s">
        <v>409</v>
      </c>
      <c r="D243" s="2">
        <v>2500000</v>
      </c>
      <c r="E243" s="13" t="s">
        <v>410</v>
      </c>
      <c r="F243" s="14">
        <v>42908</v>
      </c>
      <c r="G243" s="15" t="s">
        <v>638</v>
      </c>
      <c r="H243" s="14"/>
      <c r="I243" s="16"/>
      <c r="J243" s="17">
        <v>2500000</v>
      </c>
      <c r="K243" s="18">
        <f t="shared" si="33"/>
        <v>2500000</v>
      </c>
      <c r="L243" s="18">
        <f t="shared" si="34"/>
        <v>2500000</v>
      </c>
      <c r="M243" s="19">
        <v>0</v>
      </c>
      <c r="N243" s="16"/>
      <c r="O243" s="20">
        <v>1</v>
      </c>
      <c r="P243" s="20">
        <v>1</v>
      </c>
      <c r="Q243" s="18">
        <f t="shared" si="35"/>
        <v>2500000</v>
      </c>
      <c r="R243" s="18">
        <f t="shared" si="36"/>
        <v>2500000</v>
      </c>
      <c r="S243" s="19">
        <f t="shared" si="37"/>
        <v>2500000</v>
      </c>
      <c r="T243" s="16"/>
      <c r="U243" s="16" t="s">
        <v>448</v>
      </c>
    </row>
    <row r="244" spans="1:21" ht="15.75" x14ac:dyDescent="0.25">
      <c r="A244" s="11">
        <f t="shared" si="38"/>
        <v>239</v>
      </c>
      <c r="B244" s="12" t="s">
        <v>637</v>
      </c>
      <c r="C244" t="s">
        <v>409</v>
      </c>
      <c r="D244" s="2">
        <v>2500000</v>
      </c>
      <c r="E244" s="13" t="s">
        <v>410</v>
      </c>
      <c r="F244" s="14">
        <v>42908</v>
      </c>
      <c r="G244" s="15" t="s">
        <v>638</v>
      </c>
      <c r="H244" s="14"/>
      <c r="I244" s="16"/>
      <c r="J244" s="17">
        <v>2500000</v>
      </c>
      <c r="K244" s="18">
        <f t="shared" si="33"/>
        <v>2500000</v>
      </c>
      <c r="L244" s="18">
        <f t="shared" si="34"/>
        <v>2500000</v>
      </c>
      <c r="M244" s="19">
        <v>0</v>
      </c>
      <c r="N244" s="16"/>
      <c r="O244" s="20">
        <v>1</v>
      </c>
      <c r="P244" s="20">
        <v>1</v>
      </c>
      <c r="Q244" s="18">
        <f t="shared" si="35"/>
        <v>2500000</v>
      </c>
      <c r="R244" s="18">
        <f t="shared" si="36"/>
        <v>2500000</v>
      </c>
      <c r="S244" s="19">
        <f t="shared" si="37"/>
        <v>2500000</v>
      </c>
      <c r="T244" s="16"/>
      <c r="U244" s="16" t="s">
        <v>448</v>
      </c>
    </row>
    <row r="245" spans="1:21" ht="15.75" x14ac:dyDescent="0.25">
      <c r="A245" s="11">
        <f t="shared" si="38"/>
        <v>240</v>
      </c>
      <c r="B245" s="12" t="s">
        <v>411</v>
      </c>
      <c r="C245" t="s">
        <v>411</v>
      </c>
      <c r="D245" s="2">
        <v>1250000</v>
      </c>
      <c r="E245" s="13" t="s">
        <v>412</v>
      </c>
      <c r="F245" s="14">
        <v>42908</v>
      </c>
      <c r="G245" s="15" t="s">
        <v>639</v>
      </c>
      <c r="H245" s="14"/>
      <c r="I245" s="16"/>
      <c r="J245" s="17">
        <v>1250000</v>
      </c>
      <c r="K245" s="18">
        <f t="shared" si="33"/>
        <v>1250000</v>
      </c>
      <c r="L245" s="18">
        <f t="shared" si="34"/>
        <v>1250000</v>
      </c>
      <c r="M245" s="19">
        <v>0</v>
      </c>
      <c r="N245" s="16"/>
      <c r="O245" s="20">
        <v>1</v>
      </c>
      <c r="P245" s="20">
        <v>1</v>
      </c>
      <c r="Q245" s="18">
        <f t="shared" si="35"/>
        <v>1250000</v>
      </c>
      <c r="R245" s="18">
        <f t="shared" si="36"/>
        <v>1250000</v>
      </c>
      <c r="S245" s="19">
        <f t="shared" si="37"/>
        <v>1250000</v>
      </c>
      <c r="T245" s="16"/>
      <c r="U245" s="16" t="s">
        <v>448</v>
      </c>
    </row>
    <row r="246" spans="1:21" ht="15.75" x14ac:dyDescent="0.25">
      <c r="A246" s="11">
        <f t="shared" si="38"/>
        <v>241</v>
      </c>
      <c r="B246" s="12" t="s">
        <v>411</v>
      </c>
      <c r="C246" t="s">
        <v>411</v>
      </c>
      <c r="D246" s="2">
        <v>1250000</v>
      </c>
      <c r="E246" s="13" t="s">
        <v>412</v>
      </c>
      <c r="F246" s="14">
        <v>42908</v>
      </c>
      <c r="G246" s="15" t="s">
        <v>639</v>
      </c>
      <c r="H246" s="14"/>
      <c r="I246" s="16"/>
      <c r="J246" s="17">
        <v>1250000</v>
      </c>
      <c r="K246" s="18">
        <f t="shared" si="33"/>
        <v>1250000</v>
      </c>
      <c r="L246" s="18">
        <f t="shared" si="34"/>
        <v>1250000</v>
      </c>
      <c r="M246" s="19">
        <v>0</v>
      </c>
      <c r="N246" s="16"/>
      <c r="O246" s="20">
        <v>1</v>
      </c>
      <c r="P246" s="20">
        <v>1</v>
      </c>
      <c r="Q246" s="18">
        <f t="shared" si="35"/>
        <v>1250000</v>
      </c>
      <c r="R246" s="18">
        <f t="shared" si="36"/>
        <v>1250000</v>
      </c>
      <c r="S246" s="19">
        <f t="shared" si="37"/>
        <v>1250000</v>
      </c>
      <c r="T246" s="16"/>
      <c r="U246" s="16" t="s">
        <v>448</v>
      </c>
    </row>
    <row r="247" spans="1:21" ht="15.75" x14ac:dyDescent="0.25">
      <c r="A247" s="11">
        <f t="shared" si="38"/>
        <v>242</v>
      </c>
      <c r="B247" s="12" t="s">
        <v>640</v>
      </c>
      <c r="C247" t="s">
        <v>413</v>
      </c>
      <c r="D247" s="2">
        <v>5000000</v>
      </c>
      <c r="E247" s="13" t="s">
        <v>414</v>
      </c>
      <c r="F247" s="14">
        <v>42908</v>
      </c>
      <c r="G247" s="15" t="s">
        <v>641</v>
      </c>
      <c r="H247" s="14"/>
      <c r="I247" s="16"/>
      <c r="J247" s="17">
        <v>5000000</v>
      </c>
      <c r="K247" s="18">
        <f t="shared" si="33"/>
        <v>5000000</v>
      </c>
      <c r="L247" s="18">
        <f t="shared" si="34"/>
        <v>5000000</v>
      </c>
      <c r="M247" s="19">
        <v>0</v>
      </c>
      <c r="N247" s="16"/>
      <c r="O247" s="20">
        <v>1</v>
      </c>
      <c r="P247" s="20">
        <v>1</v>
      </c>
      <c r="Q247" s="18">
        <f t="shared" si="35"/>
        <v>5000000</v>
      </c>
      <c r="R247" s="18">
        <f t="shared" si="36"/>
        <v>5000000</v>
      </c>
      <c r="S247" s="19">
        <f t="shared" si="37"/>
        <v>5000000</v>
      </c>
      <c r="T247" s="16"/>
      <c r="U247" s="16" t="s">
        <v>448</v>
      </c>
    </row>
    <row r="248" spans="1:21" ht="15.75" x14ac:dyDescent="0.25">
      <c r="A248" s="11">
        <f t="shared" si="38"/>
        <v>243</v>
      </c>
      <c r="B248" s="12" t="s">
        <v>640</v>
      </c>
      <c r="C248" t="s">
        <v>413</v>
      </c>
      <c r="D248" s="2">
        <v>5000000</v>
      </c>
      <c r="E248" s="13" t="s">
        <v>414</v>
      </c>
      <c r="F248" s="14">
        <v>42908</v>
      </c>
      <c r="G248" s="15" t="s">
        <v>641</v>
      </c>
      <c r="H248" s="14"/>
      <c r="I248" s="16"/>
      <c r="J248" s="17">
        <v>5000000</v>
      </c>
      <c r="K248" s="18">
        <f t="shared" si="33"/>
        <v>5000000</v>
      </c>
      <c r="L248" s="18">
        <f t="shared" si="34"/>
        <v>5000000</v>
      </c>
      <c r="M248" s="19">
        <v>0</v>
      </c>
      <c r="N248" s="16"/>
      <c r="O248" s="20">
        <v>1</v>
      </c>
      <c r="P248" s="20">
        <v>1</v>
      </c>
      <c r="Q248" s="18">
        <f t="shared" si="35"/>
        <v>5000000</v>
      </c>
      <c r="R248" s="18">
        <f t="shared" si="36"/>
        <v>5000000</v>
      </c>
      <c r="S248" s="19">
        <f t="shared" si="37"/>
        <v>5000000</v>
      </c>
      <c r="T248" s="16"/>
      <c r="U248" s="16" t="s">
        <v>448</v>
      </c>
    </row>
    <row r="249" spans="1:21" ht="15.75" x14ac:dyDescent="0.25">
      <c r="A249" s="11">
        <f t="shared" si="38"/>
        <v>244</v>
      </c>
      <c r="B249" s="31" t="s">
        <v>415</v>
      </c>
      <c r="C249" t="s">
        <v>415</v>
      </c>
      <c r="D249" s="2">
        <v>3000000</v>
      </c>
      <c r="E249" s="32" t="s">
        <v>416</v>
      </c>
      <c r="F249" s="14">
        <v>42152</v>
      </c>
      <c r="G249" s="14"/>
      <c r="H249" s="14"/>
      <c r="I249" s="16"/>
      <c r="J249" s="18">
        <v>3000000</v>
      </c>
      <c r="K249" s="18">
        <f t="shared" si="33"/>
        <v>3000000</v>
      </c>
      <c r="L249" s="18">
        <f t="shared" si="34"/>
        <v>3000000</v>
      </c>
      <c r="M249" s="19">
        <v>0</v>
      </c>
      <c r="N249" s="16"/>
      <c r="O249" s="20">
        <v>1</v>
      </c>
      <c r="P249" s="20">
        <v>1</v>
      </c>
      <c r="Q249" s="18">
        <f t="shared" si="35"/>
        <v>3000000</v>
      </c>
      <c r="R249" s="18">
        <f t="shared" si="36"/>
        <v>3000000</v>
      </c>
      <c r="S249" s="19">
        <f t="shared" si="37"/>
        <v>3000000</v>
      </c>
      <c r="T249" s="16"/>
      <c r="U249" s="16" t="s">
        <v>448</v>
      </c>
    </row>
    <row r="250" spans="1:21" ht="15.75" x14ac:dyDescent="0.25">
      <c r="A250" s="11">
        <f t="shared" si="38"/>
        <v>245</v>
      </c>
      <c r="B250" s="12" t="s">
        <v>101</v>
      </c>
      <c r="C250" t="s">
        <v>101</v>
      </c>
      <c r="D250" s="2">
        <v>1250000</v>
      </c>
      <c r="E250" s="13" t="s">
        <v>100</v>
      </c>
      <c r="F250" s="14">
        <v>42544</v>
      </c>
      <c r="G250" s="38"/>
      <c r="H250" s="14"/>
      <c r="I250" s="16"/>
      <c r="J250" s="17">
        <v>1250000</v>
      </c>
      <c r="K250" s="18">
        <f t="shared" si="33"/>
        <v>1250000</v>
      </c>
      <c r="L250" s="18">
        <f t="shared" si="34"/>
        <v>1250000</v>
      </c>
      <c r="M250" s="19">
        <v>0</v>
      </c>
      <c r="N250" s="16"/>
      <c r="O250" s="20">
        <v>1</v>
      </c>
      <c r="P250" s="20">
        <v>1</v>
      </c>
      <c r="Q250" s="18">
        <f t="shared" si="35"/>
        <v>1250000</v>
      </c>
      <c r="R250" s="18">
        <f t="shared" si="36"/>
        <v>1250000</v>
      </c>
      <c r="S250" s="19">
        <f t="shared" si="37"/>
        <v>1250000</v>
      </c>
      <c r="T250" s="16"/>
      <c r="U250" s="16" t="s">
        <v>448</v>
      </c>
    </row>
    <row r="251" spans="1:21" ht="15.75" x14ac:dyDescent="0.25">
      <c r="A251" s="11">
        <f t="shared" si="38"/>
        <v>246</v>
      </c>
      <c r="B251" s="12" t="s">
        <v>101</v>
      </c>
      <c r="C251" t="s">
        <v>101</v>
      </c>
      <c r="D251" s="2">
        <v>1250000</v>
      </c>
      <c r="E251" s="13" t="s">
        <v>100</v>
      </c>
      <c r="F251" s="14">
        <v>42544</v>
      </c>
      <c r="G251" s="14"/>
      <c r="H251" s="14"/>
      <c r="I251" s="16"/>
      <c r="J251" s="17">
        <v>1250000</v>
      </c>
      <c r="K251" s="18">
        <f t="shared" si="33"/>
        <v>1250000</v>
      </c>
      <c r="L251" s="18">
        <f t="shared" si="34"/>
        <v>1250000</v>
      </c>
      <c r="M251" s="19">
        <v>0</v>
      </c>
      <c r="N251" s="16"/>
      <c r="O251" s="20">
        <v>1</v>
      </c>
      <c r="P251" s="20">
        <v>1</v>
      </c>
      <c r="Q251" s="18">
        <f t="shared" si="35"/>
        <v>1250000</v>
      </c>
      <c r="R251" s="18">
        <f t="shared" si="36"/>
        <v>1250000</v>
      </c>
      <c r="S251" s="19">
        <f t="shared" si="37"/>
        <v>1250000</v>
      </c>
      <c r="T251" s="16"/>
      <c r="U251" s="16" t="s">
        <v>448</v>
      </c>
    </row>
    <row r="252" spans="1:21" ht="15.75" x14ac:dyDescent="0.25">
      <c r="A252" s="11">
        <f t="shared" si="38"/>
        <v>247</v>
      </c>
      <c r="B252" s="31" t="s">
        <v>105</v>
      </c>
      <c r="C252" t="s">
        <v>105</v>
      </c>
      <c r="D252" s="2">
        <v>2500000</v>
      </c>
      <c r="E252" s="32" t="s">
        <v>104</v>
      </c>
      <c r="F252" s="14">
        <v>42152</v>
      </c>
      <c r="G252" s="38"/>
      <c r="H252" s="14"/>
      <c r="I252" s="16"/>
      <c r="J252" s="18">
        <v>2500000</v>
      </c>
      <c r="K252" s="18">
        <f t="shared" si="33"/>
        <v>2500000</v>
      </c>
      <c r="L252" s="18">
        <f t="shared" si="34"/>
        <v>2500000</v>
      </c>
      <c r="M252" s="19">
        <v>0</v>
      </c>
      <c r="N252" s="16"/>
      <c r="O252" s="20">
        <v>1</v>
      </c>
      <c r="P252" s="20">
        <v>1</v>
      </c>
      <c r="Q252" s="18">
        <f t="shared" si="35"/>
        <v>2500000</v>
      </c>
      <c r="R252" s="18">
        <f t="shared" si="36"/>
        <v>2500000</v>
      </c>
      <c r="S252" s="19">
        <f t="shared" si="37"/>
        <v>2500000</v>
      </c>
      <c r="T252" s="16"/>
      <c r="U252" s="16" t="s">
        <v>448</v>
      </c>
    </row>
    <row r="253" spans="1:21" ht="15.75" x14ac:dyDescent="0.25">
      <c r="A253" s="11">
        <f t="shared" si="38"/>
        <v>248</v>
      </c>
      <c r="B253" s="12" t="s">
        <v>417</v>
      </c>
      <c r="C253" t="s">
        <v>417</v>
      </c>
      <c r="D253" s="2">
        <v>2500000</v>
      </c>
      <c r="E253" s="13" t="s">
        <v>418</v>
      </c>
      <c r="F253" s="14">
        <v>42670</v>
      </c>
      <c r="G253" s="14"/>
      <c r="H253" s="14"/>
      <c r="I253" s="16"/>
      <c r="J253" s="18">
        <v>2500000</v>
      </c>
      <c r="K253" s="18">
        <f t="shared" si="33"/>
        <v>2500000</v>
      </c>
      <c r="L253" s="18">
        <f t="shared" si="34"/>
        <v>2500000</v>
      </c>
      <c r="M253" s="19">
        <v>0</v>
      </c>
      <c r="N253" s="16"/>
      <c r="O253" s="20">
        <v>1</v>
      </c>
      <c r="P253" s="20">
        <v>1</v>
      </c>
      <c r="Q253" s="18">
        <f t="shared" si="35"/>
        <v>2500000</v>
      </c>
      <c r="R253" s="18">
        <f t="shared" si="36"/>
        <v>2500000</v>
      </c>
      <c r="S253" s="19">
        <f t="shared" si="37"/>
        <v>2500000</v>
      </c>
      <c r="T253" s="16"/>
      <c r="U253" s="16" t="s">
        <v>448</v>
      </c>
    </row>
    <row r="254" spans="1:21" ht="15.75" x14ac:dyDescent="0.25">
      <c r="A254" s="11">
        <f t="shared" si="38"/>
        <v>249</v>
      </c>
      <c r="B254" s="12" t="s">
        <v>642</v>
      </c>
      <c r="C254" t="s">
        <v>419</v>
      </c>
      <c r="D254" s="2">
        <v>5000000</v>
      </c>
      <c r="E254" s="13" t="s">
        <v>420</v>
      </c>
      <c r="F254" s="14">
        <v>42975</v>
      </c>
      <c r="G254" s="13" t="s">
        <v>643</v>
      </c>
      <c r="H254" s="14"/>
      <c r="I254" s="16"/>
      <c r="J254" s="17">
        <v>5000000</v>
      </c>
      <c r="K254" s="18">
        <f t="shared" si="33"/>
        <v>5000000</v>
      </c>
      <c r="L254" s="18">
        <f t="shared" si="34"/>
        <v>5000000</v>
      </c>
      <c r="M254" s="19">
        <v>0</v>
      </c>
      <c r="N254" s="16"/>
      <c r="O254" s="20">
        <v>1</v>
      </c>
      <c r="P254" s="20">
        <v>1</v>
      </c>
      <c r="Q254" s="18">
        <f t="shared" si="35"/>
        <v>5000000</v>
      </c>
      <c r="R254" s="18">
        <f t="shared" si="36"/>
        <v>5000000</v>
      </c>
      <c r="S254" s="19">
        <f t="shared" si="37"/>
        <v>5000000</v>
      </c>
      <c r="T254" s="16"/>
      <c r="U254" s="16" t="s">
        <v>448</v>
      </c>
    </row>
    <row r="255" spans="1:21" ht="15.75" x14ac:dyDescent="0.25">
      <c r="A255" s="11">
        <f t="shared" si="38"/>
        <v>250</v>
      </c>
      <c r="B255" s="12" t="s">
        <v>644</v>
      </c>
      <c r="C255" t="s">
        <v>421</v>
      </c>
      <c r="D255" s="2">
        <v>2500000</v>
      </c>
      <c r="E255" s="13" t="s">
        <v>422</v>
      </c>
      <c r="F255" s="14">
        <v>42765</v>
      </c>
      <c r="G255" s="15" t="s">
        <v>645</v>
      </c>
      <c r="H255" s="14"/>
      <c r="I255" s="16"/>
      <c r="J255" s="17">
        <v>2500000</v>
      </c>
      <c r="K255" s="18">
        <f t="shared" si="33"/>
        <v>2500000</v>
      </c>
      <c r="L255" s="18">
        <f t="shared" si="34"/>
        <v>2500000</v>
      </c>
      <c r="M255" s="19">
        <v>0</v>
      </c>
      <c r="N255" s="16"/>
      <c r="O255" s="20">
        <v>1</v>
      </c>
      <c r="P255" s="20">
        <v>1</v>
      </c>
      <c r="Q255" s="18">
        <f t="shared" si="35"/>
        <v>2500000</v>
      </c>
      <c r="R255" s="18">
        <f t="shared" si="36"/>
        <v>2500000</v>
      </c>
      <c r="S255" s="19">
        <f t="shared" si="37"/>
        <v>2500000</v>
      </c>
      <c r="T255" s="16"/>
      <c r="U255" s="16" t="s">
        <v>448</v>
      </c>
    </row>
    <row r="256" spans="1:21" ht="15.75" x14ac:dyDescent="0.25">
      <c r="A256" s="11">
        <f t="shared" si="38"/>
        <v>251</v>
      </c>
      <c r="B256" s="12" t="s">
        <v>644</v>
      </c>
      <c r="C256" t="s">
        <v>421</v>
      </c>
      <c r="D256" s="2">
        <v>2500000</v>
      </c>
      <c r="E256" s="13" t="s">
        <v>422</v>
      </c>
      <c r="F256" s="14">
        <v>42765</v>
      </c>
      <c r="G256" s="15" t="s">
        <v>645</v>
      </c>
      <c r="H256" s="14"/>
      <c r="I256" s="16"/>
      <c r="J256" s="17">
        <v>2500000</v>
      </c>
      <c r="K256" s="18">
        <f t="shared" si="33"/>
        <v>2500000</v>
      </c>
      <c r="L256" s="18">
        <f t="shared" si="34"/>
        <v>2500000</v>
      </c>
      <c r="M256" s="19">
        <v>0</v>
      </c>
      <c r="N256" s="16"/>
      <c r="O256" s="20">
        <v>1</v>
      </c>
      <c r="P256" s="20">
        <v>1</v>
      </c>
      <c r="Q256" s="18">
        <f t="shared" si="35"/>
        <v>2500000</v>
      </c>
      <c r="R256" s="18">
        <f t="shared" si="36"/>
        <v>2500000</v>
      </c>
      <c r="S256" s="19">
        <f t="shared" si="37"/>
        <v>2500000</v>
      </c>
      <c r="T256" s="16"/>
      <c r="U256" s="16" t="s">
        <v>448</v>
      </c>
    </row>
    <row r="257" spans="1:21" x14ac:dyDescent="0.25">
      <c r="A257" s="16"/>
      <c r="B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</row>
    <row r="258" spans="1:21" x14ac:dyDescent="0.25">
      <c r="A258" s="16"/>
      <c r="B258" s="16" t="s">
        <v>432</v>
      </c>
      <c r="D258" s="2"/>
      <c r="E258" s="16"/>
      <c r="F258" s="16"/>
      <c r="G258" s="16"/>
      <c r="H258" s="16"/>
      <c r="I258" s="16"/>
      <c r="J258" s="25">
        <f>SUM(J6:J257)</f>
        <v>755517400</v>
      </c>
      <c r="K258" s="25">
        <f t="shared" ref="K258:S258" si="39">SUM(K6:K257)</f>
        <v>755517400</v>
      </c>
      <c r="L258" s="25">
        <f t="shared" si="39"/>
        <v>755517400</v>
      </c>
      <c r="M258" s="25">
        <f t="shared" si="39"/>
        <v>0</v>
      </c>
      <c r="N258" s="25">
        <f t="shared" si="39"/>
        <v>0</v>
      </c>
      <c r="O258" s="25">
        <f t="shared" si="39"/>
        <v>251</v>
      </c>
      <c r="P258" s="25">
        <f t="shared" si="39"/>
        <v>251</v>
      </c>
      <c r="Q258" s="25">
        <f t="shared" si="39"/>
        <v>755517400</v>
      </c>
      <c r="R258" s="25">
        <f t="shared" si="39"/>
        <v>755517400</v>
      </c>
      <c r="S258" s="25">
        <f t="shared" si="39"/>
        <v>755517400</v>
      </c>
      <c r="T258" s="16"/>
      <c r="U258" s="16"/>
    </row>
    <row r="259" spans="1:21" x14ac:dyDescent="0.25">
      <c r="J259" s="2">
        <v>755517400</v>
      </c>
    </row>
    <row r="260" spans="1:21" x14ac:dyDescent="0.25">
      <c r="J260" s="1">
        <f>J258-J259</f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showGridLines="0" view="pageBreakPreview" zoomScaleNormal="100" zoomScaleSheetLayoutView="100" workbookViewId="0">
      <pane ySplit="5" topLeftCell="A6" activePane="bottomLeft" state="frozen"/>
      <selection pane="bottomLeft" activeCell="C11" sqref="C11"/>
    </sheetView>
  </sheetViews>
  <sheetFormatPr defaultRowHeight="15" x14ac:dyDescent="0.25"/>
  <cols>
    <col min="2" max="2" width="27.140625" bestFit="1" customWidth="1"/>
    <col min="3" max="3" width="9.28515625" bestFit="1" customWidth="1"/>
    <col min="4" max="5" width="11.28515625" bestFit="1" customWidth="1"/>
    <col min="6" max="6" width="8.28515625" bestFit="1" customWidth="1"/>
    <col min="7" max="7" width="8.5703125" bestFit="1" customWidth="1"/>
    <col min="8" max="10" width="14.28515625" bestFit="1" customWidth="1"/>
    <col min="15" max="16" width="14.28515625" bestFit="1" customWidth="1"/>
    <col min="17" max="17" width="15.42578125" bestFit="1" customWidth="1"/>
    <col min="18" max="18" width="8.42578125" bestFit="1" customWidth="1"/>
    <col min="19" max="19" width="22.7109375" bestFit="1" customWidth="1"/>
  </cols>
  <sheetData>
    <row r="1" spans="1:19" s="3" customFormat="1" ht="18.75" x14ac:dyDescent="0.3">
      <c r="A1" s="3" t="s">
        <v>423</v>
      </c>
      <c r="E1" s="4"/>
      <c r="H1" s="5"/>
      <c r="I1" s="5"/>
      <c r="J1" s="5"/>
      <c r="O1" s="5"/>
      <c r="P1" s="5"/>
      <c r="Q1" s="5"/>
    </row>
    <row r="2" spans="1:19" s="3" customFormat="1" ht="18.75" x14ac:dyDescent="0.3">
      <c r="A2" s="3" t="s">
        <v>662</v>
      </c>
      <c r="E2" s="4"/>
      <c r="H2" s="5"/>
      <c r="I2" s="5"/>
      <c r="J2" s="5"/>
      <c r="O2" s="5"/>
      <c r="P2" s="5"/>
      <c r="Q2" s="5"/>
    </row>
    <row r="3" spans="1:19" s="8" customFormat="1" ht="12" x14ac:dyDescent="0.2">
      <c r="A3" s="6" t="s">
        <v>425</v>
      </c>
      <c r="B3" s="6" t="s">
        <v>426</v>
      </c>
      <c r="C3" s="6" t="s">
        <v>427</v>
      </c>
      <c r="D3" s="6" t="s">
        <v>428</v>
      </c>
      <c r="E3" s="6" t="s">
        <v>429</v>
      </c>
      <c r="F3" s="6" t="s">
        <v>430</v>
      </c>
      <c r="G3" s="6" t="s">
        <v>430</v>
      </c>
      <c r="H3" s="7" t="s">
        <v>431</v>
      </c>
      <c r="I3" s="7" t="s">
        <v>432</v>
      </c>
      <c r="J3" s="7" t="s">
        <v>433</v>
      </c>
      <c r="K3" s="6" t="s">
        <v>434</v>
      </c>
      <c r="L3" s="6" t="s">
        <v>435</v>
      </c>
      <c r="M3" s="6" t="s">
        <v>436</v>
      </c>
      <c r="N3" s="6" t="s">
        <v>437</v>
      </c>
      <c r="O3" s="7" t="s">
        <v>438</v>
      </c>
      <c r="P3" s="7" t="s">
        <v>439</v>
      </c>
      <c r="Q3" s="7" t="s">
        <v>440</v>
      </c>
      <c r="R3" s="6" t="s">
        <v>441</v>
      </c>
      <c r="S3" s="6" t="s">
        <v>442</v>
      </c>
    </row>
    <row r="4" spans="1:19" s="8" customFormat="1" ht="12" x14ac:dyDescent="0.2">
      <c r="A4" s="9"/>
      <c r="B4" s="9"/>
      <c r="C4" s="9"/>
      <c r="D4" s="9"/>
      <c r="E4" s="9"/>
      <c r="F4" s="9" t="s">
        <v>443</v>
      </c>
      <c r="G4" s="9" t="s">
        <v>444</v>
      </c>
      <c r="H4" s="10"/>
      <c r="I4" s="10" t="s">
        <v>431</v>
      </c>
      <c r="J4" s="10"/>
      <c r="K4" s="9"/>
      <c r="L4" s="9" t="s">
        <v>443</v>
      </c>
      <c r="M4" s="9"/>
      <c r="N4" s="9" t="s">
        <v>445</v>
      </c>
      <c r="O4" s="10" t="s">
        <v>446</v>
      </c>
      <c r="P4" s="10" t="s">
        <v>434</v>
      </c>
      <c r="Q4" s="10"/>
      <c r="R4" s="9"/>
      <c r="S4" s="9"/>
    </row>
    <row r="5" spans="1:19" s="8" customFormat="1" ht="12" x14ac:dyDescent="0.2">
      <c r="A5" s="9"/>
      <c r="B5" s="9"/>
      <c r="C5" s="9"/>
      <c r="D5" s="9"/>
      <c r="E5" s="9"/>
      <c r="F5" s="9"/>
      <c r="G5" s="9"/>
      <c r="H5" s="10"/>
      <c r="I5" s="10"/>
      <c r="J5" s="10"/>
      <c r="K5" s="9"/>
      <c r="L5" s="9"/>
      <c r="M5" s="9"/>
      <c r="N5" s="9"/>
      <c r="O5" s="10"/>
      <c r="P5" s="10"/>
      <c r="Q5" s="10"/>
      <c r="R5" s="9"/>
      <c r="S5" s="9"/>
    </row>
    <row r="6" spans="1:19" ht="15.75" x14ac:dyDescent="0.25">
      <c r="A6" s="11">
        <v>1</v>
      </c>
      <c r="B6" s="31" t="s">
        <v>647</v>
      </c>
      <c r="C6" s="32" t="s">
        <v>648</v>
      </c>
      <c r="D6" s="14">
        <v>42699</v>
      </c>
      <c r="E6" s="11"/>
      <c r="F6" s="14"/>
      <c r="G6" s="16"/>
      <c r="H6" s="18">
        <v>2000000</v>
      </c>
      <c r="I6" s="18">
        <f t="shared" ref="I6:I12" si="0">M6*O6</f>
        <v>2000000</v>
      </c>
      <c r="J6" s="18">
        <f t="shared" ref="J6:J12" si="1">H6/M6</f>
        <v>2000000</v>
      </c>
      <c r="K6" s="19">
        <v>0</v>
      </c>
      <c r="L6" s="16"/>
      <c r="M6" s="20">
        <v>1</v>
      </c>
      <c r="N6" s="20">
        <v>1</v>
      </c>
      <c r="O6" s="18">
        <f t="shared" ref="O6:O12" si="2">+J6+K6</f>
        <v>2000000</v>
      </c>
      <c r="P6" s="18">
        <f t="shared" ref="P6:P12" si="3">+N6*O6</f>
        <v>2000000</v>
      </c>
      <c r="Q6" s="19">
        <f t="shared" ref="Q6:Q12" si="4">+J6*N6</f>
        <v>2000000</v>
      </c>
      <c r="R6" s="16"/>
      <c r="S6" s="16" t="s">
        <v>663</v>
      </c>
    </row>
    <row r="7" spans="1:19" ht="15.75" x14ac:dyDescent="0.25">
      <c r="A7" s="11">
        <f t="shared" ref="A7:A12" si="5">+A6+1</f>
        <v>2</v>
      </c>
      <c r="B7" s="21" t="s">
        <v>649</v>
      </c>
      <c r="C7" s="22" t="s">
        <v>650</v>
      </c>
      <c r="D7" s="24" t="s">
        <v>669</v>
      </c>
      <c r="E7" s="14">
        <v>43237</v>
      </c>
      <c r="F7" s="15"/>
      <c r="G7" s="16"/>
      <c r="H7" s="17">
        <v>5000000</v>
      </c>
      <c r="I7" s="18">
        <f t="shared" si="0"/>
        <v>5000000</v>
      </c>
      <c r="J7" s="18">
        <f t="shared" si="1"/>
        <v>5000000</v>
      </c>
      <c r="K7" s="19">
        <v>0</v>
      </c>
      <c r="L7" s="16"/>
      <c r="M7" s="20">
        <v>1</v>
      </c>
      <c r="N7" s="20">
        <v>1</v>
      </c>
      <c r="O7" s="18">
        <f t="shared" si="2"/>
        <v>5000000</v>
      </c>
      <c r="P7" s="18">
        <f t="shared" si="3"/>
        <v>5000000</v>
      </c>
      <c r="Q7" s="19">
        <f t="shared" si="4"/>
        <v>5000000</v>
      </c>
      <c r="R7" s="16"/>
      <c r="S7" s="16" t="s">
        <v>663</v>
      </c>
    </row>
    <row r="8" spans="1:19" ht="15.75" x14ac:dyDescent="0.25">
      <c r="A8" s="11">
        <f t="shared" si="5"/>
        <v>3</v>
      </c>
      <c r="B8" s="12" t="s">
        <v>652</v>
      </c>
      <c r="C8" s="13" t="s">
        <v>653</v>
      </c>
      <c r="D8" s="14">
        <v>43063</v>
      </c>
      <c r="E8" s="13" t="s">
        <v>667</v>
      </c>
      <c r="F8" s="14"/>
      <c r="G8" s="16"/>
      <c r="H8" s="17">
        <v>3000000</v>
      </c>
      <c r="I8" s="18">
        <f t="shared" si="0"/>
        <v>3000000</v>
      </c>
      <c r="J8" s="18">
        <f t="shared" si="1"/>
        <v>3000000</v>
      </c>
      <c r="K8" s="19">
        <v>0</v>
      </c>
      <c r="L8" s="16"/>
      <c r="M8" s="20">
        <v>1</v>
      </c>
      <c r="N8" s="20">
        <v>1</v>
      </c>
      <c r="O8" s="18">
        <f t="shared" si="2"/>
        <v>3000000</v>
      </c>
      <c r="P8" s="18">
        <f t="shared" si="3"/>
        <v>3000000</v>
      </c>
      <c r="Q8" s="19">
        <f t="shared" si="4"/>
        <v>3000000</v>
      </c>
      <c r="R8" s="16"/>
      <c r="S8" s="16" t="s">
        <v>663</v>
      </c>
    </row>
    <row r="9" spans="1:19" ht="15.75" x14ac:dyDescent="0.25">
      <c r="A9" s="11">
        <f t="shared" si="5"/>
        <v>4</v>
      </c>
      <c r="B9" s="21" t="s">
        <v>654</v>
      </c>
      <c r="C9" s="24" t="s">
        <v>161</v>
      </c>
      <c r="D9" s="15">
        <v>43215</v>
      </c>
      <c r="E9" s="24" t="s">
        <v>668</v>
      </c>
      <c r="F9" s="15"/>
      <c r="G9" s="16"/>
      <c r="H9" s="17">
        <v>10000000</v>
      </c>
      <c r="I9" s="18">
        <f t="shared" si="0"/>
        <v>10000000</v>
      </c>
      <c r="J9" s="18">
        <f t="shared" si="1"/>
        <v>10000000</v>
      </c>
      <c r="K9" s="19">
        <v>0</v>
      </c>
      <c r="L9" s="16"/>
      <c r="M9" s="20">
        <v>1</v>
      </c>
      <c r="N9" s="20">
        <v>1</v>
      </c>
      <c r="O9" s="18">
        <f t="shared" si="2"/>
        <v>10000000</v>
      </c>
      <c r="P9" s="18">
        <f t="shared" si="3"/>
        <v>10000000</v>
      </c>
      <c r="Q9" s="19">
        <f t="shared" si="4"/>
        <v>10000000</v>
      </c>
      <c r="R9" s="16"/>
      <c r="S9" s="16" t="s">
        <v>663</v>
      </c>
    </row>
    <row r="10" spans="1:19" ht="15.75" x14ac:dyDescent="0.25">
      <c r="A10" s="11">
        <f t="shared" si="5"/>
        <v>5</v>
      </c>
      <c r="B10" s="21" t="s">
        <v>657</v>
      </c>
      <c r="C10" s="24" t="s">
        <v>658</v>
      </c>
      <c r="D10" s="15">
        <v>43215</v>
      </c>
      <c r="E10" s="24" t="s">
        <v>665</v>
      </c>
      <c r="F10" s="15"/>
      <c r="G10" s="16"/>
      <c r="H10" s="17">
        <v>2500000</v>
      </c>
      <c r="I10" s="18">
        <f t="shared" si="0"/>
        <v>2500000</v>
      </c>
      <c r="J10" s="18">
        <f t="shared" si="1"/>
        <v>2500000</v>
      </c>
      <c r="K10" s="19">
        <v>0</v>
      </c>
      <c r="L10" s="16"/>
      <c r="M10" s="20">
        <v>1</v>
      </c>
      <c r="N10" s="20">
        <v>1</v>
      </c>
      <c r="O10" s="18">
        <f t="shared" si="2"/>
        <v>2500000</v>
      </c>
      <c r="P10" s="18">
        <f t="shared" si="3"/>
        <v>2500000</v>
      </c>
      <c r="Q10" s="19">
        <f t="shared" si="4"/>
        <v>2500000</v>
      </c>
      <c r="R10" s="16"/>
      <c r="S10" s="16" t="s">
        <v>663</v>
      </c>
    </row>
    <row r="11" spans="1:19" ht="15.75" x14ac:dyDescent="0.25">
      <c r="A11" s="11">
        <f t="shared" si="5"/>
        <v>6</v>
      </c>
      <c r="B11" s="21" t="s">
        <v>659</v>
      </c>
      <c r="C11" s="24" t="s">
        <v>257</v>
      </c>
      <c r="D11" s="15">
        <v>43216</v>
      </c>
      <c r="E11" s="15" t="s">
        <v>666</v>
      </c>
      <c r="F11" s="15"/>
      <c r="G11" s="16"/>
      <c r="H11" s="17">
        <v>2500000</v>
      </c>
      <c r="I11" s="18">
        <f t="shared" si="0"/>
        <v>2500000</v>
      </c>
      <c r="J11" s="18">
        <f t="shared" si="1"/>
        <v>2500000</v>
      </c>
      <c r="K11" s="19">
        <v>0</v>
      </c>
      <c r="L11" s="16"/>
      <c r="M11" s="20">
        <v>1</v>
      </c>
      <c r="N11" s="20">
        <v>1</v>
      </c>
      <c r="O11" s="18">
        <f t="shared" si="2"/>
        <v>2500000</v>
      </c>
      <c r="P11" s="18">
        <f t="shared" si="3"/>
        <v>2500000</v>
      </c>
      <c r="Q11" s="19">
        <f t="shared" si="4"/>
        <v>2500000</v>
      </c>
      <c r="R11" s="16"/>
      <c r="S11" s="16" t="s">
        <v>663</v>
      </c>
    </row>
    <row r="12" spans="1:19" ht="15.75" x14ac:dyDescent="0.25">
      <c r="A12" s="11">
        <f t="shared" si="5"/>
        <v>7</v>
      </c>
      <c r="B12" s="21" t="s">
        <v>333</v>
      </c>
      <c r="C12" s="24" t="s">
        <v>334</v>
      </c>
      <c r="D12" s="15">
        <v>43224</v>
      </c>
      <c r="E12" s="15" t="s">
        <v>664</v>
      </c>
      <c r="F12" s="15"/>
      <c r="G12" s="16"/>
      <c r="H12" s="17">
        <v>2000000</v>
      </c>
      <c r="I12" s="18">
        <f t="shared" si="0"/>
        <v>2000000</v>
      </c>
      <c r="J12" s="18">
        <f t="shared" si="1"/>
        <v>2000000</v>
      </c>
      <c r="K12" s="19">
        <v>0</v>
      </c>
      <c r="L12" s="16"/>
      <c r="M12" s="20">
        <v>1</v>
      </c>
      <c r="N12" s="20">
        <v>1</v>
      </c>
      <c r="O12" s="18">
        <f t="shared" si="2"/>
        <v>2000000</v>
      </c>
      <c r="P12" s="18">
        <f t="shared" si="3"/>
        <v>2000000</v>
      </c>
      <c r="Q12" s="19">
        <f t="shared" si="4"/>
        <v>2000000</v>
      </c>
      <c r="R12" s="16"/>
      <c r="S12" s="16" t="s">
        <v>663</v>
      </c>
    </row>
    <row r="13" spans="1:19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1:19" x14ac:dyDescent="0.25">
      <c r="A14" s="16"/>
      <c r="B14" s="16" t="s">
        <v>432</v>
      </c>
      <c r="C14" s="16"/>
      <c r="D14" s="16"/>
      <c r="E14" s="16"/>
      <c r="F14" s="16"/>
      <c r="G14" s="16"/>
      <c r="H14" s="18">
        <f>SUM(H6:H13)</f>
        <v>27000000</v>
      </c>
      <c r="I14" s="18">
        <f t="shared" ref="I14:Q14" si="6">SUM(I6:I13)</f>
        <v>27000000</v>
      </c>
      <c r="J14" s="18">
        <f t="shared" si="6"/>
        <v>27000000</v>
      </c>
      <c r="K14" s="18">
        <f t="shared" si="6"/>
        <v>0</v>
      </c>
      <c r="L14" s="18">
        <f t="shared" si="6"/>
        <v>0</v>
      </c>
      <c r="M14" s="18">
        <f t="shared" si="6"/>
        <v>7</v>
      </c>
      <c r="N14" s="18">
        <f t="shared" si="6"/>
        <v>7</v>
      </c>
      <c r="O14" s="18">
        <f t="shared" si="6"/>
        <v>27000000</v>
      </c>
      <c r="P14" s="18">
        <f t="shared" si="6"/>
        <v>27000000</v>
      </c>
      <c r="Q14" s="18">
        <f t="shared" si="6"/>
        <v>27000000</v>
      </c>
      <c r="R14" s="16"/>
      <c r="S14" s="16"/>
    </row>
  </sheetData>
  <sortState ref="B6:S12">
    <sortCondition ref="C6:C12"/>
  </sortState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showGridLines="0" view="pageBreakPreview" zoomScaleNormal="100" zoomScaleSheetLayoutView="100" workbookViewId="0">
      <pane ySplit="5" topLeftCell="A6" activePane="bottomLeft" state="frozen"/>
      <selection pane="bottomLeft" activeCell="H11" sqref="H11"/>
    </sheetView>
  </sheetViews>
  <sheetFormatPr defaultRowHeight="15" x14ac:dyDescent="0.25"/>
  <cols>
    <col min="1" max="1" width="9.28515625" bestFit="1" customWidth="1"/>
    <col min="2" max="2" width="27.140625" bestFit="1" customWidth="1"/>
    <col min="3" max="3" width="9.28515625" bestFit="1" customWidth="1"/>
    <col min="4" max="4" width="11.85546875" bestFit="1" customWidth="1"/>
    <col min="6" max="6" width="8.28515625" bestFit="1" customWidth="1"/>
    <col min="7" max="7" width="8.5703125" bestFit="1" customWidth="1"/>
    <col min="8" max="10" width="16.5703125" bestFit="1" customWidth="1"/>
    <col min="11" max="14" width="9.28515625" bestFit="1" customWidth="1"/>
    <col min="15" max="16" width="16.5703125" bestFit="1" customWidth="1"/>
    <col min="17" max="17" width="15.42578125" bestFit="1" customWidth="1"/>
    <col min="18" max="18" width="8.42578125" bestFit="1" customWidth="1"/>
    <col min="19" max="19" width="24.7109375" bestFit="1" customWidth="1"/>
  </cols>
  <sheetData>
    <row r="1" spans="1:19" s="3" customFormat="1" ht="18.75" x14ac:dyDescent="0.3">
      <c r="A1" s="3" t="s">
        <v>423</v>
      </c>
      <c r="E1" s="4"/>
      <c r="H1" s="5"/>
      <c r="I1" s="5"/>
      <c r="J1" s="5"/>
      <c r="O1" s="5"/>
      <c r="P1" s="5"/>
      <c r="Q1" s="5"/>
    </row>
    <row r="2" spans="1:19" s="3" customFormat="1" ht="18.75" x14ac:dyDescent="0.3">
      <c r="A2" s="3" t="s">
        <v>859</v>
      </c>
      <c r="E2" s="4"/>
      <c r="H2" s="5"/>
      <c r="I2" s="5"/>
      <c r="J2" s="5"/>
      <c r="O2" s="5"/>
      <c r="P2" s="5"/>
      <c r="Q2" s="5"/>
    </row>
    <row r="3" spans="1:19" s="8" customFormat="1" ht="12" x14ac:dyDescent="0.2">
      <c r="A3" s="6" t="s">
        <v>425</v>
      </c>
      <c r="B3" s="6" t="s">
        <v>426</v>
      </c>
      <c r="C3" s="6" t="s">
        <v>427</v>
      </c>
      <c r="D3" s="6" t="s">
        <v>428</v>
      </c>
      <c r="E3" s="6" t="s">
        <v>429</v>
      </c>
      <c r="F3" s="6" t="s">
        <v>430</v>
      </c>
      <c r="G3" s="6" t="s">
        <v>430</v>
      </c>
      <c r="H3" s="7" t="s">
        <v>431</v>
      </c>
      <c r="I3" s="7" t="s">
        <v>432</v>
      </c>
      <c r="J3" s="7" t="s">
        <v>433</v>
      </c>
      <c r="K3" s="6" t="s">
        <v>434</v>
      </c>
      <c r="L3" s="6" t="s">
        <v>435</v>
      </c>
      <c r="M3" s="6" t="s">
        <v>436</v>
      </c>
      <c r="N3" s="6" t="s">
        <v>437</v>
      </c>
      <c r="O3" s="7" t="s">
        <v>438</v>
      </c>
      <c r="P3" s="7" t="s">
        <v>439</v>
      </c>
      <c r="Q3" s="7" t="s">
        <v>440</v>
      </c>
      <c r="R3" s="6" t="s">
        <v>441</v>
      </c>
      <c r="S3" s="6" t="s">
        <v>442</v>
      </c>
    </row>
    <row r="4" spans="1:19" s="8" customFormat="1" ht="12" x14ac:dyDescent="0.2">
      <c r="A4" s="9"/>
      <c r="B4" s="9"/>
      <c r="C4" s="9"/>
      <c r="D4" s="9"/>
      <c r="E4" s="9"/>
      <c r="F4" s="9" t="s">
        <v>443</v>
      </c>
      <c r="G4" s="9" t="s">
        <v>444</v>
      </c>
      <c r="H4" s="10"/>
      <c r="I4" s="10" t="s">
        <v>431</v>
      </c>
      <c r="J4" s="10"/>
      <c r="K4" s="9"/>
      <c r="L4" s="9" t="s">
        <v>443</v>
      </c>
      <c r="M4" s="9"/>
      <c r="N4" s="9" t="s">
        <v>445</v>
      </c>
      <c r="O4" s="10" t="s">
        <v>446</v>
      </c>
      <c r="P4" s="10" t="s">
        <v>434</v>
      </c>
      <c r="Q4" s="10"/>
      <c r="R4" s="9"/>
      <c r="S4" s="9"/>
    </row>
    <row r="5" spans="1:19" s="8" customFormat="1" ht="12" x14ac:dyDescent="0.2">
      <c r="A5" s="9"/>
      <c r="B5" s="9"/>
      <c r="C5" s="9"/>
      <c r="D5" s="9"/>
      <c r="E5" s="9"/>
      <c r="F5" s="9"/>
      <c r="G5" s="9"/>
      <c r="H5" s="10"/>
      <c r="I5" s="10"/>
      <c r="J5" s="10"/>
      <c r="K5" s="9"/>
      <c r="L5" s="9"/>
      <c r="M5" s="9"/>
      <c r="N5" s="9"/>
      <c r="O5" s="10"/>
      <c r="P5" s="10"/>
      <c r="Q5" s="10"/>
      <c r="R5" s="9"/>
      <c r="S5" s="9"/>
    </row>
    <row r="6" spans="1:19" ht="15.75" x14ac:dyDescent="0.25">
      <c r="A6" s="11">
        <v>1</v>
      </c>
      <c r="B6" s="12" t="s">
        <v>860</v>
      </c>
      <c r="C6" s="13">
        <v>914063</v>
      </c>
      <c r="D6" s="14">
        <v>42067</v>
      </c>
      <c r="E6" s="11"/>
      <c r="F6" s="14"/>
      <c r="G6" s="16"/>
      <c r="H6" s="79">
        <v>1500000</v>
      </c>
      <c r="I6" s="18">
        <f t="shared" ref="I6:I9" si="0">M6*O6</f>
        <v>1500000</v>
      </c>
      <c r="J6" s="18">
        <f t="shared" ref="J6:J9" si="1">H6/M6</f>
        <v>1500000</v>
      </c>
      <c r="K6" s="19">
        <v>0</v>
      </c>
      <c r="L6" s="16"/>
      <c r="M6" s="20">
        <v>1</v>
      </c>
      <c r="N6" s="20">
        <v>1</v>
      </c>
      <c r="O6" s="18">
        <f t="shared" ref="O6:O9" si="2">+J6+K6</f>
        <v>1500000</v>
      </c>
      <c r="P6" s="18">
        <f t="shared" ref="P6:P9" si="3">+N6*O6</f>
        <v>1500000</v>
      </c>
      <c r="Q6" s="19">
        <f t="shared" ref="Q6:Q9" si="4">+J6*N6</f>
        <v>1500000</v>
      </c>
      <c r="R6" s="16"/>
      <c r="S6" s="16" t="s">
        <v>861</v>
      </c>
    </row>
    <row r="7" spans="1:19" ht="15.75" x14ac:dyDescent="0.25">
      <c r="A7" s="11">
        <f>+A6+1</f>
        <v>2</v>
      </c>
      <c r="B7" s="12" t="s">
        <v>862</v>
      </c>
      <c r="C7" s="13" t="s">
        <v>863</v>
      </c>
      <c r="D7" s="80">
        <v>42961</v>
      </c>
      <c r="E7" s="15"/>
      <c r="F7" s="15"/>
      <c r="G7" s="16"/>
      <c r="H7" s="81">
        <v>16200000</v>
      </c>
      <c r="I7" s="18">
        <f t="shared" si="0"/>
        <v>16200000</v>
      </c>
      <c r="J7" s="18">
        <f t="shared" si="1"/>
        <v>16200000</v>
      </c>
      <c r="K7" s="19">
        <v>0</v>
      </c>
      <c r="L7" s="16"/>
      <c r="M7" s="20">
        <v>1</v>
      </c>
      <c r="N7" s="20">
        <v>1</v>
      </c>
      <c r="O7" s="18">
        <f t="shared" si="2"/>
        <v>16200000</v>
      </c>
      <c r="P7" s="18">
        <f t="shared" si="3"/>
        <v>16200000</v>
      </c>
      <c r="Q7" s="19">
        <f t="shared" si="4"/>
        <v>16200000</v>
      </c>
      <c r="R7" s="16"/>
      <c r="S7" s="16" t="s">
        <v>861</v>
      </c>
    </row>
    <row r="8" spans="1:19" ht="15.75" x14ac:dyDescent="0.25">
      <c r="A8" s="11">
        <f>+A7+1</f>
        <v>3</v>
      </c>
      <c r="B8" s="12" t="s">
        <v>864</v>
      </c>
      <c r="C8" s="13" t="s">
        <v>865</v>
      </c>
      <c r="D8" s="80">
        <v>43182</v>
      </c>
      <c r="E8" s="13"/>
      <c r="F8" s="14"/>
      <c r="G8" s="16"/>
      <c r="H8" s="82">
        <v>10000000</v>
      </c>
      <c r="I8" s="18">
        <f t="shared" si="0"/>
        <v>10000000</v>
      </c>
      <c r="J8" s="18">
        <f t="shared" si="1"/>
        <v>10000000</v>
      </c>
      <c r="K8" s="19">
        <v>0</v>
      </c>
      <c r="L8" s="16"/>
      <c r="M8" s="20">
        <v>1</v>
      </c>
      <c r="N8" s="20">
        <v>1</v>
      </c>
      <c r="O8" s="18">
        <f t="shared" si="2"/>
        <v>10000000</v>
      </c>
      <c r="P8" s="18">
        <f t="shared" si="3"/>
        <v>10000000</v>
      </c>
      <c r="Q8" s="19">
        <f t="shared" si="4"/>
        <v>10000000</v>
      </c>
      <c r="R8" s="16"/>
      <c r="S8" s="16" t="s">
        <v>861</v>
      </c>
    </row>
    <row r="9" spans="1:19" ht="15.75" x14ac:dyDescent="0.25">
      <c r="A9" s="11">
        <f t="shared" ref="A9" si="5">+A8+1</f>
        <v>4</v>
      </c>
      <c r="B9" s="12" t="s">
        <v>321</v>
      </c>
      <c r="C9" s="13" t="s">
        <v>322</v>
      </c>
      <c r="D9" s="80">
        <v>43103</v>
      </c>
      <c r="E9" s="24"/>
      <c r="F9" s="15"/>
      <c r="G9" s="16"/>
      <c r="H9" s="82">
        <v>15000000</v>
      </c>
      <c r="I9" s="18">
        <f t="shared" si="0"/>
        <v>15000000</v>
      </c>
      <c r="J9" s="18">
        <f t="shared" si="1"/>
        <v>15000000</v>
      </c>
      <c r="K9" s="19">
        <v>0</v>
      </c>
      <c r="L9" s="16"/>
      <c r="M9" s="20">
        <v>1</v>
      </c>
      <c r="N9" s="20">
        <v>1</v>
      </c>
      <c r="O9" s="18">
        <f t="shared" si="2"/>
        <v>15000000</v>
      </c>
      <c r="P9" s="18">
        <f t="shared" si="3"/>
        <v>15000000</v>
      </c>
      <c r="Q9" s="19">
        <f t="shared" si="4"/>
        <v>15000000</v>
      </c>
      <c r="R9" s="16"/>
      <c r="S9" s="16" t="s">
        <v>861</v>
      </c>
    </row>
    <row r="10" spans="1:19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1:19" x14ac:dyDescent="0.25">
      <c r="A11" s="16"/>
      <c r="B11" s="16" t="s">
        <v>432</v>
      </c>
      <c r="C11" s="16"/>
      <c r="D11" s="16"/>
      <c r="E11" s="16"/>
      <c r="F11" s="16"/>
      <c r="G11" s="16"/>
      <c r="H11" s="18">
        <f>SUM(H6:H10)</f>
        <v>42700000</v>
      </c>
      <c r="I11" s="18">
        <f t="shared" ref="I11:Q11" si="6">SUM(I6:I10)</f>
        <v>42700000</v>
      </c>
      <c r="J11" s="18">
        <f t="shared" si="6"/>
        <v>42700000</v>
      </c>
      <c r="K11" s="18">
        <f t="shared" si="6"/>
        <v>0</v>
      </c>
      <c r="L11" s="18">
        <f t="shared" si="6"/>
        <v>0</v>
      </c>
      <c r="M11" s="18">
        <f t="shared" si="6"/>
        <v>4</v>
      </c>
      <c r="N11" s="18">
        <f t="shared" si="6"/>
        <v>4</v>
      </c>
      <c r="O11" s="18">
        <f t="shared" si="6"/>
        <v>42700000</v>
      </c>
      <c r="P11" s="18">
        <f t="shared" si="6"/>
        <v>42700000</v>
      </c>
      <c r="Q11" s="18">
        <f t="shared" si="6"/>
        <v>42700000</v>
      </c>
      <c r="R11" s="16"/>
      <c r="S11" s="1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showGridLines="0" view="pageBreakPreview" zoomScaleNormal="100" zoomScaleSheetLayoutView="100" workbookViewId="0">
      <pane ySplit="5" topLeftCell="A6" activePane="bottomLeft" state="frozen"/>
      <selection pane="bottomLeft" activeCell="B9" sqref="B9"/>
    </sheetView>
  </sheetViews>
  <sheetFormatPr defaultRowHeight="15" x14ac:dyDescent="0.25"/>
  <cols>
    <col min="1" max="1" width="9.42578125" bestFit="1" customWidth="1"/>
    <col min="2" max="2" width="27.140625" bestFit="1" customWidth="1"/>
    <col min="3" max="3" width="10.140625" bestFit="1" customWidth="1"/>
    <col min="4" max="4" width="13.28515625" bestFit="1" customWidth="1"/>
    <col min="6" max="6" width="8.28515625" bestFit="1" customWidth="1"/>
    <col min="7" max="7" width="8.5703125" bestFit="1" customWidth="1"/>
    <col min="8" max="8" width="18.28515625" bestFit="1" customWidth="1"/>
    <col min="9" max="10" width="16.7109375" bestFit="1" customWidth="1"/>
    <col min="11" max="14" width="9.42578125" bestFit="1" customWidth="1"/>
    <col min="15" max="16" width="16.7109375" bestFit="1" customWidth="1"/>
    <col min="17" max="17" width="15.42578125" bestFit="1" customWidth="1"/>
    <col min="18" max="18" width="8.42578125" bestFit="1" customWidth="1"/>
    <col min="19" max="19" width="28.28515625" bestFit="1" customWidth="1"/>
  </cols>
  <sheetData>
    <row r="1" spans="1:19" s="3" customFormat="1" ht="18.75" x14ac:dyDescent="0.3">
      <c r="A1" s="3" t="s">
        <v>423</v>
      </c>
      <c r="E1" s="4"/>
      <c r="H1" s="5"/>
      <c r="I1" s="5"/>
      <c r="J1" s="5"/>
      <c r="O1" s="5"/>
      <c r="P1" s="5"/>
      <c r="Q1" s="5"/>
    </row>
    <row r="2" spans="1:19" s="3" customFormat="1" ht="18.75" x14ac:dyDescent="0.3">
      <c r="A2" s="3" t="s">
        <v>859</v>
      </c>
      <c r="E2" s="4"/>
      <c r="H2" s="5"/>
      <c r="I2" s="5"/>
      <c r="J2" s="5"/>
      <c r="O2" s="5"/>
      <c r="P2" s="5"/>
      <c r="Q2" s="5"/>
    </row>
    <row r="3" spans="1:19" s="8" customFormat="1" ht="12" x14ac:dyDescent="0.2">
      <c r="A3" s="6" t="s">
        <v>425</v>
      </c>
      <c r="B3" s="6" t="s">
        <v>426</v>
      </c>
      <c r="C3" s="6" t="s">
        <v>427</v>
      </c>
      <c r="D3" s="6" t="s">
        <v>428</v>
      </c>
      <c r="E3" s="6" t="s">
        <v>429</v>
      </c>
      <c r="F3" s="6" t="s">
        <v>430</v>
      </c>
      <c r="G3" s="6" t="s">
        <v>430</v>
      </c>
      <c r="H3" s="7" t="s">
        <v>431</v>
      </c>
      <c r="I3" s="7" t="s">
        <v>432</v>
      </c>
      <c r="J3" s="7" t="s">
        <v>433</v>
      </c>
      <c r="K3" s="6" t="s">
        <v>434</v>
      </c>
      <c r="L3" s="6" t="s">
        <v>435</v>
      </c>
      <c r="M3" s="6" t="s">
        <v>436</v>
      </c>
      <c r="N3" s="6" t="s">
        <v>437</v>
      </c>
      <c r="O3" s="7" t="s">
        <v>438</v>
      </c>
      <c r="P3" s="7" t="s">
        <v>439</v>
      </c>
      <c r="Q3" s="7" t="s">
        <v>440</v>
      </c>
      <c r="R3" s="6" t="s">
        <v>441</v>
      </c>
      <c r="S3" s="6" t="s">
        <v>442</v>
      </c>
    </row>
    <row r="4" spans="1:19" s="8" customFormat="1" ht="12" x14ac:dyDescent="0.2">
      <c r="A4" s="9"/>
      <c r="B4" s="9"/>
      <c r="C4" s="9"/>
      <c r="D4" s="9"/>
      <c r="E4" s="9"/>
      <c r="F4" s="9" t="s">
        <v>443</v>
      </c>
      <c r="G4" s="9" t="s">
        <v>444</v>
      </c>
      <c r="H4" s="10"/>
      <c r="I4" s="10" t="s">
        <v>431</v>
      </c>
      <c r="J4" s="10"/>
      <c r="K4" s="9"/>
      <c r="L4" s="9" t="s">
        <v>443</v>
      </c>
      <c r="M4" s="9"/>
      <c r="N4" s="9" t="s">
        <v>445</v>
      </c>
      <c r="O4" s="10" t="s">
        <v>446</v>
      </c>
      <c r="P4" s="10" t="s">
        <v>434</v>
      </c>
      <c r="Q4" s="10"/>
      <c r="R4" s="9"/>
      <c r="S4" s="9"/>
    </row>
    <row r="5" spans="1:19" s="8" customFormat="1" ht="12" x14ac:dyDescent="0.2">
      <c r="A5" s="9"/>
      <c r="B5" s="9"/>
      <c r="C5" s="9"/>
      <c r="D5" s="9"/>
      <c r="E5" s="9"/>
      <c r="F5" s="9"/>
      <c r="G5" s="9"/>
      <c r="H5" s="10"/>
      <c r="I5" s="10"/>
      <c r="J5" s="10"/>
      <c r="K5" s="9"/>
      <c r="L5" s="9"/>
      <c r="M5" s="9"/>
      <c r="N5" s="9"/>
      <c r="O5" s="10"/>
      <c r="P5" s="10"/>
      <c r="Q5" s="10"/>
      <c r="R5" s="9"/>
      <c r="S5" s="9"/>
    </row>
    <row r="6" spans="1:19" ht="15.75" x14ac:dyDescent="0.25">
      <c r="A6" s="83">
        <f>+A5+1</f>
        <v>1</v>
      </c>
      <c r="B6" s="42" t="s">
        <v>866</v>
      </c>
      <c r="C6" s="84" t="s">
        <v>182</v>
      </c>
      <c r="D6" s="85">
        <v>43196</v>
      </c>
      <c r="E6" s="84" t="s">
        <v>867</v>
      </c>
      <c r="G6" s="16"/>
      <c r="H6" s="34">
        <v>2250000</v>
      </c>
      <c r="I6" s="18">
        <f t="shared" ref="I6:I8" si="0">M6*O6</f>
        <v>2250000</v>
      </c>
      <c r="J6" s="18">
        <f t="shared" ref="J6:J8" si="1">H6/M6</f>
        <v>2250000</v>
      </c>
      <c r="K6" s="19">
        <v>0</v>
      </c>
      <c r="L6" s="16"/>
      <c r="M6" s="20">
        <v>1</v>
      </c>
      <c r="N6" s="20">
        <v>1</v>
      </c>
      <c r="O6" s="18">
        <f t="shared" ref="O6:O8" si="2">+J6+K6</f>
        <v>2250000</v>
      </c>
      <c r="P6" s="18">
        <f t="shared" ref="P6:P8" si="3">+N6*O6</f>
        <v>2250000</v>
      </c>
      <c r="Q6" s="19">
        <f t="shared" ref="Q6:Q8" si="4">+J6*N6</f>
        <v>2250000</v>
      </c>
      <c r="R6" s="16"/>
      <c r="S6" s="16" t="s">
        <v>868</v>
      </c>
    </row>
    <row r="7" spans="1:19" ht="15.75" x14ac:dyDescent="0.25">
      <c r="A7" s="83">
        <f>+A6+1</f>
        <v>2</v>
      </c>
      <c r="B7" s="86" t="s">
        <v>869</v>
      </c>
      <c r="C7" s="87" t="s">
        <v>248</v>
      </c>
      <c r="D7" s="85">
        <v>43196</v>
      </c>
      <c r="E7" s="87" t="s">
        <v>870</v>
      </c>
      <c r="G7" s="16"/>
      <c r="H7" s="34">
        <v>2500000</v>
      </c>
      <c r="I7" s="18">
        <f t="shared" si="0"/>
        <v>2500000</v>
      </c>
      <c r="J7" s="18">
        <f t="shared" si="1"/>
        <v>2500000</v>
      </c>
      <c r="K7" s="19">
        <v>0</v>
      </c>
      <c r="L7" s="16"/>
      <c r="M7" s="20">
        <v>1</v>
      </c>
      <c r="N7" s="20">
        <v>1</v>
      </c>
      <c r="O7" s="18">
        <f t="shared" si="2"/>
        <v>2500000</v>
      </c>
      <c r="P7" s="18">
        <f t="shared" si="3"/>
        <v>2500000</v>
      </c>
      <c r="Q7" s="19">
        <f t="shared" si="4"/>
        <v>2500000</v>
      </c>
      <c r="R7" s="16"/>
      <c r="S7" s="16" t="s">
        <v>868</v>
      </c>
    </row>
    <row r="8" spans="1:19" ht="15.75" x14ac:dyDescent="0.25">
      <c r="A8" s="11">
        <f>+A7+1</f>
        <v>3</v>
      </c>
      <c r="B8" s="12" t="s">
        <v>871</v>
      </c>
      <c r="C8" s="13" t="s">
        <v>179</v>
      </c>
      <c r="D8" s="85">
        <v>43196</v>
      </c>
      <c r="E8" s="13"/>
      <c r="F8" s="14"/>
      <c r="G8" s="16"/>
      <c r="H8" s="34">
        <v>2500000</v>
      </c>
      <c r="I8" s="18">
        <f t="shared" si="0"/>
        <v>2500000</v>
      </c>
      <c r="J8" s="18">
        <f t="shared" si="1"/>
        <v>2500000</v>
      </c>
      <c r="K8" s="19">
        <v>0</v>
      </c>
      <c r="L8" s="16"/>
      <c r="M8" s="20">
        <v>1</v>
      </c>
      <c r="N8" s="20">
        <v>1</v>
      </c>
      <c r="O8" s="18">
        <f t="shared" si="2"/>
        <v>2500000</v>
      </c>
      <c r="P8" s="18">
        <f t="shared" si="3"/>
        <v>2500000</v>
      </c>
      <c r="Q8" s="19">
        <f t="shared" si="4"/>
        <v>2500000</v>
      </c>
      <c r="R8" s="16"/>
      <c r="S8" s="16" t="s">
        <v>868</v>
      </c>
    </row>
    <row r="9" spans="1:19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x14ac:dyDescent="0.25">
      <c r="A10" s="16"/>
      <c r="B10" s="16" t="s">
        <v>432</v>
      </c>
      <c r="C10" s="16"/>
      <c r="D10" s="16"/>
      <c r="E10" s="16"/>
      <c r="F10" s="16"/>
      <c r="G10" s="16"/>
      <c r="H10" s="18">
        <f t="shared" ref="H10:Q10" si="5">SUM(H6:H9)</f>
        <v>7250000</v>
      </c>
      <c r="I10" s="18">
        <f t="shared" si="5"/>
        <v>7250000</v>
      </c>
      <c r="J10" s="18">
        <f t="shared" si="5"/>
        <v>7250000</v>
      </c>
      <c r="K10" s="18">
        <f t="shared" si="5"/>
        <v>0</v>
      </c>
      <c r="L10" s="18">
        <f t="shared" si="5"/>
        <v>0</v>
      </c>
      <c r="M10" s="18">
        <f t="shared" si="5"/>
        <v>3</v>
      </c>
      <c r="N10" s="18">
        <f t="shared" si="5"/>
        <v>3</v>
      </c>
      <c r="O10" s="18">
        <f t="shared" si="5"/>
        <v>7250000</v>
      </c>
      <c r="P10" s="18">
        <f t="shared" si="5"/>
        <v>7250000</v>
      </c>
      <c r="Q10" s="18">
        <f t="shared" si="5"/>
        <v>7250000</v>
      </c>
      <c r="R10" s="16"/>
      <c r="S10" s="1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showGridLines="0" tabSelected="1" view="pageBreakPreview" zoomScaleNormal="100" zoomScaleSheetLayoutView="100" workbookViewId="0">
      <pane ySplit="5" topLeftCell="A6" activePane="bottomLeft" state="frozen"/>
      <selection pane="bottomLeft" activeCell="I9" sqref="I9"/>
    </sheetView>
  </sheetViews>
  <sheetFormatPr defaultRowHeight="15" x14ac:dyDescent="0.25"/>
  <cols>
    <col min="1" max="1" width="9.28515625" bestFit="1" customWidth="1"/>
    <col min="2" max="2" width="27.140625" bestFit="1" customWidth="1"/>
    <col min="3" max="3" width="9.28515625" bestFit="1" customWidth="1"/>
    <col min="4" max="4" width="13.42578125" bestFit="1" customWidth="1"/>
    <col min="6" max="6" width="8.28515625" bestFit="1" customWidth="1"/>
    <col min="7" max="7" width="8.5703125" bestFit="1" customWidth="1"/>
    <col min="8" max="10" width="16.5703125" bestFit="1" customWidth="1"/>
    <col min="11" max="14" width="9.28515625" bestFit="1" customWidth="1"/>
    <col min="15" max="16" width="16.5703125" bestFit="1" customWidth="1"/>
    <col min="17" max="17" width="15.42578125" bestFit="1" customWidth="1"/>
    <col min="18" max="18" width="8.42578125" bestFit="1" customWidth="1"/>
    <col min="19" max="19" width="23.42578125" bestFit="1" customWidth="1"/>
  </cols>
  <sheetData>
    <row r="1" spans="1:19" s="3" customFormat="1" ht="18.75" x14ac:dyDescent="0.3">
      <c r="A1" s="3" t="s">
        <v>423</v>
      </c>
      <c r="E1" s="4"/>
      <c r="H1" s="5"/>
      <c r="I1" s="5"/>
      <c r="J1" s="5"/>
      <c r="O1" s="5"/>
      <c r="P1" s="5"/>
      <c r="Q1" s="5"/>
    </row>
    <row r="2" spans="1:19" s="3" customFormat="1" ht="18.75" x14ac:dyDescent="0.3">
      <c r="A2" s="3" t="s">
        <v>662</v>
      </c>
      <c r="E2" s="4"/>
      <c r="H2" s="5"/>
      <c r="I2" s="5"/>
      <c r="J2" s="5"/>
      <c r="O2" s="5"/>
      <c r="P2" s="5"/>
      <c r="Q2" s="5"/>
    </row>
    <row r="3" spans="1:19" s="8" customFormat="1" ht="12" x14ac:dyDescent="0.2">
      <c r="A3" s="6" t="s">
        <v>425</v>
      </c>
      <c r="B3" s="6" t="s">
        <v>426</v>
      </c>
      <c r="C3" s="6" t="s">
        <v>427</v>
      </c>
      <c r="D3" s="6" t="s">
        <v>428</v>
      </c>
      <c r="E3" s="6" t="s">
        <v>429</v>
      </c>
      <c r="F3" s="6" t="s">
        <v>430</v>
      </c>
      <c r="G3" s="6" t="s">
        <v>430</v>
      </c>
      <c r="H3" s="7" t="s">
        <v>431</v>
      </c>
      <c r="I3" s="7" t="s">
        <v>432</v>
      </c>
      <c r="J3" s="7" t="s">
        <v>433</v>
      </c>
      <c r="K3" s="6" t="s">
        <v>434</v>
      </c>
      <c r="L3" s="6" t="s">
        <v>435</v>
      </c>
      <c r="M3" s="6" t="s">
        <v>436</v>
      </c>
      <c r="N3" s="6" t="s">
        <v>437</v>
      </c>
      <c r="O3" s="7" t="s">
        <v>438</v>
      </c>
      <c r="P3" s="7" t="s">
        <v>439</v>
      </c>
      <c r="Q3" s="7" t="s">
        <v>440</v>
      </c>
      <c r="R3" s="6" t="s">
        <v>441</v>
      </c>
      <c r="S3" s="6" t="s">
        <v>442</v>
      </c>
    </row>
    <row r="4" spans="1:19" s="8" customFormat="1" ht="12" x14ac:dyDescent="0.2">
      <c r="A4" s="9"/>
      <c r="B4" s="9"/>
      <c r="C4" s="9"/>
      <c r="D4" s="9"/>
      <c r="E4" s="9"/>
      <c r="F4" s="9" t="s">
        <v>443</v>
      </c>
      <c r="G4" s="9" t="s">
        <v>444</v>
      </c>
      <c r="H4" s="10"/>
      <c r="I4" s="10" t="s">
        <v>431</v>
      </c>
      <c r="J4" s="10"/>
      <c r="K4" s="9"/>
      <c r="L4" s="9" t="s">
        <v>443</v>
      </c>
      <c r="M4" s="9"/>
      <c r="N4" s="9" t="s">
        <v>445</v>
      </c>
      <c r="O4" s="10" t="s">
        <v>446</v>
      </c>
      <c r="P4" s="10" t="s">
        <v>434</v>
      </c>
      <c r="Q4" s="10"/>
      <c r="R4" s="9"/>
      <c r="S4" s="9"/>
    </row>
    <row r="5" spans="1:19" s="8" customFormat="1" ht="12" x14ac:dyDescent="0.2">
      <c r="A5" s="9"/>
      <c r="B5" s="9"/>
      <c r="C5" s="9"/>
      <c r="D5" s="9"/>
      <c r="E5" s="9"/>
      <c r="F5" s="9"/>
      <c r="G5" s="9"/>
      <c r="H5" s="10"/>
      <c r="I5" s="10"/>
      <c r="J5" s="10"/>
      <c r="K5" s="9"/>
      <c r="L5" s="9"/>
      <c r="M5" s="9"/>
      <c r="N5" s="9"/>
      <c r="O5" s="10"/>
      <c r="P5" s="10"/>
      <c r="Q5" s="10"/>
      <c r="R5" s="9"/>
      <c r="S5" s="9"/>
    </row>
    <row r="6" spans="1:19" ht="15.75" x14ac:dyDescent="0.25">
      <c r="A6" s="11">
        <v>1</v>
      </c>
      <c r="B6" s="21" t="s">
        <v>62</v>
      </c>
      <c r="C6" s="22" t="s">
        <v>61</v>
      </c>
      <c r="D6" s="45">
        <v>43097</v>
      </c>
      <c r="E6" s="15"/>
      <c r="F6" s="15"/>
      <c r="G6" s="16"/>
      <c r="H6" s="17">
        <f>10000000*1.3%</f>
        <v>130000.00000000001</v>
      </c>
      <c r="I6" s="18">
        <f t="shared" ref="I6:I10" si="0">M6*O6</f>
        <v>130000.00000000001</v>
      </c>
      <c r="J6" s="18">
        <f t="shared" ref="J6:J10" si="1">H6/M6</f>
        <v>130000.00000000001</v>
      </c>
      <c r="K6" s="19">
        <v>0</v>
      </c>
      <c r="L6" s="16"/>
      <c r="M6" s="20">
        <v>1</v>
      </c>
      <c r="N6" s="20">
        <v>1</v>
      </c>
      <c r="O6" s="18">
        <f t="shared" ref="O6:O10" si="2">+J6+K6</f>
        <v>130000.00000000001</v>
      </c>
      <c r="P6" s="18">
        <f t="shared" ref="P6:P10" si="3">+N6*O6</f>
        <v>130000.00000000001</v>
      </c>
      <c r="Q6" s="19">
        <f t="shared" ref="Q6:Q10" si="4">+J6*N6</f>
        <v>130000.00000000001</v>
      </c>
      <c r="R6" s="16"/>
      <c r="S6" s="16" t="s">
        <v>872</v>
      </c>
    </row>
    <row r="7" spans="1:19" ht="15.75" x14ac:dyDescent="0.25">
      <c r="A7" s="11">
        <f t="shared" ref="A7:A10" si="5">+A6+1</f>
        <v>2</v>
      </c>
      <c r="B7" s="21" t="s">
        <v>656</v>
      </c>
      <c r="C7" s="22" t="s">
        <v>213</v>
      </c>
      <c r="D7" s="15">
        <v>43228</v>
      </c>
      <c r="E7" s="24"/>
      <c r="F7" s="15"/>
      <c r="G7" s="16"/>
      <c r="H7" s="17">
        <f>56441</f>
        <v>56441</v>
      </c>
      <c r="I7" s="18">
        <f t="shared" si="0"/>
        <v>56441</v>
      </c>
      <c r="J7" s="18">
        <f t="shared" si="1"/>
        <v>56441</v>
      </c>
      <c r="K7" s="19">
        <v>0</v>
      </c>
      <c r="L7" s="16"/>
      <c r="M7" s="20">
        <v>1</v>
      </c>
      <c r="N7" s="20">
        <v>1</v>
      </c>
      <c r="O7" s="18">
        <f t="shared" si="2"/>
        <v>56441</v>
      </c>
      <c r="P7" s="18">
        <f t="shared" si="3"/>
        <v>56441</v>
      </c>
      <c r="Q7" s="19">
        <f t="shared" si="4"/>
        <v>56441</v>
      </c>
      <c r="R7" s="16"/>
      <c r="S7" s="16" t="s">
        <v>873</v>
      </c>
    </row>
    <row r="8" spans="1:19" ht="15.75" x14ac:dyDescent="0.25">
      <c r="A8" s="11">
        <f t="shared" si="5"/>
        <v>3</v>
      </c>
      <c r="B8" s="12" t="s">
        <v>633</v>
      </c>
      <c r="C8" s="13" t="s">
        <v>404</v>
      </c>
      <c r="D8" s="14">
        <v>42257</v>
      </c>
      <c r="E8" s="14"/>
      <c r="F8" s="15"/>
      <c r="G8" s="16"/>
      <c r="H8" s="17">
        <f>2580400</f>
        <v>2580400</v>
      </c>
      <c r="I8" s="18">
        <f t="shared" si="0"/>
        <v>2580400</v>
      </c>
      <c r="J8" s="18">
        <f t="shared" si="1"/>
        <v>2580400</v>
      </c>
      <c r="K8" s="19">
        <v>0</v>
      </c>
      <c r="L8" s="16"/>
      <c r="M8" s="20">
        <v>1</v>
      </c>
      <c r="N8" s="20">
        <v>1</v>
      </c>
      <c r="O8" s="18">
        <f t="shared" si="2"/>
        <v>2580400</v>
      </c>
      <c r="P8" s="18">
        <f t="shared" si="3"/>
        <v>2580400</v>
      </c>
      <c r="Q8" s="19">
        <f t="shared" si="4"/>
        <v>2580400</v>
      </c>
      <c r="R8" s="16"/>
      <c r="S8" s="16" t="s">
        <v>874</v>
      </c>
    </row>
    <row r="9" spans="1:19" ht="15.75" x14ac:dyDescent="0.25">
      <c r="A9" s="11">
        <f t="shared" si="5"/>
        <v>4</v>
      </c>
      <c r="B9" s="12" t="s">
        <v>875</v>
      </c>
      <c r="C9" s="13" t="s">
        <v>233</v>
      </c>
      <c r="D9" s="14">
        <v>42209</v>
      </c>
      <c r="E9" s="14"/>
      <c r="F9" s="15"/>
      <c r="G9" s="16"/>
      <c r="H9" s="17">
        <f>554800</f>
        <v>554800</v>
      </c>
      <c r="I9" s="18">
        <f t="shared" si="0"/>
        <v>554800</v>
      </c>
      <c r="J9" s="18">
        <f t="shared" si="1"/>
        <v>554800</v>
      </c>
      <c r="K9" s="19">
        <v>0</v>
      </c>
      <c r="L9" s="16"/>
      <c r="M9" s="20">
        <v>1</v>
      </c>
      <c r="N9" s="20">
        <v>1</v>
      </c>
      <c r="O9" s="18">
        <f t="shared" si="2"/>
        <v>554800</v>
      </c>
      <c r="P9" s="18">
        <f t="shared" si="3"/>
        <v>554800</v>
      </c>
      <c r="Q9" s="19">
        <f t="shared" si="4"/>
        <v>554800</v>
      </c>
      <c r="R9" s="16"/>
      <c r="S9" s="16" t="s">
        <v>874</v>
      </c>
    </row>
    <row r="10" spans="1:19" ht="15.75" x14ac:dyDescent="0.25">
      <c r="A10" s="11">
        <f t="shared" si="5"/>
        <v>5</v>
      </c>
      <c r="B10" s="16" t="s">
        <v>876</v>
      </c>
      <c r="C10" s="20">
        <v>899523</v>
      </c>
      <c r="D10" s="14">
        <v>42601</v>
      </c>
      <c r="E10" s="16"/>
      <c r="F10" s="16"/>
      <c r="G10" s="16"/>
      <c r="H10" s="88">
        <v>30000</v>
      </c>
      <c r="I10" s="18">
        <f t="shared" si="0"/>
        <v>30000</v>
      </c>
      <c r="J10" s="18">
        <f t="shared" si="1"/>
        <v>30000</v>
      </c>
      <c r="K10" s="19">
        <v>0</v>
      </c>
      <c r="L10" s="16"/>
      <c r="M10" s="20">
        <v>1</v>
      </c>
      <c r="N10" s="20">
        <v>1</v>
      </c>
      <c r="O10" s="18">
        <f t="shared" si="2"/>
        <v>30000</v>
      </c>
      <c r="P10" s="18">
        <f t="shared" si="3"/>
        <v>30000</v>
      </c>
      <c r="Q10" s="19">
        <f t="shared" si="4"/>
        <v>30000</v>
      </c>
      <c r="R10" s="16"/>
      <c r="S10" s="16" t="s">
        <v>877</v>
      </c>
    </row>
    <row r="11" spans="1:19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1:19" x14ac:dyDescent="0.25">
      <c r="A12" s="16"/>
      <c r="B12" s="16" t="s">
        <v>432</v>
      </c>
      <c r="C12" s="16"/>
      <c r="D12" s="16"/>
      <c r="E12" s="16"/>
      <c r="F12" s="16"/>
      <c r="G12" s="16"/>
      <c r="H12" s="18">
        <f>SUM(H6:H11)</f>
        <v>3351641</v>
      </c>
      <c r="I12" s="18">
        <f t="shared" ref="I12:Q12" si="6">SUM(I6:I10)</f>
        <v>3351641</v>
      </c>
      <c r="J12" s="18">
        <f t="shared" si="6"/>
        <v>3351641</v>
      </c>
      <c r="K12" s="18">
        <f t="shared" si="6"/>
        <v>0</v>
      </c>
      <c r="L12" s="18">
        <f t="shared" si="6"/>
        <v>0</v>
      </c>
      <c r="M12" s="18">
        <f t="shared" si="6"/>
        <v>5</v>
      </c>
      <c r="N12" s="18">
        <f t="shared" si="6"/>
        <v>5</v>
      </c>
      <c r="O12" s="18">
        <f t="shared" si="6"/>
        <v>3351641</v>
      </c>
      <c r="P12" s="18">
        <f t="shared" si="6"/>
        <v>3351641</v>
      </c>
      <c r="Q12" s="18">
        <f t="shared" si="6"/>
        <v>3351641</v>
      </c>
      <c r="R12" s="16"/>
      <c r="S12" s="16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thr biasa</vt:lpstr>
      <vt:lpstr>thr dn</vt:lpstr>
      <vt:lpstr>thr n</vt:lpstr>
      <vt:lpstr>THR KHS</vt:lpstr>
      <vt:lpstr>THR UMROH</vt:lpstr>
      <vt:lpstr>pelnsn dn pot THR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2018-05-23T05:27:34Z</dcterms:created>
  <dcterms:modified xsi:type="dcterms:W3CDTF">2018-05-30T07:02:36Z</dcterms:modified>
</cp:coreProperties>
</file>