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MARET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O23" i="1" l="1"/>
  <c r="O22" i="1"/>
  <c r="AH21" i="1"/>
  <c r="AG21" i="1"/>
  <c r="AF21" i="1"/>
  <c r="AC21" i="1"/>
  <c r="AB21" i="1"/>
  <c r="U21" i="1"/>
  <c r="T21" i="1"/>
  <c r="R21" i="1"/>
  <c r="Q21" i="1"/>
  <c r="P21" i="1"/>
  <c r="O21" i="1"/>
  <c r="N21" i="1"/>
  <c r="K21" i="1"/>
  <c r="S19" i="1"/>
  <c r="M19" i="1"/>
  <c r="X19" i="1" s="1"/>
  <c r="S18" i="1"/>
  <c r="M18" i="1"/>
  <c r="X18" i="1" s="1"/>
  <c r="S17" i="1"/>
  <c r="M17" i="1"/>
  <c r="X17" i="1" s="1"/>
  <c r="S16" i="1"/>
  <c r="M16" i="1"/>
  <c r="X16" i="1" s="1"/>
  <c r="S15" i="1"/>
  <c r="M15" i="1"/>
  <c r="X15" i="1" s="1"/>
  <c r="S14" i="1"/>
  <c r="M14" i="1"/>
  <c r="X14" i="1" s="1"/>
  <c r="S13" i="1"/>
  <c r="M13" i="1"/>
  <c r="X13" i="1" s="1"/>
  <c r="S12" i="1"/>
  <c r="M12" i="1"/>
  <c r="X12" i="1" s="1"/>
  <c r="A12" i="1"/>
  <c r="A13" i="1" s="1"/>
  <c r="A14" i="1" s="1"/>
  <c r="A15" i="1" s="1"/>
  <c r="A16" i="1" s="1"/>
  <c r="A17" i="1" s="1"/>
  <c r="A18" i="1" s="1"/>
  <c r="A19" i="1" s="1"/>
  <c r="S11" i="1"/>
  <c r="AA11" i="1" s="1"/>
  <c r="AE11" i="1" s="1"/>
  <c r="M11" i="1"/>
  <c r="X11" i="1" s="1"/>
  <c r="A11" i="1"/>
  <c r="AD10" i="1"/>
  <c r="AD21" i="1" s="1"/>
  <c r="S10" i="1"/>
  <c r="S21" i="1" s="1"/>
  <c r="M10" i="1"/>
  <c r="M21" i="1" s="1"/>
  <c r="S8" i="1"/>
  <c r="M8" i="1"/>
  <c r="V8" i="1" s="1"/>
  <c r="AE7" i="1"/>
  <c r="S7" i="1"/>
  <c r="M7" i="1"/>
  <c r="X7" i="1" s="1"/>
  <c r="A7" i="1"/>
  <c r="A8" i="1" s="1"/>
  <c r="AA7" i="1" l="1"/>
  <c r="AI8" i="1"/>
  <c r="W8" i="1"/>
  <c r="L8" i="1"/>
  <c r="AA13" i="1"/>
  <c r="AE13" i="1" s="1"/>
  <c r="AA14" i="1"/>
  <c r="AE14" i="1" s="1"/>
  <c r="AA15" i="1"/>
  <c r="AE15" i="1" s="1"/>
  <c r="AA16" i="1"/>
  <c r="AE16" i="1" s="1"/>
  <c r="AA17" i="1"/>
  <c r="AE17" i="1" s="1"/>
  <c r="AA18" i="1"/>
  <c r="AE18" i="1" s="1"/>
  <c r="AA19" i="1"/>
  <c r="AE19" i="1" s="1"/>
  <c r="X8" i="1"/>
  <c r="AA8" i="1" s="1"/>
  <c r="AE8" i="1" s="1"/>
  <c r="V10" i="1"/>
  <c r="X10" i="1"/>
  <c r="X21" i="1" s="1"/>
  <c r="V11" i="1"/>
  <c r="V7" i="1"/>
  <c r="V12" i="1"/>
  <c r="V13" i="1"/>
  <c r="V14" i="1"/>
  <c r="V15" i="1"/>
  <c r="V16" i="1"/>
  <c r="V17" i="1"/>
  <c r="V18" i="1"/>
  <c r="V19" i="1"/>
  <c r="AI18" i="1" l="1"/>
  <c r="W18" i="1"/>
  <c r="L18" i="1"/>
  <c r="AI16" i="1"/>
  <c r="W16" i="1"/>
  <c r="L16" i="1"/>
  <c r="AI14" i="1"/>
  <c r="W14" i="1"/>
  <c r="L14" i="1"/>
  <c r="AI12" i="1"/>
  <c r="W12" i="1"/>
  <c r="L12" i="1"/>
  <c r="W11" i="1"/>
  <c r="L11" i="1"/>
  <c r="V21" i="1"/>
  <c r="W10" i="1"/>
  <c r="L10" i="1"/>
  <c r="W19" i="1"/>
  <c r="L19" i="1"/>
  <c r="AI17" i="1"/>
  <c r="W17" i="1"/>
  <c r="L17" i="1"/>
  <c r="AI15" i="1"/>
  <c r="W15" i="1"/>
  <c r="L15" i="1"/>
  <c r="AI13" i="1"/>
  <c r="W13" i="1"/>
  <c r="L13" i="1"/>
  <c r="AI7" i="1"/>
  <c r="W7" i="1"/>
  <c r="L7" i="1"/>
  <c r="AA10" i="1"/>
  <c r="L21" i="1" l="1"/>
  <c r="AE10" i="1"/>
  <c r="AE21" i="1" s="1"/>
  <c r="AA21" i="1"/>
  <c r="W21" i="1"/>
</calcChain>
</file>

<file path=xl/sharedStrings.xml><?xml version="1.0" encoding="utf-8"?>
<sst xmlns="http://schemas.openxmlformats.org/spreadsheetml/2006/main" count="120" uniqueCount="91">
  <si>
    <t>KOPERASI KARYAWAN BCA MITRA SEJAHTERA</t>
  </si>
  <si>
    <t>PINJAMAN NORMATIF POTONG TAT BULAN MARET 2018 (UPLOAD)</t>
  </si>
  <si>
    <t>NO</t>
  </si>
  <si>
    <t>NAMA</t>
  </si>
  <si>
    <t>NIP</t>
  </si>
  <si>
    <t>NO FORM</t>
  </si>
  <si>
    <t>TGL</t>
  </si>
  <si>
    <t>AC BCA</t>
  </si>
  <si>
    <t>PINJAMAN</t>
  </si>
  <si>
    <t>TOTAL</t>
  </si>
  <si>
    <t>POKOK</t>
  </si>
  <si>
    <t>BUNGA</t>
  </si>
  <si>
    <t>SALDO</t>
  </si>
  <si>
    <t>LUNAS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</si>
  <si>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</si>
  <si>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</si>
  <si>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</si>
  <si>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</si>
  <si>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</si>
  <si>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</si>
  <si>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</si>
  <si>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</si>
  <si>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</si>
  <si>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UANG MATERAI</t>
  </si>
  <si>
    <t>TRANSFER</t>
  </si>
  <si>
    <t>THR</t>
  </si>
  <si>
    <t>PLAFON</t>
  </si>
  <si>
    <t>PINJAM</t>
  </si>
  <si>
    <t>CAIR</t>
  </si>
  <si>
    <t>DEBET</t>
  </si>
  <si>
    <t>UPLOUD</t>
  </si>
  <si>
    <t>BYR LUNAS</t>
  </si>
  <si>
    <t>AWAL</t>
  </si>
  <si>
    <t>KELUAR</t>
  </si>
  <si>
    <t>AKHIR</t>
  </si>
  <si>
    <t>CICIL</t>
  </si>
  <si>
    <t>PER BULAN</t>
  </si>
  <si>
    <t>UANG</t>
  </si>
  <si>
    <t>AIDA NINDIAH</t>
  </si>
  <si>
    <t>901039</t>
  </si>
  <si>
    <t>26-Sep-17</t>
  </si>
  <si>
    <t>PIJ POTONG TAT NORMATIF 2017</t>
  </si>
  <si>
    <t>RETNO PUJI LESTARI</t>
  </si>
  <si>
    <t>975136</t>
  </si>
  <si>
    <t>009720</t>
  </si>
  <si>
    <t>1130690811</t>
  </si>
  <si>
    <t>BCA JOMBANG</t>
  </si>
  <si>
    <t>KOMARI</t>
  </si>
  <si>
    <t>976956</t>
  </si>
  <si>
    <t>8290701415</t>
  </si>
  <si>
    <t>KCP MARGOMULYO</t>
  </si>
  <si>
    <t>PIJ POTONG TAT NORMATIF 2015</t>
  </si>
  <si>
    <t>EDY ERYANTO</t>
  </si>
  <si>
    <t>010667</t>
  </si>
  <si>
    <t>0101636975</t>
  </si>
  <si>
    <t>K3S GALAXY</t>
  </si>
  <si>
    <t>MOCHAMAD YOSEP</t>
  </si>
  <si>
    <t>920079</t>
  </si>
  <si>
    <t>009733</t>
  </si>
  <si>
    <t>3880412999</t>
  </si>
  <si>
    <t>BCA DHARMAHUSADA</t>
  </si>
  <si>
    <t>H. DANNY A</t>
  </si>
  <si>
    <t>962205</t>
  </si>
  <si>
    <t>009732</t>
  </si>
  <si>
    <t>3880334378</t>
  </si>
  <si>
    <t>BCA DARMO</t>
  </si>
  <si>
    <t>EDI PURWOKO</t>
  </si>
  <si>
    <t>897646</t>
  </si>
  <si>
    <t>009670</t>
  </si>
  <si>
    <t>3301000063</t>
  </si>
  <si>
    <t>BCA BABAT</t>
  </si>
  <si>
    <t>RUFI PURWANINGSIH</t>
  </si>
  <si>
    <t>055128</t>
  </si>
  <si>
    <t>010309</t>
  </si>
  <si>
    <t>6730191209</t>
  </si>
  <si>
    <t>STS SURABAYA</t>
  </si>
  <si>
    <t>MARIA DEWI A</t>
  </si>
  <si>
    <t>913368</t>
  </si>
  <si>
    <t>009774</t>
  </si>
  <si>
    <t>0101376248</t>
  </si>
  <si>
    <t>SOY KW 3 DARMO</t>
  </si>
  <si>
    <t>001367</t>
  </si>
  <si>
    <t>ARIEF WIDODO</t>
  </si>
  <si>
    <t>910546</t>
  </si>
  <si>
    <t>010090</t>
  </si>
  <si>
    <t>0884821254</t>
  </si>
  <si>
    <t>RIRIN TRIYANAWATI</t>
  </si>
  <si>
    <t>898898</t>
  </si>
  <si>
    <t>009685</t>
  </si>
  <si>
    <t>0100903334</t>
  </si>
  <si>
    <t>BCA VETERAN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</si>
</sst>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 applyFill="1"/>
    <xf numFmtId="43" fontId="2" fillId="0" borderId="0" xfId="1" applyFont="1" applyFill="1"/>
    <xf numFmtId="0" fontId="3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0" xfId="1" applyFont="1" applyFill="1"/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43" fontId="2" fillId="0" borderId="2" xfId="1" quotePrefix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43" fontId="3" fillId="0" borderId="0" xfId="1" applyFont="1" applyFill="1" applyBorder="1"/>
    <xf numFmtId="43" fontId="2" fillId="0" borderId="0" xfId="1" applyFont="1" applyFill="1" applyBorder="1"/>
    <xf numFmtId="0" fontId="2" fillId="0" borderId="3" xfId="0" applyFont="1" applyFill="1" applyBorder="1" applyAlignment="1">
      <alignment horizontal="center"/>
    </xf>
    <xf numFmtId="0" fontId="0" fillId="0" borderId="3" xfId="0" applyFill="1" applyBorder="1"/>
    <xf numFmtId="15" fontId="2" fillId="0" borderId="3" xfId="0" quotePrefix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2" fillId="0" borderId="3" xfId="3" quotePrefix="1" applyNumberFormat="1" applyFont="1" applyFill="1" applyBorder="1" applyAlignment="1">
      <alignment horizontal="center"/>
    </xf>
    <xf numFmtId="15" fontId="2" fillId="0" borderId="3" xfId="3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right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43" fontId="2" fillId="0" borderId="3" xfId="1" applyFont="1" applyFill="1" applyBorder="1"/>
    <xf numFmtId="0" fontId="2" fillId="0" borderId="3" xfId="0" applyFont="1" applyFill="1" applyBorder="1"/>
    <xf numFmtId="165" fontId="2" fillId="0" borderId="0" xfId="2" applyNumberFormat="1" applyFont="1" applyFill="1"/>
    <xf numFmtId="0" fontId="2" fillId="0" borderId="3" xfId="0" quotePrefix="1" applyFont="1" applyFill="1" applyBorder="1" applyAlignment="1">
      <alignment horizontal="center"/>
    </xf>
    <xf numFmtId="15" fontId="5" fillId="0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5" fontId="2" fillId="2" borderId="3" xfId="0" quotePrefix="1" applyNumberFormat="1" applyFont="1" applyFill="1" applyBorder="1" applyAlignment="1">
      <alignment horizontal="center"/>
    </xf>
    <xf numFmtId="15" fontId="2" fillId="2" borderId="3" xfId="3" quotePrefix="1" applyNumberFormat="1" applyFont="1" applyFill="1" applyBorder="1" applyAlignment="1">
      <alignment horizontal="center"/>
    </xf>
    <xf numFmtId="15" fontId="2" fillId="2" borderId="3" xfId="3" applyNumberFormat="1" applyFont="1" applyFill="1" applyBorder="1" applyAlignment="1">
      <alignment horizontal="center"/>
    </xf>
    <xf numFmtId="43" fontId="6" fillId="2" borderId="3" xfId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43" fontId="2" fillId="0" borderId="3" xfId="0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 applyAlignment="1">
      <alignment horizontal="center"/>
    </xf>
    <xf numFmtId="15" fontId="2" fillId="2" borderId="0" xfId="0" quotePrefix="1" applyNumberFormat="1" applyFont="1" applyFill="1" applyBorder="1" applyAlignment="1">
      <alignment horizontal="center"/>
    </xf>
    <xf numFmtId="43" fontId="2" fillId="2" borderId="0" xfId="1" applyFont="1" applyFill="1" applyBorder="1" applyAlignment="1">
      <alignment horizontal="right"/>
    </xf>
    <xf numFmtId="15" fontId="5" fillId="2" borderId="3" xfId="0" quotePrefix="1" applyNumberFormat="1" applyFont="1" applyFill="1" applyBorder="1" applyAlignment="1">
      <alignment horizontal="center"/>
    </xf>
    <xf numFmtId="15" fontId="5" fillId="2" borderId="0" xfId="0" applyNumberFormat="1" applyFont="1" applyFill="1" applyBorder="1" applyAlignment="1">
      <alignment horizontal="center"/>
    </xf>
    <xf numFmtId="0" fontId="2" fillId="2" borderId="3" xfId="0" quotePrefix="1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OTONG%20APRIL%20THR%20TAT%202018\PIJ%20TAT%20JAN%20JUNI%20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DN JAN2018"/>
      <sheetName val="TAT BIASA JAN2018"/>
      <sheetName val="TAT BIASA PEB2018"/>
      <sheetName val="TAT BIASA MARET2018"/>
    </sheetNames>
    <sheetDataSet>
      <sheetData sheetId="0" refreshError="1"/>
      <sheetData sheetId="1" refreshError="1"/>
      <sheetData sheetId="2">
        <row r="23">
          <cell r="X23">
            <v>58500000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tabSelected="1" view="pageBreakPreview" zoomScaleNormal="100" zoomScaleSheetLayoutView="100" workbookViewId="0">
      <pane ySplit="6" topLeftCell="A7" activePane="bottomLeft" state="frozen"/>
      <selection pane="bottomLeft" activeCell="B12" sqref="B12"/>
    </sheetView>
  </sheetViews>
  <sheetFormatPr defaultRowHeight="15.75" x14ac:dyDescent="0.25"/>
  <cols>
    <col min="1" max="1" width="11.140625" style="1" bestFit="1" customWidth="1"/>
    <col min="2" max="2" width="26" style="1" bestFit="1" customWidth="1"/>
    <col min="3" max="3" width="7.85546875" style="1" bestFit="1" customWidth="1"/>
    <col min="4" max="4" width="9.140625" style="1" bestFit="1" customWidth="1"/>
    <col min="5" max="5" width="13.7109375" style="1" bestFit="1" customWidth="1"/>
    <col min="6" max="7" width="12.42578125" style="1" bestFit="1" customWidth="1"/>
    <col min="8" max="8" width="10" style="1" bestFit="1" customWidth="1"/>
    <col min="9" max="9" width="13.5703125" style="1" customWidth="1"/>
    <col min="10" max="10" width="8" style="1" bestFit="1" customWidth="1"/>
    <col min="11" max="11" width="22" style="2" bestFit="1" customWidth="1"/>
    <col min="12" max="13" width="19" style="2" bestFit="1" customWidth="1"/>
    <col min="14" max="14" width="10.5703125" style="2" bestFit="1" customWidth="1"/>
    <col min="15" max="15" width="19" style="2" bestFit="1" customWidth="1"/>
    <col min="16" max="16" width="18.7109375" style="2" bestFit="1" customWidth="1"/>
    <col min="17" max="17" width="11.28515625" style="2" bestFit="1" customWidth="1"/>
    <col min="18" max="19" width="16.85546875" style="2" bestFit="1" customWidth="1"/>
    <col min="20" max="21" width="7.5703125" style="1" bestFit="1" customWidth="1"/>
    <col min="22" max="23" width="16.85546875" style="2" bestFit="1" customWidth="1"/>
    <col min="24" max="24" width="19.5703125" style="2" bestFit="1" customWidth="1"/>
    <col min="25" max="25" width="21.5703125" style="3" bestFit="1" customWidth="1"/>
    <col min="26" max="26" width="29.42578125" style="3" bestFit="1" customWidth="1"/>
    <col min="27" max="28" width="15.7109375" style="2" bestFit="1" customWidth="1"/>
    <col min="29" max="29" width="16.28515625" style="2" bestFit="1" customWidth="1"/>
    <col min="30" max="31" width="18.7109375" style="2" bestFit="1" customWidth="1"/>
    <col min="32" max="32" width="9.140625" style="2" bestFit="1" customWidth="1"/>
    <col min="33" max="33" width="5.5703125" style="1" bestFit="1" customWidth="1"/>
    <col min="34" max="34" width="7.28515625" style="1" bestFit="1" customWidth="1"/>
    <col min="35" max="35" width="14.5703125" style="1" bestFit="1" customWidth="1"/>
    <col min="36" max="16384" width="9.140625" style="1"/>
  </cols>
  <sheetData>
    <row r="1" spans="1:35" x14ac:dyDescent="0.25">
      <c r="A1" s="1" t="s">
        <v>0</v>
      </c>
    </row>
    <row r="2" spans="1:35" x14ac:dyDescent="0.25">
      <c r="A2" s="4" t="s">
        <v>1</v>
      </c>
      <c r="B2" s="4"/>
      <c r="C2" s="5"/>
      <c r="D2" s="6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8"/>
      <c r="U2" s="5"/>
      <c r="V2" s="7"/>
      <c r="W2" s="7"/>
      <c r="X2" s="7"/>
      <c r="Y2" s="9"/>
      <c r="Z2" s="10"/>
    </row>
    <row r="3" spans="1:35" x14ac:dyDescent="0.25">
      <c r="A3" s="11" t="s">
        <v>2</v>
      </c>
      <c r="B3" s="11" t="s">
        <v>3</v>
      </c>
      <c r="C3" s="11" t="s">
        <v>4</v>
      </c>
      <c r="D3" s="12" t="s">
        <v>5</v>
      </c>
      <c r="E3" s="13" t="s">
        <v>6</v>
      </c>
      <c r="F3" s="13" t="s">
        <v>7</v>
      </c>
      <c r="G3" s="13" t="s">
        <v>7</v>
      </c>
      <c r="H3" s="13" t="s">
        <v>6</v>
      </c>
      <c r="I3" s="13" t="s">
        <v>6</v>
      </c>
      <c r="J3" s="13" t="s">
        <v>6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  <c r="P3" s="14" t="s">
        <v>13</v>
      </c>
      <c r="Q3" s="14" t="s">
        <v>14</v>
      </c>
      <c r="R3" s="14" t="s">
        <v>15</v>
      </c>
      <c r="S3" s="14" t="s">
        <v>12</v>
      </c>
      <c r="T3" s="11" t="s">
        <v>16</v>
      </c>
      <c r="U3" s="11" t="s">
        <v>17</v>
      </c>
      <c r="V3" s="14" t="s">
        <v>18</v>
      </c>
      <c r="W3" s="14" t="s">
        <v>19</v>
      </c>
      <c r="X3" s="14" t="s">
        <v>20</v>
      </c>
      <c r="Y3" s="15" t="s">
        <v>21</v>
      </c>
      <c r="Z3" s="16" t="s">
        <v>22</v>
      </c>
      <c r="AA3" s="17"/>
      <c r="AB3" s="17" t="s">
        <v>11</v>
      </c>
      <c r="AC3" s="17" t="s">
        <v>23</v>
      </c>
      <c r="AD3" s="17" t="s">
        <v>24</v>
      </c>
      <c r="AE3" s="17" t="s">
        <v>25</v>
      </c>
      <c r="AF3" s="17" t="s">
        <v>26</v>
      </c>
      <c r="AG3" s="3"/>
      <c r="AH3" s="3" t="s">
        <v>14</v>
      </c>
    </row>
    <row r="4" spans="1:35" x14ac:dyDescent="0.25">
      <c r="A4" s="18"/>
      <c r="B4" s="18"/>
      <c r="C4" s="18"/>
      <c r="D4" s="19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31</v>
      </c>
      <c r="J4" s="19" t="s">
        <v>14</v>
      </c>
      <c r="K4" s="20"/>
      <c r="L4" s="21" t="s">
        <v>8</v>
      </c>
      <c r="M4" s="21"/>
      <c r="N4" s="21"/>
      <c r="O4" s="21" t="s">
        <v>32</v>
      </c>
      <c r="P4" s="21" t="s">
        <v>30</v>
      </c>
      <c r="Q4" s="21" t="s">
        <v>33</v>
      </c>
      <c r="R4" s="21"/>
      <c r="S4" s="21" t="s">
        <v>34</v>
      </c>
      <c r="T4" s="18"/>
      <c r="U4" s="18" t="s">
        <v>35</v>
      </c>
      <c r="V4" s="21" t="s">
        <v>36</v>
      </c>
      <c r="W4" s="21" t="s">
        <v>11</v>
      </c>
      <c r="X4" s="21" t="s">
        <v>37</v>
      </c>
      <c r="Y4" s="22"/>
      <c r="Z4" s="23"/>
      <c r="AA4" s="24"/>
      <c r="AB4" s="24"/>
      <c r="AC4" s="24"/>
      <c r="AD4" s="24"/>
      <c r="AE4" s="24"/>
      <c r="AF4" s="24"/>
      <c r="AG4" s="3"/>
      <c r="AH4" s="3" t="s">
        <v>11</v>
      </c>
    </row>
    <row r="5" spans="1:35" x14ac:dyDescent="0.25">
      <c r="A5" s="18"/>
      <c r="B5" s="18"/>
      <c r="C5" s="18"/>
      <c r="D5" s="19"/>
      <c r="E5" s="19"/>
      <c r="F5" s="19"/>
      <c r="G5" s="19"/>
      <c r="H5" s="19"/>
      <c r="I5" s="19"/>
      <c r="J5" s="19"/>
      <c r="K5" s="20"/>
      <c r="L5" s="21"/>
      <c r="M5" s="21"/>
      <c r="N5" s="21"/>
      <c r="O5" s="21"/>
      <c r="P5" s="21"/>
      <c r="Q5" s="21"/>
      <c r="R5" s="21"/>
      <c r="S5" s="21"/>
      <c r="T5" s="18"/>
      <c r="U5" s="18"/>
      <c r="V5" s="21"/>
      <c r="W5" s="21"/>
      <c r="X5" s="21"/>
      <c r="Y5" s="22"/>
      <c r="Z5" s="23"/>
      <c r="AA5" s="25"/>
      <c r="AB5" s="25"/>
      <c r="AC5" s="25"/>
      <c r="AD5" s="25"/>
      <c r="AE5" s="25"/>
      <c r="AF5" s="25"/>
    </row>
    <row r="6" spans="1:35" x14ac:dyDescent="0.25">
      <c r="A6" s="18"/>
      <c r="B6" s="18"/>
      <c r="C6" s="18"/>
      <c r="D6" s="19"/>
      <c r="E6" s="19"/>
      <c r="F6" s="19"/>
      <c r="G6" s="19"/>
      <c r="H6" s="19"/>
      <c r="I6" s="19"/>
      <c r="J6" s="19"/>
      <c r="K6" s="20"/>
      <c r="L6" s="21"/>
      <c r="M6" s="21"/>
      <c r="N6" s="21"/>
      <c r="O6" s="21"/>
      <c r="P6" s="21"/>
      <c r="Q6" s="21"/>
      <c r="R6" s="21"/>
      <c r="S6" s="21"/>
      <c r="T6" s="18"/>
      <c r="U6" s="18"/>
      <c r="V6" s="21"/>
      <c r="W6" s="21"/>
      <c r="X6" s="21"/>
      <c r="Y6" s="22"/>
      <c r="Z6" s="23"/>
      <c r="AA6" s="25"/>
      <c r="AB6" s="25"/>
      <c r="AC6" s="25"/>
      <c r="AD6" s="25"/>
      <c r="AE6" s="25"/>
      <c r="AF6" s="25"/>
    </row>
    <row r="7" spans="1:35" x14ac:dyDescent="0.25">
      <c r="A7" s="26">
        <f t="shared" ref="A7:A8" si="0">+A6+1</f>
        <v>1</v>
      </c>
      <c r="B7" s="27" t="s">
        <v>38</v>
      </c>
      <c r="C7" s="27" t="s">
        <v>39</v>
      </c>
      <c r="D7" s="28"/>
      <c r="E7" s="29" t="s">
        <v>40</v>
      </c>
      <c r="F7" s="28"/>
      <c r="G7" s="30"/>
      <c r="H7" s="31"/>
      <c r="I7" s="32">
        <v>43165</v>
      </c>
      <c r="J7" s="32"/>
      <c r="K7" s="33">
        <v>0</v>
      </c>
      <c r="L7" s="33">
        <f t="shared" ref="L7:L8" si="1">+T7*V7</f>
        <v>0</v>
      </c>
      <c r="M7" s="33">
        <f t="shared" ref="M7:M8" si="2">K7/T7</f>
        <v>0</v>
      </c>
      <c r="N7" s="33">
        <v>0</v>
      </c>
      <c r="O7" s="33">
        <v>7500000</v>
      </c>
      <c r="P7" s="33">
        <v>0</v>
      </c>
      <c r="Q7" s="33">
        <v>0</v>
      </c>
      <c r="R7" s="33">
        <v>7500000</v>
      </c>
      <c r="S7" s="33">
        <f t="shared" ref="S7:S8" si="3">+O7-P7-R7</f>
        <v>0</v>
      </c>
      <c r="T7" s="26">
        <v>1</v>
      </c>
      <c r="U7" s="26">
        <v>0</v>
      </c>
      <c r="V7" s="33">
        <f t="shared" ref="V7:V8" si="4">+M7+N7</f>
        <v>0</v>
      </c>
      <c r="W7" s="33">
        <f t="shared" ref="W7:W8" si="5">+U7*V7</f>
        <v>0</v>
      </c>
      <c r="X7" s="33">
        <f>+M7*U7-2500000+2500000</f>
        <v>0</v>
      </c>
      <c r="Y7" s="34"/>
      <c r="Z7" s="35" t="s">
        <v>41</v>
      </c>
      <c r="AA7" s="36">
        <f t="shared" ref="AA7:AA8" si="6">+S7-X7</f>
        <v>0</v>
      </c>
      <c r="AB7" s="37"/>
      <c r="AC7" s="37"/>
      <c r="AD7" s="37"/>
      <c r="AE7" s="36">
        <f>SUM(AB7:AD7)</f>
        <v>0</v>
      </c>
      <c r="AF7" s="37"/>
      <c r="AG7" s="37"/>
      <c r="AH7" s="37"/>
      <c r="AI7" s="38">
        <f t="shared" ref="AI7:AI8" si="7">+V7*10%</f>
        <v>0</v>
      </c>
    </row>
    <row r="8" spans="1:35" x14ac:dyDescent="0.25">
      <c r="A8" s="26">
        <f t="shared" si="0"/>
        <v>2</v>
      </c>
      <c r="B8" s="37" t="s">
        <v>42</v>
      </c>
      <c r="C8" s="39" t="s">
        <v>43</v>
      </c>
      <c r="D8" s="28" t="s">
        <v>44</v>
      </c>
      <c r="E8" s="28">
        <v>42900</v>
      </c>
      <c r="F8" s="28" t="s">
        <v>45</v>
      </c>
      <c r="G8" s="30"/>
      <c r="H8" s="31"/>
      <c r="I8" s="32">
        <v>43167</v>
      </c>
      <c r="J8" s="32"/>
      <c r="K8" s="33">
        <v>0</v>
      </c>
      <c r="L8" s="33">
        <f t="shared" si="1"/>
        <v>0</v>
      </c>
      <c r="M8" s="33">
        <f t="shared" si="2"/>
        <v>0</v>
      </c>
      <c r="N8" s="33">
        <v>0</v>
      </c>
      <c r="O8" s="33">
        <v>7500000</v>
      </c>
      <c r="P8" s="33">
        <v>0</v>
      </c>
      <c r="Q8" s="33">
        <v>0</v>
      </c>
      <c r="R8" s="33">
        <v>7500000</v>
      </c>
      <c r="S8" s="33">
        <f t="shared" si="3"/>
        <v>0</v>
      </c>
      <c r="T8" s="26">
        <v>1</v>
      </c>
      <c r="U8" s="26">
        <v>0</v>
      </c>
      <c r="V8" s="33">
        <f t="shared" si="4"/>
        <v>0</v>
      </c>
      <c r="W8" s="33">
        <f t="shared" si="5"/>
        <v>0</v>
      </c>
      <c r="X8" s="33">
        <f t="shared" ref="X8" si="8">+M8*U8</f>
        <v>0</v>
      </c>
      <c r="Y8" s="34" t="s">
        <v>46</v>
      </c>
      <c r="Z8" s="35" t="s">
        <v>41</v>
      </c>
      <c r="AA8" s="36">
        <f t="shared" si="6"/>
        <v>0</v>
      </c>
      <c r="AB8" s="36">
        <v>591000</v>
      </c>
      <c r="AC8" s="36"/>
      <c r="AD8" s="36">
        <v>6909000</v>
      </c>
      <c r="AE8" s="36">
        <f t="shared" ref="AE8" si="9">AA8+AB8+AC8+AD8</f>
        <v>7500000</v>
      </c>
      <c r="AF8" s="36"/>
      <c r="AG8" s="37"/>
      <c r="AH8" s="37"/>
      <c r="AI8" s="38">
        <f t="shared" si="7"/>
        <v>0</v>
      </c>
    </row>
    <row r="9" spans="1:35" x14ac:dyDescent="0.25">
      <c r="A9" s="26"/>
      <c r="B9" s="37"/>
      <c r="C9" s="39"/>
      <c r="D9" s="28"/>
      <c r="E9" s="40"/>
      <c r="F9" s="28"/>
      <c r="G9" s="30"/>
      <c r="H9" s="31"/>
      <c r="I9" s="32"/>
      <c r="J9" s="32"/>
      <c r="K9" s="33"/>
      <c r="L9" s="33"/>
      <c r="M9" s="33"/>
      <c r="N9" s="33"/>
      <c r="O9" s="33"/>
      <c r="P9" s="33"/>
      <c r="Q9" s="33"/>
      <c r="R9" s="33"/>
      <c r="S9" s="33"/>
      <c r="T9" s="26"/>
      <c r="U9" s="26"/>
      <c r="V9" s="33"/>
      <c r="W9" s="33"/>
      <c r="X9" s="33"/>
      <c r="Y9" s="34"/>
      <c r="Z9" s="35"/>
      <c r="AA9" s="36"/>
      <c r="AB9" s="36"/>
      <c r="AC9" s="36"/>
      <c r="AD9" s="36"/>
      <c r="AE9" s="36"/>
      <c r="AF9" s="36"/>
      <c r="AG9" s="37"/>
      <c r="AH9" s="37"/>
    </row>
    <row r="10" spans="1:35" x14ac:dyDescent="0.25">
      <c r="A10" s="26">
        <v>1</v>
      </c>
      <c r="B10" s="41" t="s">
        <v>47</v>
      </c>
      <c r="C10" s="42" t="s">
        <v>48</v>
      </c>
      <c r="D10" s="43"/>
      <c r="E10" s="43">
        <v>42142</v>
      </c>
      <c r="F10" s="42" t="s">
        <v>49</v>
      </c>
      <c r="G10" s="44"/>
      <c r="H10" s="45"/>
      <c r="I10" s="46"/>
      <c r="J10" s="46"/>
      <c r="K10" s="47">
        <v>7500000</v>
      </c>
      <c r="L10" s="48">
        <f t="shared" ref="L10:L19" si="10">+T10*V10</f>
        <v>7500000</v>
      </c>
      <c r="M10" s="48">
        <f t="shared" ref="M10:M19" si="11">K10/T10</f>
        <v>7500000</v>
      </c>
      <c r="N10" s="48">
        <v>0</v>
      </c>
      <c r="O10" s="48">
        <v>7500000</v>
      </c>
      <c r="P10" s="48">
        <v>0</v>
      </c>
      <c r="Q10" s="48">
        <v>0</v>
      </c>
      <c r="R10" s="48">
        <v>0</v>
      </c>
      <c r="S10" s="48">
        <f>+O10-P10-R10</f>
        <v>7500000</v>
      </c>
      <c r="T10" s="49">
        <v>1</v>
      </c>
      <c r="U10" s="49">
        <v>1</v>
      </c>
      <c r="V10" s="33">
        <f t="shared" ref="V10:V19" si="12">+M10+N10</f>
        <v>7500000</v>
      </c>
      <c r="W10" s="33">
        <f t="shared" ref="W10:W19" si="13">+U10*V10</f>
        <v>7500000</v>
      </c>
      <c r="X10" s="33">
        <f t="shared" ref="X10:X19" si="14">+M10*U10</f>
        <v>7500000</v>
      </c>
      <c r="Y10" s="34" t="s">
        <v>50</v>
      </c>
      <c r="Z10" s="35" t="s">
        <v>51</v>
      </c>
      <c r="AA10" s="36">
        <f>+S10-X10</f>
        <v>0</v>
      </c>
      <c r="AB10" s="36">
        <v>670645</v>
      </c>
      <c r="AC10" s="36"/>
      <c r="AD10" s="36">
        <f>6829355</f>
        <v>6829355</v>
      </c>
      <c r="AE10" s="36">
        <f>AA10+AB10+AC10+AD10</f>
        <v>7500000</v>
      </c>
      <c r="AF10" s="36"/>
      <c r="AG10" s="50"/>
      <c r="AH10" s="37"/>
    </row>
    <row r="11" spans="1:35" x14ac:dyDescent="0.25">
      <c r="A11" s="26">
        <f t="shared" ref="A11:A19" si="15">+A10+1</f>
        <v>2</v>
      </c>
      <c r="B11" s="41" t="s">
        <v>52</v>
      </c>
      <c r="C11" s="42" t="s">
        <v>53</v>
      </c>
      <c r="D11" s="43"/>
      <c r="E11" s="43">
        <v>42219</v>
      </c>
      <c r="F11" s="42" t="s">
        <v>54</v>
      </c>
      <c r="G11" s="44"/>
      <c r="H11" s="45"/>
      <c r="I11" s="46"/>
      <c r="J11" s="46"/>
      <c r="K11" s="47">
        <v>7500000</v>
      </c>
      <c r="L11" s="48">
        <f t="shared" si="10"/>
        <v>7500000</v>
      </c>
      <c r="M11" s="48">
        <f t="shared" si="11"/>
        <v>7500000</v>
      </c>
      <c r="N11" s="48">
        <v>0</v>
      </c>
      <c r="O11" s="48">
        <v>7500000</v>
      </c>
      <c r="P11" s="48">
        <v>0</v>
      </c>
      <c r="Q11" s="48">
        <v>0</v>
      </c>
      <c r="R11" s="48">
        <v>0</v>
      </c>
      <c r="S11" s="48">
        <f>+O11-P11-R11</f>
        <v>7500000</v>
      </c>
      <c r="T11" s="49">
        <v>1</v>
      </c>
      <c r="U11" s="49">
        <v>1</v>
      </c>
      <c r="V11" s="33">
        <f t="shared" si="12"/>
        <v>7500000</v>
      </c>
      <c r="W11" s="33">
        <f t="shared" si="13"/>
        <v>7500000</v>
      </c>
      <c r="X11" s="33">
        <f t="shared" si="14"/>
        <v>7500000</v>
      </c>
      <c r="Y11" s="34" t="s">
        <v>55</v>
      </c>
      <c r="Z11" s="35" t="s">
        <v>51</v>
      </c>
      <c r="AA11" s="36">
        <f>+S11-X11</f>
        <v>0</v>
      </c>
      <c r="AB11" s="36">
        <v>426774</v>
      </c>
      <c r="AC11" s="36"/>
      <c r="AD11" s="36">
        <v>7073226</v>
      </c>
      <c r="AE11" s="36">
        <f>AA11+AB11+AC11+AD11</f>
        <v>7500000</v>
      </c>
      <c r="AF11" s="36"/>
      <c r="AG11" s="50"/>
      <c r="AH11" s="37"/>
    </row>
    <row r="12" spans="1:35" x14ac:dyDescent="0.25">
      <c r="A12" s="26">
        <f t="shared" si="15"/>
        <v>3</v>
      </c>
      <c r="B12" s="41" t="s">
        <v>56</v>
      </c>
      <c r="C12" s="42" t="s">
        <v>57</v>
      </c>
      <c r="D12" s="44" t="s">
        <v>58</v>
      </c>
      <c r="E12" s="43">
        <v>42874</v>
      </c>
      <c r="F12" s="44" t="s">
        <v>59</v>
      </c>
      <c r="G12" s="43"/>
      <c r="H12" s="45"/>
      <c r="I12" s="46"/>
      <c r="J12" s="46"/>
      <c r="K12" s="48">
        <v>1000000</v>
      </c>
      <c r="L12" s="48">
        <f t="shared" si="10"/>
        <v>1000000</v>
      </c>
      <c r="M12" s="48">
        <f t="shared" si="11"/>
        <v>1000000</v>
      </c>
      <c r="N12" s="48">
        <v>0</v>
      </c>
      <c r="O12" s="48">
        <v>1000000</v>
      </c>
      <c r="P12" s="48">
        <v>0</v>
      </c>
      <c r="Q12" s="48">
        <v>0</v>
      </c>
      <c r="R12" s="48">
        <v>0</v>
      </c>
      <c r="S12" s="48">
        <f t="shared" ref="S12:S19" si="16">+O12-P12-R12</f>
        <v>1000000</v>
      </c>
      <c r="T12" s="49">
        <v>1</v>
      </c>
      <c r="U12" s="49">
        <v>1</v>
      </c>
      <c r="V12" s="33">
        <f t="shared" si="12"/>
        <v>1000000</v>
      </c>
      <c r="W12" s="33">
        <f t="shared" si="13"/>
        <v>1000000</v>
      </c>
      <c r="X12" s="33">
        <f t="shared" si="14"/>
        <v>1000000</v>
      </c>
      <c r="Y12" s="34" t="s">
        <v>60</v>
      </c>
      <c r="Z12" s="35" t="s">
        <v>41</v>
      </c>
      <c r="AA12" s="36"/>
      <c r="AB12" s="36"/>
      <c r="AC12" s="36"/>
      <c r="AD12" s="36"/>
      <c r="AE12" s="36"/>
      <c r="AF12" s="36"/>
      <c r="AG12" s="37"/>
      <c r="AH12" s="37"/>
      <c r="AI12" s="38">
        <f>+V12*10%</f>
        <v>100000</v>
      </c>
    </row>
    <row r="13" spans="1:35" x14ac:dyDescent="0.25">
      <c r="A13" s="26">
        <f t="shared" si="15"/>
        <v>4</v>
      </c>
      <c r="B13" s="41" t="s">
        <v>61</v>
      </c>
      <c r="C13" s="42" t="s">
        <v>62</v>
      </c>
      <c r="D13" s="44" t="s">
        <v>63</v>
      </c>
      <c r="E13" s="43">
        <v>42885</v>
      </c>
      <c r="F13" s="44" t="s">
        <v>64</v>
      </c>
      <c r="G13" s="43"/>
      <c r="H13" s="45"/>
      <c r="I13" s="46"/>
      <c r="J13" s="46"/>
      <c r="K13" s="48">
        <v>1000000</v>
      </c>
      <c r="L13" s="48">
        <f t="shared" si="10"/>
        <v>1000000</v>
      </c>
      <c r="M13" s="48">
        <f t="shared" si="11"/>
        <v>1000000</v>
      </c>
      <c r="N13" s="48">
        <v>0</v>
      </c>
      <c r="O13" s="48">
        <v>1000000</v>
      </c>
      <c r="P13" s="48">
        <v>0</v>
      </c>
      <c r="Q13" s="48">
        <v>0</v>
      </c>
      <c r="R13" s="48">
        <v>0</v>
      </c>
      <c r="S13" s="48">
        <f t="shared" si="16"/>
        <v>1000000</v>
      </c>
      <c r="T13" s="49">
        <v>1</v>
      </c>
      <c r="U13" s="49">
        <v>1</v>
      </c>
      <c r="V13" s="33">
        <f t="shared" si="12"/>
        <v>1000000</v>
      </c>
      <c r="W13" s="33">
        <f t="shared" si="13"/>
        <v>1000000</v>
      </c>
      <c r="X13" s="33">
        <f t="shared" si="14"/>
        <v>1000000</v>
      </c>
      <c r="Y13" s="34" t="s">
        <v>65</v>
      </c>
      <c r="Z13" s="35" t="s">
        <v>41</v>
      </c>
      <c r="AA13" s="36">
        <f t="shared" ref="AA13:AA19" si="17">+S13-X13</f>
        <v>0</v>
      </c>
      <c r="AB13" s="36">
        <v>84774</v>
      </c>
      <c r="AC13" s="36"/>
      <c r="AD13" s="36">
        <v>915226</v>
      </c>
      <c r="AE13" s="36">
        <f t="shared" ref="AE13:AE19" si="18">AA13+AB13+AC13+AD13</f>
        <v>1000000</v>
      </c>
      <c r="AF13" s="36"/>
      <c r="AG13" s="37"/>
      <c r="AH13" s="37"/>
      <c r="AI13" s="38">
        <f t="shared" ref="AI13:AI18" si="19">+V13*10%</f>
        <v>100000</v>
      </c>
    </row>
    <row r="14" spans="1:35" x14ac:dyDescent="0.25">
      <c r="A14" s="26">
        <f t="shared" si="15"/>
        <v>5</v>
      </c>
      <c r="B14" s="41" t="s">
        <v>66</v>
      </c>
      <c r="C14" s="42" t="s">
        <v>67</v>
      </c>
      <c r="D14" s="44" t="s">
        <v>68</v>
      </c>
      <c r="E14" s="44">
        <v>42935</v>
      </c>
      <c r="F14" s="44" t="s">
        <v>69</v>
      </c>
      <c r="G14" s="43"/>
      <c r="H14" s="45"/>
      <c r="I14" s="46"/>
      <c r="J14" s="46"/>
      <c r="K14" s="48">
        <v>7000000</v>
      </c>
      <c r="L14" s="48">
        <f t="shared" si="10"/>
        <v>7000000</v>
      </c>
      <c r="M14" s="48">
        <f t="shared" si="11"/>
        <v>7000000</v>
      </c>
      <c r="N14" s="48">
        <v>0</v>
      </c>
      <c r="O14" s="48">
        <v>7000000</v>
      </c>
      <c r="P14" s="48">
        <v>0</v>
      </c>
      <c r="Q14" s="48">
        <v>0</v>
      </c>
      <c r="R14" s="48">
        <v>0</v>
      </c>
      <c r="S14" s="48">
        <f t="shared" si="16"/>
        <v>7000000</v>
      </c>
      <c r="T14" s="49">
        <v>1</v>
      </c>
      <c r="U14" s="49">
        <v>1</v>
      </c>
      <c r="V14" s="33">
        <f t="shared" si="12"/>
        <v>7000000</v>
      </c>
      <c r="W14" s="33">
        <f t="shared" si="13"/>
        <v>7000000</v>
      </c>
      <c r="X14" s="33">
        <f t="shared" si="14"/>
        <v>7000000</v>
      </c>
      <c r="Y14" s="34" t="s">
        <v>70</v>
      </c>
      <c r="Z14" s="35" t="s">
        <v>41</v>
      </c>
      <c r="AA14" s="36">
        <f t="shared" si="17"/>
        <v>0</v>
      </c>
      <c r="AB14" s="36">
        <v>455226</v>
      </c>
      <c r="AC14" s="36"/>
      <c r="AD14" s="36">
        <v>6544774</v>
      </c>
      <c r="AE14" s="36">
        <f t="shared" si="18"/>
        <v>7000000</v>
      </c>
      <c r="AF14" s="36"/>
      <c r="AG14" s="37"/>
      <c r="AH14" s="37"/>
      <c r="AI14" s="38">
        <f t="shared" si="19"/>
        <v>700000</v>
      </c>
    </row>
    <row r="15" spans="1:35" x14ac:dyDescent="0.25">
      <c r="A15" s="26">
        <f t="shared" si="15"/>
        <v>6</v>
      </c>
      <c r="B15" s="51" t="s">
        <v>71</v>
      </c>
      <c r="C15" s="52" t="s">
        <v>72</v>
      </c>
      <c r="D15" s="44" t="s">
        <v>73</v>
      </c>
      <c r="E15" s="53">
        <v>42958</v>
      </c>
      <c r="F15" s="44" t="s">
        <v>74</v>
      </c>
      <c r="G15" s="44" t="s">
        <v>74</v>
      </c>
      <c r="H15" s="45"/>
      <c r="I15" s="46"/>
      <c r="J15" s="46"/>
      <c r="K15" s="48">
        <v>2000000</v>
      </c>
      <c r="L15" s="48">
        <f t="shared" si="10"/>
        <v>2000000</v>
      </c>
      <c r="M15" s="48">
        <f t="shared" si="11"/>
        <v>2000000</v>
      </c>
      <c r="N15" s="48">
        <v>0</v>
      </c>
      <c r="O15" s="54">
        <v>2000000</v>
      </c>
      <c r="P15" s="48">
        <v>0</v>
      </c>
      <c r="Q15" s="48">
        <v>0</v>
      </c>
      <c r="R15" s="48">
        <v>0</v>
      </c>
      <c r="S15" s="48">
        <f t="shared" si="16"/>
        <v>2000000</v>
      </c>
      <c r="T15" s="49">
        <v>1</v>
      </c>
      <c r="U15" s="49">
        <v>1</v>
      </c>
      <c r="V15" s="33">
        <f t="shared" si="12"/>
        <v>2000000</v>
      </c>
      <c r="W15" s="33">
        <f t="shared" si="13"/>
        <v>2000000</v>
      </c>
      <c r="X15" s="33">
        <f t="shared" si="14"/>
        <v>2000000</v>
      </c>
      <c r="Y15" s="34" t="s">
        <v>75</v>
      </c>
      <c r="Z15" s="35" t="s">
        <v>41</v>
      </c>
      <c r="AA15" s="36">
        <f t="shared" si="17"/>
        <v>0</v>
      </c>
      <c r="AB15" s="36">
        <v>112258</v>
      </c>
      <c r="AC15" s="36">
        <v>0</v>
      </c>
      <c r="AD15" s="36">
        <v>1887742</v>
      </c>
      <c r="AE15" s="36">
        <f t="shared" si="18"/>
        <v>2000000</v>
      </c>
      <c r="AF15" s="36"/>
      <c r="AG15" s="37"/>
      <c r="AH15" s="37"/>
      <c r="AI15" s="38">
        <f t="shared" si="19"/>
        <v>200000</v>
      </c>
    </row>
    <row r="16" spans="1:35" x14ac:dyDescent="0.25">
      <c r="A16" s="26">
        <f t="shared" si="15"/>
        <v>7</v>
      </c>
      <c r="B16" s="51" t="s">
        <v>76</v>
      </c>
      <c r="C16" s="52" t="s">
        <v>77</v>
      </c>
      <c r="D16" s="44" t="s">
        <v>78</v>
      </c>
      <c r="E16" s="53">
        <v>42961</v>
      </c>
      <c r="F16" s="44" t="s">
        <v>79</v>
      </c>
      <c r="G16" s="43"/>
      <c r="H16" s="45"/>
      <c r="I16" s="46"/>
      <c r="J16" s="46"/>
      <c r="K16" s="48">
        <v>5000000</v>
      </c>
      <c r="L16" s="48">
        <f t="shared" si="10"/>
        <v>5000000</v>
      </c>
      <c r="M16" s="48">
        <f t="shared" si="11"/>
        <v>5000000</v>
      </c>
      <c r="N16" s="48">
        <v>0</v>
      </c>
      <c r="O16" s="48">
        <v>5000000</v>
      </c>
      <c r="P16" s="48">
        <v>0</v>
      </c>
      <c r="Q16" s="48">
        <v>0</v>
      </c>
      <c r="R16" s="48">
        <v>0</v>
      </c>
      <c r="S16" s="48">
        <f t="shared" si="16"/>
        <v>5000000</v>
      </c>
      <c r="T16" s="49">
        <v>1</v>
      </c>
      <c r="U16" s="49">
        <v>1</v>
      </c>
      <c r="V16" s="33">
        <f t="shared" si="12"/>
        <v>5000000</v>
      </c>
      <c r="W16" s="33">
        <f t="shared" si="13"/>
        <v>5000000</v>
      </c>
      <c r="X16" s="33">
        <f t="shared" si="14"/>
        <v>5000000</v>
      </c>
      <c r="Y16" s="34" t="s">
        <v>80</v>
      </c>
      <c r="Z16" s="35" t="s">
        <v>41</v>
      </c>
      <c r="AA16" s="36">
        <f t="shared" si="17"/>
        <v>0</v>
      </c>
      <c r="AB16" s="36">
        <v>274839</v>
      </c>
      <c r="AC16" s="36">
        <v>0</v>
      </c>
      <c r="AD16" s="36">
        <v>4725161</v>
      </c>
      <c r="AE16" s="36">
        <f t="shared" si="18"/>
        <v>5000000</v>
      </c>
      <c r="AF16" s="36"/>
      <c r="AG16" s="37"/>
      <c r="AH16" s="37"/>
      <c r="AI16" s="38">
        <f t="shared" si="19"/>
        <v>500000</v>
      </c>
    </row>
    <row r="17" spans="1:35" x14ac:dyDescent="0.25">
      <c r="A17" s="26">
        <f t="shared" si="15"/>
        <v>8</v>
      </c>
      <c r="B17" s="51" t="s">
        <v>71</v>
      </c>
      <c r="C17" s="52" t="s">
        <v>72</v>
      </c>
      <c r="D17" s="55" t="s">
        <v>81</v>
      </c>
      <c r="E17" s="56">
        <v>42983</v>
      </c>
      <c r="F17" s="57" t="s">
        <v>74</v>
      </c>
      <c r="G17" s="44" t="s">
        <v>74</v>
      </c>
      <c r="H17" s="45"/>
      <c r="I17" s="46"/>
      <c r="J17" s="46"/>
      <c r="K17" s="48">
        <v>3000000</v>
      </c>
      <c r="L17" s="48">
        <f t="shared" si="10"/>
        <v>3000000</v>
      </c>
      <c r="M17" s="48">
        <f t="shared" si="11"/>
        <v>3000000</v>
      </c>
      <c r="N17" s="48">
        <v>0</v>
      </c>
      <c r="O17" s="48">
        <v>3000000</v>
      </c>
      <c r="P17" s="48">
        <v>0</v>
      </c>
      <c r="Q17" s="48">
        <v>0</v>
      </c>
      <c r="R17" s="48">
        <v>0</v>
      </c>
      <c r="S17" s="48">
        <f t="shared" si="16"/>
        <v>3000000</v>
      </c>
      <c r="T17" s="49">
        <v>1</v>
      </c>
      <c r="U17" s="49">
        <v>1</v>
      </c>
      <c r="V17" s="33">
        <f t="shared" si="12"/>
        <v>3000000</v>
      </c>
      <c r="W17" s="33">
        <f t="shared" si="13"/>
        <v>3000000</v>
      </c>
      <c r="X17" s="33">
        <f t="shared" si="14"/>
        <v>3000000</v>
      </c>
      <c r="Y17" s="34" t="s">
        <v>75</v>
      </c>
      <c r="Z17" s="35" t="s">
        <v>41</v>
      </c>
      <c r="AA17" s="36">
        <f t="shared" si="17"/>
        <v>0</v>
      </c>
      <c r="AB17" s="36">
        <v>132232</v>
      </c>
      <c r="AC17" s="36">
        <v>0</v>
      </c>
      <c r="AD17" s="36">
        <v>2867768</v>
      </c>
      <c r="AE17" s="36">
        <f t="shared" si="18"/>
        <v>3000000</v>
      </c>
      <c r="AF17" s="36"/>
      <c r="AG17" s="37"/>
      <c r="AH17" s="37"/>
      <c r="AI17" s="38">
        <f t="shared" si="19"/>
        <v>300000</v>
      </c>
    </row>
    <row r="18" spans="1:35" x14ac:dyDescent="0.25">
      <c r="A18" s="26">
        <f t="shared" si="15"/>
        <v>9</v>
      </c>
      <c r="B18" s="51" t="s">
        <v>82</v>
      </c>
      <c r="C18" s="52" t="s">
        <v>83</v>
      </c>
      <c r="D18" s="44" t="s">
        <v>84</v>
      </c>
      <c r="E18" s="56">
        <v>42989</v>
      </c>
      <c r="F18" s="44" t="s">
        <v>85</v>
      </c>
      <c r="G18" s="43"/>
      <c r="H18" s="45"/>
      <c r="I18" s="46"/>
      <c r="J18" s="46"/>
      <c r="K18" s="48">
        <v>7000000</v>
      </c>
      <c r="L18" s="48">
        <f t="shared" si="10"/>
        <v>7000000</v>
      </c>
      <c r="M18" s="48">
        <f t="shared" si="11"/>
        <v>7000000</v>
      </c>
      <c r="N18" s="48">
        <v>0</v>
      </c>
      <c r="O18" s="48">
        <v>7000000</v>
      </c>
      <c r="P18" s="48">
        <v>0</v>
      </c>
      <c r="Q18" s="48">
        <v>0</v>
      </c>
      <c r="R18" s="48">
        <v>0</v>
      </c>
      <c r="S18" s="48">
        <f t="shared" si="16"/>
        <v>7000000</v>
      </c>
      <c r="T18" s="49">
        <v>1</v>
      </c>
      <c r="U18" s="49">
        <v>1</v>
      </c>
      <c r="V18" s="33">
        <f t="shared" si="12"/>
        <v>7000000</v>
      </c>
      <c r="W18" s="33">
        <f t="shared" si="13"/>
        <v>7000000</v>
      </c>
      <c r="X18" s="33">
        <f t="shared" si="14"/>
        <v>7000000</v>
      </c>
      <c r="Y18" s="34"/>
      <c r="Z18" s="35" t="s">
        <v>41</v>
      </c>
      <c r="AA18" s="36">
        <f t="shared" si="17"/>
        <v>0</v>
      </c>
      <c r="AB18" s="36">
        <v>291742</v>
      </c>
      <c r="AC18" s="36">
        <v>241612</v>
      </c>
      <c r="AD18" s="36">
        <v>6466646</v>
      </c>
      <c r="AE18" s="36">
        <f t="shared" si="18"/>
        <v>7000000</v>
      </c>
      <c r="AF18" s="36"/>
      <c r="AG18" s="37"/>
      <c r="AH18" s="37"/>
      <c r="AI18" s="38">
        <f t="shared" si="19"/>
        <v>700000</v>
      </c>
    </row>
    <row r="19" spans="1:35" x14ac:dyDescent="0.25">
      <c r="A19" s="26">
        <f t="shared" si="15"/>
        <v>10</v>
      </c>
      <c r="B19" s="41" t="s">
        <v>86</v>
      </c>
      <c r="C19" s="42" t="s">
        <v>87</v>
      </c>
      <c r="D19" s="44" t="s">
        <v>88</v>
      </c>
      <c r="E19" s="43">
        <v>42877</v>
      </c>
      <c r="F19" s="44" t="s">
        <v>89</v>
      </c>
      <c r="G19" s="43"/>
      <c r="H19" s="45"/>
      <c r="I19" s="46"/>
      <c r="J19" s="46"/>
      <c r="K19" s="48">
        <v>2500000</v>
      </c>
      <c r="L19" s="48">
        <f t="shared" si="10"/>
        <v>2500000</v>
      </c>
      <c r="M19" s="48">
        <f t="shared" si="11"/>
        <v>2500000</v>
      </c>
      <c r="N19" s="48">
        <v>0</v>
      </c>
      <c r="O19" s="48">
        <v>2500000</v>
      </c>
      <c r="P19" s="48">
        <v>0</v>
      </c>
      <c r="Q19" s="48">
        <v>0</v>
      </c>
      <c r="R19" s="48">
        <v>0</v>
      </c>
      <c r="S19" s="48">
        <f t="shared" si="16"/>
        <v>2500000</v>
      </c>
      <c r="T19" s="49">
        <v>1</v>
      </c>
      <c r="U19" s="49">
        <v>1</v>
      </c>
      <c r="V19" s="33">
        <f t="shared" si="12"/>
        <v>2500000</v>
      </c>
      <c r="W19" s="33">
        <f t="shared" si="13"/>
        <v>2500000</v>
      </c>
      <c r="X19" s="33">
        <f t="shared" si="14"/>
        <v>2500000</v>
      </c>
      <c r="Y19" s="34" t="s">
        <v>90</v>
      </c>
      <c r="Z19" s="35" t="s">
        <v>41</v>
      </c>
      <c r="AA19" s="36">
        <f t="shared" si="17"/>
        <v>0</v>
      </c>
      <c r="AB19" s="36">
        <v>439355</v>
      </c>
      <c r="AC19" s="36"/>
      <c r="AD19" s="36">
        <v>4560645</v>
      </c>
      <c r="AE19" s="36">
        <f t="shared" si="18"/>
        <v>5000000</v>
      </c>
      <c r="AF19" s="36"/>
      <c r="AG19" s="37"/>
      <c r="AH19" s="37"/>
    </row>
    <row r="20" spans="1:35" x14ac:dyDescent="0.25">
      <c r="A20" s="26"/>
      <c r="B20" s="37"/>
      <c r="C20" s="39"/>
      <c r="D20" s="28"/>
      <c r="E20" s="30"/>
      <c r="F20" s="28"/>
      <c r="G20" s="30"/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26"/>
      <c r="U20" s="26"/>
      <c r="V20" s="33"/>
      <c r="W20" s="33"/>
      <c r="X20" s="33"/>
      <c r="Y20" s="34"/>
      <c r="Z20" s="35"/>
      <c r="AA20" s="36"/>
      <c r="AB20" s="36"/>
      <c r="AC20" s="36"/>
      <c r="AD20" s="36"/>
      <c r="AE20" s="36"/>
      <c r="AF20" s="36"/>
      <c r="AG20" s="37"/>
      <c r="AH20" s="37"/>
    </row>
    <row r="21" spans="1:35" x14ac:dyDescent="0.25">
      <c r="A21" s="37"/>
      <c r="B21" s="37" t="s">
        <v>9</v>
      </c>
      <c r="C21" s="37"/>
      <c r="D21" s="37"/>
      <c r="E21" s="37"/>
      <c r="F21" s="37"/>
      <c r="G21" s="37"/>
      <c r="H21" s="37"/>
      <c r="I21" s="37"/>
      <c r="J21" s="37"/>
      <c r="K21" s="36">
        <f>SUM(K10:K19)</f>
        <v>43500000</v>
      </c>
      <c r="L21" s="36">
        <f>SUM(L10:L19)</f>
        <v>43500000</v>
      </c>
      <c r="M21" s="36">
        <f>SUM(M10:M19)</f>
        <v>43500000</v>
      </c>
      <c r="N21" s="36">
        <f>SUM(N10:N19)</f>
        <v>0</v>
      </c>
      <c r="O21" s="36">
        <f>SUM(O7:O20)</f>
        <v>58500000</v>
      </c>
      <c r="P21" s="36">
        <f>SUM(P7:P18)</f>
        <v>0</v>
      </c>
      <c r="Q21" s="36">
        <f>SUM(Q7:Q18)</f>
        <v>0</v>
      </c>
      <c r="R21" s="36">
        <f>SUM(R7:R18)</f>
        <v>15000000</v>
      </c>
      <c r="S21" s="36">
        <f>SUM(S10:S19)</f>
        <v>43500000</v>
      </c>
      <c r="T21" s="36">
        <f>SUM(T10:T19)</f>
        <v>10</v>
      </c>
      <c r="U21" s="36">
        <f>SUM(U10:U19)</f>
        <v>10</v>
      </c>
      <c r="V21" s="36">
        <f>SUM(V10:V19)</f>
        <v>43500000</v>
      </c>
      <c r="W21" s="36">
        <f>SUM(W10:W19)</f>
        <v>43500000</v>
      </c>
      <c r="X21" s="36">
        <f>SUM(X10:X19)</f>
        <v>43500000</v>
      </c>
      <c r="Y21" s="34"/>
      <c r="Z21" s="34"/>
      <c r="AA21" s="36">
        <f>SUM(AA10:AA19)</f>
        <v>0</v>
      </c>
      <c r="AB21" s="36">
        <f>SUM(AB10:AB19)</f>
        <v>2887845</v>
      </c>
      <c r="AC21" s="36">
        <f>SUM(AC10:AC19)</f>
        <v>241612</v>
      </c>
      <c r="AD21" s="36">
        <f>SUM(AD10:AD19)</f>
        <v>41870543</v>
      </c>
      <c r="AE21" s="36">
        <f>SUM(AE10:AE19)</f>
        <v>45000000</v>
      </c>
      <c r="AF21" s="36">
        <f>SUM(AF10:AF19)</f>
        <v>0</v>
      </c>
      <c r="AG21" s="36">
        <f>SUM(AG10:AG19)</f>
        <v>0</v>
      </c>
      <c r="AH21" s="36">
        <f>SUM(AH10:AH19)</f>
        <v>0</v>
      </c>
    </row>
    <row r="22" spans="1:35" x14ac:dyDescent="0.25">
      <c r="O22" s="2">
        <f>+'[1]TAT BIASA PEB2018'!X23</f>
        <v>58500000</v>
      </c>
    </row>
    <row r="23" spans="1:35" x14ac:dyDescent="0.25">
      <c r="O23" s="2">
        <f>+O21-O22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2018-03-13T01:34:19Z</dcterms:created>
  <dcterms:modified xsi:type="dcterms:W3CDTF">2018-03-13T01:35:25Z</dcterms:modified>
</cp:coreProperties>
</file>