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05" windowWidth="20595" windowHeight="89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13" i="1" l="1"/>
  <c r="I13" i="1"/>
  <c r="E13" i="1"/>
  <c r="G11" i="1"/>
  <c r="M11" i="1" s="1"/>
  <c r="G10" i="1"/>
  <c r="M10" i="1" s="1"/>
  <c r="G9" i="1"/>
  <c r="M9" i="1" s="1"/>
  <c r="H8" i="1"/>
  <c r="G8" i="1"/>
  <c r="M8" i="1" s="1"/>
  <c r="H7" i="1"/>
  <c r="G7" i="1"/>
  <c r="M7" i="1" s="1"/>
  <c r="G6" i="1"/>
  <c r="M6" i="1" s="1"/>
  <c r="M13" i="1" s="1"/>
  <c r="A6" i="1"/>
  <c r="A7" i="1" s="1"/>
  <c r="A8" i="1" s="1"/>
  <c r="A9" i="1" s="1"/>
  <c r="A10" i="1" s="1"/>
  <c r="A11" i="1" s="1"/>
  <c r="M5" i="1"/>
  <c r="H5" i="1"/>
  <c r="H13" i="1" s="1"/>
  <c r="K7" i="1" l="1"/>
  <c r="G13" i="1"/>
  <c r="K5" i="1"/>
  <c r="K6" i="1"/>
  <c r="K8" i="1"/>
  <c r="K9" i="1"/>
  <c r="K10" i="1"/>
  <c r="K11" i="1"/>
  <c r="F10" i="1" l="1"/>
  <c r="L10" i="1"/>
  <c r="L8" i="1"/>
  <c r="F8" i="1"/>
  <c r="F5" i="1"/>
  <c r="K13" i="1"/>
  <c r="L5" i="1"/>
  <c r="L7" i="1"/>
  <c r="F7" i="1"/>
  <c r="F11" i="1"/>
  <c r="L11" i="1"/>
  <c r="F9" i="1"/>
  <c r="L9" i="1"/>
  <c r="F6" i="1"/>
  <c r="L6" i="1"/>
  <c r="L13" i="1" l="1"/>
  <c r="F13" i="1"/>
</calcChain>
</file>

<file path=xl/sharedStrings.xml><?xml version="1.0" encoding="utf-8"?>
<sst xmlns="http://schemas.openxmlformats.org/spreadsheetml/2006/main" count="40" uniqueCount="31">
  <si>
    <t>KOPERASI KARYAWAN BCA " MITRA SEJAHTERA " SURABAYA</t>
  </si>
  <si>
    <t>DAFTAR PINJAMAN DEBET RETAIL BUKAN ANGGOTA TGL 01-24 SEPTEMBER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</si>
  <si>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</si>
  <si>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</si>
  <si>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</si>
  <si>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</si>
  <si>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</si>
  <si>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</si>
  <si>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</si>
  <si>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</si>
  <si>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</si>
  <si>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</si>
  <si>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</si>
  <si>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</si>
  <si>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</si>
  <si>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</si>
  <si>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</si>
  <si>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</si>
  <si>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</si>
  <si>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</si>
  <si>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DYAH</t>
  </si>
  <si>
    <t>091117</t>
  </si>
  <si>
    <t xml:space="preserve">Pulsa Simpati 100 &amp; 50 Rb, Axis 100 &amp; 50 Rb </t>
  </si>
  <si>
    <t>DYAH NATALIA</t>
  </si>
  <si>
    <t>Tag. PLN bln September'18 a.n Agus Yutono</t>
  </si>
  <si>
    <t>Pls Simpati 10,000</t>
  </si>
  <si>
    <t>Pls IM3 10,000</t>
  </si>
  <si>
    <t>Pls Simpati 20.000</t>
  </si>
  <si>
    <t>CYNTHIA KARTIKA T</t>
  </si>
  <si>
    <t>864327</t>
  </si>
  <si>
    <t>Tag PDAM Sby bln September'18 a.n Fredericus Teguh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</si>
</sst>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[$Rp-421]* #,##0.00_);_([$Rp-421]* \(#,##0.00\);_([$Rp-421]* &quot;-&quot;_);_(@_)"/>
    <numFmt numFmtId="166" formatCode="_(* #,##0.00_);_(* \(#,##0.00\);_(* &quot;-&quot;_);_(@_)"/>
    <numFmt numFmtId="167" formatCode="_(&quot;Rp&quot;* #,##0.00_);_(&quot;Rp&quot;* \(#,##0.00\);_(&quot;Rp&quot;* &quot;-&quot;_);_(@_)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4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sz val="12"/>
      <color indexed="8"/>
      <name val="Times New Roman"/>
      <family val="1"/>
    </font>
    <font>
      <sz val="10"/>
      <color theme="1"/>
      <name val="Arial Narrow"/>
      <family val="2"/>
    </font>
    <font>
      <sz val="8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/>
    <xf numFmtId="0" fontId="5" fillId="0" borderId="0"/>
  </cellStyleXfs>
  <cellXfs count="86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39" fontId="3" fillId="0" borderId="0" xfId="1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" xfId="2" applyNumberFormat="1" applyFont="1" applyFill="1" applyBorder="1" applyAlignment="1">
      <alignment horizontal="center"/>
    </xf>
    <xf numFmtId="39" fontId="3" fillId="0" borderId="2" xfId="2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39" fontId="3" fillId="0" borderId="6" xfId="2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6" fillId="0" borderId="7" xfId="3" applyFont="1" applyFill="1" applyBorder="1" applyAlignment="1">
      <alignment horizontal="center"/>
    </xf>
    <xf numFmtId="0" fontId="7" fillId="0" borderId="7" xfId="3" applyFont="1" applyFill="1" applyBorder="1" applyAlignment="1">
      <alignment horizontal="left"/>
    </xf>
    <xf numFmtId="49" fontId="7" fillId="0" borderId="7" xfId="3" applyNumberFormat="1" applyFont="1" applyFill="1" applyBorder="1" applyAlignment="1">
      <alignment horizontal="center"/>
    </xf>
    <xf numFmtId="15" fontId="7" fillId="0" borderId="7" xfId="3" applyNumberFormat="1" applyFont="1" applyFill="1" applyBorder="1" applyAlignment="1">
      <alignment horizontal="center" vertical="center"/>
    </xf>
    <xf numFmtId="165" fontId="7" fillId="0" borderId="7" xfId="4" applyNumberFormat="1" applyFont="1" applyFill="1" applyBorder="1" applyAlignment="1">
      <alignment horizontal="center"/>
    </xf>
    <xf numFmtId="39" fontId="3" fillId="0" borderId="7" xfId="0" applyNumberFormat="1" applyFont="1" applyFill="1" applyBorder="1" applyAlignment="1">
      <alignment horizontal="right"/>
    </xf>
    <xf numFmtId="166" fontId="3" fillId="0" borderId="7" xfId="2" applyNumberFormat="1" applyFont="1" applyFill="1" applyBorder="1" applyAlignment="1">
      <alignment horizontal="right"/>
    </xf>
    <xf numFmtId="43" fontId="3" fillId="0" borderId="7" xfId="1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39" fontId="3" fillId="0" borderId="7" xfId="2" applyNumberFormat="1" applyFont="1" applyFill="1" applyBorder="1" applyAlignment="1">
      <alignment horizontal="right"/>
    </xf>
    <xf numFmtId="39" fontId="3" fillId="2" borderId="7" xfId="2" applyNumberFormat="1" applyFont="1" applyFill="1" applyBorder="1" applyAlignment="1">
      <alignment horizontal="right"/>
    </xf>
    <xf numFmtId="39" fontId="3" fillId="0" borderId="7" xfId="2" applyNumberFormat="1" applyFont="1" applyFill="1" applyBorder="1" applyAlignment="1">
      <alignment horizontal="left"/>
    </xf>
    <xf numFmtId="0" fontId="8" fillId="0" borderId="7" xfId="4" applyFont="1" applyFill="1" applyBorder="1" applyAlignment="1">
      <alignment horizontal="left"/>
    </xf>
    <xf numFmtId="0" fontId="9" fillId="0" borderId="0" xfId="0" applyFont="1" applyFill="1"/>
    <xf numFmtId="0" fontId="6" fillId="0" borderId="7" xfId="3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/>
    </xf>
    <xf numFmtId="0" fontId="6" fillId="0" borderId="7" xfId="0" quotePrefix="1" applyFont="1" applyBorder="1" applyAlignment="1">
      <alignment horizontal="center"/>
    </xf>
    <xf numFmtId="164" fontId="6" fillId="3" borderId="7" xfId="0" applyNumberFormat="1" applyFont="1" applyFill="1" applyBorder="1" applyAlignment="1">
      <alignment horizontal="center" vertical="center"/>
    </xf>
    <xf numFmtId="167" fontId="6" fillId="3" borderId="7" xfId="0" applyNumberFormat="1" applyFont="1" applyFill="1" applyBorder="1" applyAlignment="1">
      <alignment horizontal="center"/>
    </xf>
    <xf numFmtId="39" fontId="3" fillId="0" borderId="8" xfId="0" applyNumberFormat="1" applyFont="1" applyFill="1" applyBorder="1" applyAlignment="1">
      <alignment horizontal="right"/>
    </xf>
    <xf numFmtId="43" fontId="9" fillId="0" borderId="7" xfId="1" applyFont="1" applyFill="1" applyBorder="1" applyAlignment="1">
      <alignment horizontal="right"/>
    </xf>
    <xf numFmtId="0" fontId="9" fillId="0" borderId="7" xfId="0" applyFont="1" applyFill="1" applyBorder="1" applyAlignment="1">
      <alignment horizontal="center"/>
    </xf>
    <xf numFmtId="39" fontId="9" fillId="0" borderId="7" xfId="2" applyNumberFormat="1" applyFont="1" applyFill="1" applyBorder="1" applyAlignment="1">
      <alignment horizontal="right"/>
    </xf>
    <xf numFmtId="39" fontId="9" fillId="0" borderId="9" xfId="2" applyNumberFormat="1" applyFont="1" applyFill="1" applyBorder="1" applyAlignment="1">
      <alignment horizontal="left"/>
    </xf>
    <xf numFmtId="0" fontId="10" fillId="0" borderId="7" xfId="0" applyFont="1" applyFill="1" applyBorder="1" applyAlignment="1">
      <alignment horizontal="left" vertical="top"/>
    </xf>
    <xf numFmtId="0" fontId="7" fillId="3" borderId="7" xfId="3" applyFont="1" applyFill="1" applyBorder="1" applyAlignment="1">
      <alignment horizontal="left"/>
    </xf>
    <xf numFmtId="0" fontId="7" fillId="3" borderId="7" xfId="3" applyFont="1" applyFill="1" applyBorder="1" applyAlignment="1">
      <alignment horizontal="center" vertical="center"/>
    </xf>
    <xf numFmtId="15" fontId="6" fillId="3" borderId="7" xfId="0" applyNumberFormat="1" applyFont="1" applyFill="1" applyBorder="1" applyAlignment="1">
      <alignment horizontal="center" vertical="center"/>
    </xf>
    <xf numFmtId="165" fontId="6" fillId="3" borderId="7" xfId="3" applyNumberFormat="1" applyFont="1" applyFill="1" applyBorder="1" applyAlignment="1">
      <alignment horizontal="center"/>
    </xf>
    <xf numFmtId="39" fontId="3" fillId="0" borderId="8" xfId="0" applyNumberFormat="1" applyFont="1" applyFill="1" applyBorder="1" applyAlignment="1"/>
    <xf numFmtId="43" fontId="3" fillId="0" borderId="7" xfId="1" applyFont="1" applyFill="1" applyBorder="1"/>
    <xf numFmtId="0" fontId="10" fillId="3" borderId="7" xfId="3" applyFont="1" applyFill="1" applyBorder="1" applyAlignment="1">
      <alignment horizontal="left"/>
    </xf>
    <xf numFmtId="0" fontId="6" fillId="3" borderId="7" xfId="0" applyFont="1" applyFill="1" applyBorder="1" applyAlignment="1">
      <alignment horizontal="left" vertical="top"/>
    </xf>
    <xf numFmtId="0" fontId="6" fillId="3" borderId="7" xfId="0" applyFont="1" applyFill="1" applyBorder="1" applyAlignment="1">
      <alignment horizontal="center" vertical="center"/>
    </xf>
    <xf numFmtId="166" fontId="6" fillId="3" borderId="7" xfId="2" applyNumberFormat="1" applyFont="1" applyFill="1" applyBorder="1" applyAlignment="1">
      <alignment horizontal="center"/>
    </xf>
    <xf numFmtId="39" fontId="3" fillId="0" borderId="7" xfId="0" applyNumberFormat="1" applyFont="1" applyFill="1" applyBorder="1" applyAlignment="1"/>
    <xf numFmtId="0" fontId="11" fillId="0" borderId="7" xfId="3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49" fontId="6" fillId="0" borderId="7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 vertical="center"/>
    </xf>
    <xf numFmtId="165" fontId="6" fillId="0" borderId="7" xfId="0" applyNumberFormat="1" applyFont="1" applyFill="1" applyBorder="1" applyAlignment="1">
      <alignment horizontal="center"/>
    </xf>
    <xf numFmtId="39" fontId="3" fillId="0" borderId="9" xfId="2" applyNumberFormat="1" applyFont="1" applyFill="1" applyBorder="1" applyAlignment="1">
      <alignment horizontal="left"/>
    </xf>
    <xf numFmtId="0" fontId="3" fillId="0" borderId="7" xfId="0" applyFont="1" applyFill="1" applyBorder="1"/>
    <xf numFmtId="164" fontId="3" fillId="0" borderId="7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left"/>
    </xf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</cellXfs>
  <cellStyles count="5">
    <cellStyle name="Comma" xfId="1" builtinId="3"/>
    <cellStyle name="Comma [0]" xfId="2" builtinId="6"/>
    <cellStyle name="Normal" xfId="0" builtinId="0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showGridLines="0" tabSelected="1" view="pageBreakPreview" zoomScaleNormal="100" zoomScaleSheetLayoutView="100" workbookViewId="0">
      <pane ySplit="4" topLeftCell="A5" activePane="bottomLeft" state="frozen"/>
      <selection pane="bottomLeft" activeCell="G11" sqref="G11"/>
    </sheetView>
  </sheetViews>
  <sheetFormatPr defaultRowHeight="15.75" x14ac:dyDescent="0.25"/>
  <cols>
    <col min="1" max="1" width="11" style="8" bestFit="1" customWidth="1"/>
    <col min="2" max="2" width="18.85546875" style="9" customWidth="1"/>
    <col min="3" max="3" width="10.42578125" style="8" bestFit="1" customWidth="1"/>
    <col min="4" max="4" width="13" style="79" bestFit="1" customWidth="1"/>
    <col min="5" max="5" width="19" style="80" bestFit="1" customWidth="1"/>
    <col min="6" max="6" width="17.5703125" style="80" bestFit="1" customWidth="1"/>
    <col min="7" max="7" width="18" style="81" bestFit="1" customWidth="1"/>
    <col min="8" max="8" width="13.42578125" style="82" bestFit="1" customWidth="1"/>
    <col min="9" max="9" width="9" style="8" bestFit="1" customWidth="1"/>
    <col min="10" max="10" width="8.5703125" style="9" bestFit="1" customWidth="1"/>
    <col min="11" max="11" width="17.5703125" style="83" bestFit="1" customWidth="1"/>
    <col min="12" max="12" width="18" style="83" bestFit="1" customWidth="1"/>
    <col min="13" max="13" width="18.7109375" style="83" bestFit="1" customWidth="1"/>
    <col min="14" max="14" width="15.7109375" style="84" bestFit="1" customWidth="1"/>
    <col min="15" max="15" width="41.42578125" style="85" bestFit="1" customWidth="1"/>
    <col min="16" max="16384" width="9.140625" style="9"/>
  </cols>
  <sheetData>
    <row r="1" spans="1:15" ht="18.75" x14ac:dyDescent="0.3">
      <c r="A1" s="1" t="s">
        <v>0</v>
      </c>
      <c r="B1" s="2"/>
      <c r="C1" s="3"/>
      <c r="D1" s="4"/>
      <c r="E1" s="5"/>
      <c r="F1" s="5"/>
      <c r="G1" s="6"/>
      <c r="H1" s="7"/>
      <c r="K1" s="10"/>
      <c r="L1" s="10"/>
      <c r="M1" s="10"/>
      <c r="N1" s="11"/>
      <c r="O1" s="12"/>
    </row>
    <row r="2" spans="1:15" x14ac:dyDescent="0.25">
      <c r="A2" s="13" t="s">
        <v>1</v>
      </c>
      <c r="B2" s="2"/>
      <c r="C2" s="3"/>
      <c r="D2" s="4"/>
      <c r="E2" s="5"/>
      <c r="F2" s="5"/>
      <c r="G2" s="6"/>
      <c r="H2" s="14"/>
      <c r="K2" s="10"/>
      <c r="L2" s="10"/>
      <c r="M2" s="10"/>
      <c r="N2" s="11"/>
      <c r="O2" s="12"/>
    </row>
    <row r="3" spans="1:15" s="8" customFormat="1" x14ac:dyDescent="0.25">
      <c r="A3" s="15" t="s">
        <v>2</v>
      </c>
      <c r="B3" s="15" t="s">
        <v>3</v>
      </c>
      <c r="C3" s="15" t="s">
        <v>4</v>
      </c>
      <c r="D3" s="16" t="s">
        <v>5</v>
      </c>
      <c r="E3" s="17" t="s">
        <v>6</v>
      </c>
      <c r="F3" s="17" t="s">
        <v>7</v>
      </c>
      <c r="G3" s="15" t="s">
        <v>8</v>
      </c>
      <c r="H3" s="18" t="s">
        <v>9</v>
      </c>
      <c r="I3" s="19" t="s">
        <v>10</v>
      </c>
      <c r="J3" s="15" t="s">
        <v>11</v>
      </c>
      <c r="K3" s="20" t="s">
        <v>12</v>
      </c>
      <c r="L3" s="21" t="s">
        <v>13</v>
      </c>
      <c r="M3" s="21" t="s">
        <v>14</v>
      </c>
      <c r="N3" s="22" t="s">
        <v>15</v>
      </c>
      <c r="O3" s="15" t="s">
        <v>16</v>
      </c>
    </row>
    <row r="4" spans="1:15" s="8" customFormat="1" x14ac:dyDescent="0.25">
      <c r="A4" s="23"/>
      <c r="B4" s="23"/>
      <c r="C4" s="23"/>
      <c r="D4" s="24" t="s">
        <v>17</v>
      </c>
      <c r="E4" s="25"/>
      <c r="F4" s="26" t="s">
        <v>6</v>
      </c>
      <c r="G4" s="23"/>
      <c r="H4" s="27"/>
      <c r="I4" s="28"/>
      <c r="J4" s="23" t="s">
        <v>18</v>
      </c>
      <c r="K4" s="29" t="s">
        <v>19</v>
      </c>
      <c r="L4" s="30" t="s">
        <v>9</v>
      </c>
      <c r="M4" s="30"/>
      <c r="N4" s="31"/>
      <c r="O4" s="32"/>
    </row>
    <row r="5" spans="1:15" s="46" customFormat="1" x14ac:dyDescent="0.25">
      <c r="A5" s="33">
        <v>1</v>
      </c>
      <c r="B5" s="34" t="s">
        <v>20</v>
      </c>
      <c r="C5" s="35" t="s">
        <v>21</v>
      </c>
      <c r="D5" s="36">
        <v>43175</v>
      </c>
      <c r="E5" s="37">
        <v>959500</v>
      </c>
      <c r="F5" s="38">
        <f>+I5*K5</f>
        <v>1063134</v>
      </c>
      <c r="G5" s="39">
        <v>106612</v>
      </c>
      <c r="H5" s="40">
        <f>E5*1.2%</f>
        <v>11514</v>
      </c>
      <c r="I5" s="41">
        <v>9</v>
      </c>
      <c r="J5" s="41">
        <v>3</v>
      </c>
      <c r="K5" s="42">
        <f>+G5+H5</f>
        <v>118126</v>
      </c>
      <c r="L5" s="42">
        <f>+J5*K5</f>
        <v>354378</v>
      </c>
      <c r="M5" s="43">
        <f>E5-(G5*6)</f>
        <v>319828</v>
      </c>
      <c r="N5" s="44"/>
      <c r="O5" s="45" t="s">
        <v>22</v>
      </c>
    </row>
    <row r="6" spans="1:15" s="46" customFormat="1" x14ac:dyDescent="0.25">
      <c r="A6" s="47">
        <f t="shared" ref="A6:A11" si="0">+A5+1</f>
        <v>2</v>
      </c>
      <c r="B6" s="48" t="s">
        <v>23</v>
      </c>
      <c r="C6" s="49" t="s">
        <v>21</v>
      </c>
      <c r="D6" s="50">
        <v>43348</v>
      </c>
      <c r="E6" s="51">
        <v>228506</v>
      </c>
      <c r="F6" s="52">
        <f t="shared" ref="F6:F11" si="1">+I6*K6</f>
        <v>228506</v>
      </c>
      <c r="G6" s="39">
        <f t="shared" ref="G6:G11" si="2">+E6/I6</f>
        <v>228506</v>
      </c>
      <c r="H6" s="53">
        <v>0</v>
      </c>
      <c r="I6" s="54">
        <v>1</v>
      </c>
      <c r="J6" s="54">
        <v>1</v>
      </c>
      <c r="K6" s="42">
        <f t="shared" ref="K6:K11" si="3">+G6+H6</f>
        <v>228506</v>
      </c>
      <c r="L6" s="42">
        <f t="shared" ref="L6:L11" si="4">+J6*K6</f>
        <v>228506</v>
      </c>
      <c r="M6" s="55">
        <f t="shared" ref="M6:M11" si="5">+G6*J6</f>
        <v>228506</v>
      </c>
      <c r="N6" s="56"/>
      <c r="O6" s="57" t="s">
        <v>24</v>
      </c>
    </row>
    <row r="7" spans="1:15" x14ac:dyDescent="0.25">
      <c r="A7" s="47">
        <f t="shared" si="0"/>
        <v>3</v>
      </c>
      <c r="B7" s="58" t="s">
        <v>20</v>
      </c>
      <c r="C7" s="59">
        <v>91117</v>
      </c>
      <c r="D7" s="60">
        <v>43336</v>
      </c>
      <c r="E7" s="61">
        <v>12000</v>
      </c>
      <c r="F7" s="62">
        <f t="shared" si="1"/>
        <v>12144</v>
      </c>
      <c r="G7" s="63">
        <f t="shared" si="2"/>
        <v>12000</v>
      </c>
      <c r="H7" s="40">
        <f t="shared" ref="H7:H8" si="6">+E7*1.2%</f>
        <v>144</v>
      </c>
      <c r="I7" s="41">
        <v>1</v>
      </c>
      <c r="J7" s="41">
        <v>1</v>
      </c>
      <c r="K7" s="42">
        <f t="shared" si="3"/>
        <v>12144</v>
      </c>
      <c r="L7" s="42">
        <f t="shared" si="4"/>
        <v>12144</v>
      </c>
      <c r="M7" s="42">
        <f t="shared" si="5"/>
        <v>12000</v>
      </c>
      <c r="N7" s="44"/>
      <c r="O7" s="64" t="s">
        <v>25</v>
      </c>
    </row>
    <row r="8" spans="1:15" x14ac:dyDescent="0.25">
      <c r="A8" s="47">
        <f t="shared" si="0"/>
        <v>4</v>
      </c>
      <c r="B8" s="58" t="s">
        <v>20</v>
      </c>
      <c r="C8" s="59">
        <v>91117</v>
      </c>
      <c r="D8" s="60">
        <v>43336</v>
      </c>
      <c r="E8" s="61">
        <v>12000</v>
      </c>
      <c r="F8" s="62">
        <f t="shared" si="1"/>
        <v>12144</v>
      </c>
      <c r="G8" s="63">
        <f t="shared" si="2"/>
        <v>12000</v>
      </c>
      <c r="H8" s="40">
        <f t="shared" si="6"/>
        <v>144</v>
      </c>
      <c r="I8" s="41">
        <v>1</v>
      </c>
      <c r="J8" s="41">
        <v>1</v>
      </c>
      <c r="K8" s="42">
        <f t="shared" si="3"/>
        <v>12144</v>
      </c>
      <c r="L8" s="42">
        <f t="shared" si="4"/>
        <v>12144</v>
      </c>
      <c r="M8" s="42">
        <f t="shared" si="5"/>
        <v>12000</v>
      </c>
      <c r="N8" s="44"/>
      <c r="O8" s="64" t="s">
        <v>26</v>
      </c>
    </row>
    <row r="9" spans="1:15" x14ac:dyDescent="0.25">
      <c r="A9" s="47">
        <f t="shared" si="0"/>
        <v>5</v>
      </c>
      <c r="B9" s="65" t="s">
        <v>20</v>
      </c>
      <c r="C9" s="66">
        <v>200911</v>
      </c>
      <c r="D9" s="60">
        <v>43349</v>
      </c>
      <c r="E9" s="67">
        <v>12000</v>
      </c>
      <c r="F9" s="68">
        <f t="shared" si="1"/>
        <v>12000</v>
      </c>
      <c r="G9" s="63">
        <f t="shared" si="2"/>
        <v>12000</v>
      </c>
      <c r="H9" s="40">
        <v>0</v>
      </c>
      <c r="I9" s="41">
        <v>1</v>
      </c>
      <c r="J9" s="41">
        <v>1</v>
      </c>
      <c r="K9" s="42">
        <f t="shared" si="3"/>
        <v>12000</v>
      </c>
      <c r="L9" s="42">
        <f t="shared" si="4"/>
        <v>12000</v>
      </c>
      <c r="M9" s="42">
        <f t="shared" si="5"/>
        <v>12000</v>
      </c>
      <c r="N9" s="44"/>
      <c r="O9" s="69" t="s">
        <v>25</v>
      </c>
    </row>
    <row r="10" spans="1:15" x14ac:dyDescent="0.25">
      <c r="A10" s="47">
        <f t="shared" si="0"/>
        <v>6</v>
      </c>
      <c r="B10" s="65" t="s">
        <v>20</v>
      </c>
      <c r="C10" s="66">
        <v>200911</v>
      </c>
      <c r="D10" s="60">
        <v>43350</v>
      </c>
      <c r="E10" s="67">
        <v>21000</v>
      </c>
      <c r="F10" s="68">
        <f t="shared" si="1"/>
        <v>21000</v>
      </c>
      <c r="G10" s="63">
        <f t="shared" si="2"/>
        <v>21000</v>
      </c>
      <c r="H10" s="40">
        <v>0</v>
      </c>
      <c r="I10" s="41">
        <v>1</v>
      </c>
      <c r="J10" s="41">
        <v>1</v>
      </c>
      <c r="K10" s="42">
        <f t="shared" si="3"/>
        <v>21000</v>
      </c>
      <c r="L10" s="42">
        <f t="shared" si="4"/>
        <v>21000</v>
      </c>
      <c r="M10" s="42">
        <f t="shared" si="5"/>
        <v>21000</v>
      </c>
      <c r="N10" s="44"/>
      <c r="O10" s="69" t="s">
        <v>27</v>
      </c>
    </row>
    <row r="11" spans="1:15" x14ac:dyDescent="0.25">
      <c r="A11" s="47">
        <f t="shared" si="0"/>
        <v>7</v>
      </c>
      <c r="B11" s="70" t="s">
        <v>28</v>
      </c>
      <c r="C11" s="71" t="s">
        <v>29</v>
      </c>
      <c r="D11" s="72">
        <v>43346</v>
      </c>
      <c r="E11" s="73">
        <v>125140</v>
      </c>
      <c r="F11" s="38">
        <f t="shared" si="1"/>
        <v>125140</v>
      </c>
      <c r="G11" s="42">
        <f t="shared" si="2"/>
        <v>125140</v>
      </c>
      <c r="H11" s="40">
        <v>0</v>
      </c>
      <c r="I11" s="41">
        <v>1</v>
      </c>
      <c r="J11" s="41">
        <v>1</v>
      </c>
      <c r="K11" s="42">
        <f t="shared" si="3"/>
        <v>125140</v>
      </c>
      <c r="L11" s="42">
        <f t="shared" si="4"/>
        <v>125140</v>
      </c>
      <c r="M11" s="42">
        <f t="shared" si="5"/>
        <v>125140</v>
      </c>
      <c r="N11" s="74"/>
      <c r="O11" s="57" t="s">
        <v>30</v>
      </c>
    </row>
    <row r="12" spans="1:15" x14ac:dyDescent="0.25">
      <c r="A12" s="41"/>
      <c r="B12" s="75"/>
      <c r="C12" s="41"/>
      <c r="D12" s="76"/>
      <c r="E12" s="38"/>
      <c r="F12" s="38"/>
      <c r="G12" s="77"/>
      <c r="H12" s="40"/>
      <c r="I12" s="41"/>
      <c r="J12" s="75"/>
      <c r="K12" s="42"/>
      <c r="L12" s="42"/>
      <c r="M12" s="42"/>
      <c r="N12" s="44"/>
      <c r="O12" s="78"/>
    </row>
    <row r="13" spans="1:15" x14ac:dyDescent="0.25">
      <c r="A13" s="41"/>
      <c r="B13" s="75" t="s">
        <v>7</v>
      </c>
      <c r="C13" s="41"/>
      <c r="D13" s="76"/>
      <c r="E13" s="40">
        <f>SUM(E5:E12)</f>
        <v>1370146</v>
      </c>
      <c r="F13" s="40">
        <f t="shared" ref="F13:M13" si="7">SUM(F5:F12)</f>
        <v>1474068</v>
      </c>
      <c r="G13" s="40">
        <f t="shared" si="7"/>
        <v>517258</v>
      </c>
      <c r="H13" s="40">
        <f t="shared" si="7"/>
        <v>11802</v>
      </c>
      <c r="I13" s="40">
        <f t="shared" si="7"/>
        <v>15</v>
      </c>
      <c r="J13" s="40">
        <f t="shared" si="7"/>
        <v>9</v>
      </c>
      <c r="K13" s="40">
        <f t="shared" si="7"/>
        <v>529060</v>
      </c>
      <c r="L13" s="40">
        <f t="shared" si="7"/>
        <v>765312</v>
      </c>
      <c r="M13" s="40">
        <f t="shared" si="7"/>
        <v>730474</v>
      </c>
      <c r="N13" s="44"/>
      <c r="O13" s="78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2018-09-25T02:01:51Z</dcterms:created>
  <dcterms:modified xsi:type="dcterms:W3CDTF">2018-09-25T02:02:29Z</dcterms:modified>
</cp:coreProperties>
</file>