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720" yWindow="600" windowWidth="20595" windowHeight="9480"/>
  </bookViews>
  <sheets>
    <sheet name="THR 2018" sheetId="1" r:id="rId1"/>
  </sheets>
  <calcPr calcId="124519"/>
</workbook>
</file>

<file path=xl/calcChain.xml><?xml version="1.0" encoding="utf-8"?>
<calcChain xmlns="http://schemas.openxmlformats.org/spreadsheetml/2006/main">
  <c r="R18" i="1"/>
  <c r="Q18"/>
  <c r="O18"/>
  <c r="N18"/>
  <c r="N20" s="1"/>
  <c r="M18"/>
  <c r="AC16"/>
  <c r="P16"/>
  <c r="L16"/>
  <c r="U16" s="1"/>
  <c r="X16" s="1"/>
  <c r="AC15"/>
  <c r="P15"/>
  <c r="L15"/>
  <c r="U15" s="1"/>
  <c r="X15" s="1"/>
  <c r="AB14"/>
  <c r="Y14"/>
  <c r="P14"/>
  <c r="L14"/>
  <c r="U14" s="1"/>
  <c r="X14" s="1"/>
  <c r="P13"/>
  <c r="L13"/>
  <c r="S13" s="1"/>
  <c r="P12"/>
  <c r="L12"/>
  <c r="U12" s="1"/>
  <c r="X12" s="1"/>
  <c r="P11"/>
  <c r="L11"/>
  <c r="U11" s="1"/>
  <c r="X11" s="1"/>
  <c r="J10"/>
  <c r="P9"/>
  <c r="J9"/>
  <c r="L9" s="1"/>
  <c r="P8"/>
  <c r="L8"/>
  <c r="U8" s="1"/>
  <c r="X8" s="1"/>
  <c r="A8"/>
  <c r="A9" s="1"/>
  <c r="A10" s="1"/>
  <c r="A11" s="1"/>
  <c r="A12" s="1"/>
  <c r="A13" s="1"/>
  <c r="A14" s="1"/>
  <c r="A15" s="1"/>
  <c r="A16" s="1"/>
  <c r="P7"/>
  <c r="J7"/>
  <c r="AC14" l="1"/>
  <c r="J18"/>
  <c r="T13"/>
  <c r="K13"/>
  <c r="U9"/>
  <c r="X9" s="1"/>
  <c r="S9"/>
  <c r="L7"/>
  <c r="S8"/>
  <c r="L10"/>
  <c r="S11"/>
  <c r="S12"/>
  <c r="U13"/>
  <c r="X13" s="1"/>
  <c r="P10"/>
  <c r="P18" s="1"/>
  <c r="S15"/>
  <c r="S14"/>
  <c r="S16"/>
  <c r="T16" l="1"/>
  <c r="K16"/>
  <c r="K15"/>
  <c r="T15"/>
  <c r="T12"/>
  <c r="K12"/>
  <c r="S10"/>
  <c r="U10"/>
  <c r="X10" s="1"/>
  <c r="U7"/>
  <c r="L18"/>
  <c r="S7"/>
  <c r="T9"/>
  <c r="K9"/>
  <c r="T14"/>
  <c r="K14"/>
  <c r="T11"/>
  <c r="K11"/>
  <c r="T8"/>
  <c r="K8"/>
  <c r="S18" l="1"/>
  <c r="T7"/>
  <c r="K7"/>
  <c r="U18"/>
  <c r="X7"/>
  <c r="X18" s="1"/>
  <c r="T10"/>
  <c r="K10"/>
  <c r="K18" l="1"/>
  <c r="T18"/>
</calcChain>
</file>

<file path=xl/sharedStrings.xml><?xml version="1.0" encoding="utf-8"?>
<sst xmlns="http://schemas.openxmlformats.org/spreadsheetml/2006/main" count="99" uniqueCount="82">
  <si>
    <t>KOPERASI KARYAWAN BCA "MITRA SEJAHTERA"</t>
  </si>
  <si>
    <t>DAFTAR PINJAMAN POTONG THR BULAN MARET 2017 (UPLOAD)</t>
  </si>
  <si>
    <t>NO</t>
  </si>
  <si>
    <t>NAMA</t>
  </si>
  <si>
    <t>NIP</t>
  </si>
  <si>
    <t>TGL</t>
  </si>
  <si>
    <t>NO FORM</t>
  </si>
  <si>
    <t>AC BCA 1</t>
  </si>
  <si>
    <t>AC BCA 2</t>
  </si>
  <si>
    <t>TGL BYR</t>
  </si>
  <si>
    <t>PINJAMAN</t>
  </si>
  <si>
    <t>TOTAL</t>
  </si>
  <si>
    <t>POKOK</t>
  </si>
  <si>
    <t>BUNGA</t>
  </si>
  <si>
    <t>SALDO</t>
  </si>
  <si>
    <t>BYR</t>
  </si>
  <si>
    <t>ANGS</t>
  </si>
  <si>
    <t>SISA</t>
  </si>
  <si>
    <t>CICILAN</t>
  </si>
  <si>
    <t>PINJAMAN +</t>
  </si>
  <si>
    <t>SISA PINJAMAN</t>
  </si>
  <si>
    <t>CABANG</t>
  </si>
  <si>
    <t>KET</t>
  </si>
  <si>
    <t>PROVISI</t>
  </si>
  <si>
    <t>HUTANG</t>
  </si>
  <si>
    <t>TT</t>
  </si>
  <si>
    <t>PINJ</t>
  </si>
  <si>
    <t>LUNAS</t>
  </si>
  <si>
    <t>GGL DBT</t>
  </si>
  <si>
    <t>AWAL</t>
  </si>
  <si>
    <t>AKHIR</t>
  </si>
  <si>
    <t>CICIL</t>
  </si>
  <si>
    <t>PER BULAN</t>
  </si>
  <si>
    <t>AGOES WIDJAJA</t>
  </si>
  <si>
    <t>904741</t>
  </si>
  <si>
    <t>009560</t>
  </si>
  <si>
    <t>0881168960</t>
  </si>
  <si>
    <t>KEU KW 3 DARMO</t>
  </si>
  <si>
    <t>PIJMN THR'17 NORMATIF</t>
  </si>
  <si>
    <t>JAYADI</t>
  </si>
  <si>
    <t>921450</t>
  </si>
  <si>
    <t>009437</t>
  </si>
  <si>
    <t>0881250879</t>
  </si>
  <si>
    <t>KCU DARMO</t>
  </si>
  <si>
    <t>RUDI KURNIAWAN</t>
  </si>
  <si>
    <t>973908</t>
  </si>
  <si>
    <t>5580009818</t>
  </si>
  <si>
    <t>KCP KREMBANGAN</t>
  </si>
  <si>
    <t>PIJMN THR'15 NORMATIF</t>
  </si>
  <si>
    <t>AGUSTINA S</t>
  </si>
  <si>
    <t>976579</t>
  </si>
  <si>
    <t>009759</t>
  </si>
  <si>
    <t>8220444440</t>
  </si>
  <si>
    <t>BCA A. YANI</t>
  </si>
  <si>
    <t>KOMARI</t>
  </si>
  <si>
    <t>976956</t>
  </si>
  <si>
    <t>8290701415</t>
  </si>
  <si>
    <t>KCU HR MUH</t>
  </si>
  <si>
    <t>AMAN SUNARYO</t>
  </si>
  <si>
    <t>896468</t>
  </si>
  <si>
    <t>002453</t>
  </si>
  <si>
    <t>0101173797</t>
  </si>
  <si>
    <t>TEKNISI BCA VETERAN</t>
  </si>
  <si>
    <t>PIJMN THR'18 NORMATIF</t>
  </si>
  <si>
    <t>SULUH UTOMO</t>
  </si>
  <si>
    <t>902547</t>
  </si>
  <si>
    <t>002448</t>
  </si>
  <si>
    <t>1301075052</t>
  </si>
  <si>
    <t>BCA TUNJUNGAN</t>
  </si>
  <si>
    <t>RR INDRIYAWATI</t>
  </si>
  <si>
    <t>911184</t>
  </si>
  <si>
    <t>002591</t>
  </si>
  <si>
    <t>2581422883</t>
  </si>
  <si>
    <t>BCA DIPONEGORO</t>
  </si>
  <si>
    <t>EINSTEINA MARYOSANTI</t>
  </si>
  <si>
    <t>912056</t>
  </si>
  <si>
    <t>002484</t>
  </si>
  <si>
    <t>3881020309</t>
  </si>
  <si>
    <t>BCA DARMO</t>
  </si>
  <si>
    <t>HERI WAHYUDI</t>
  </si>
  <si>
    <t>911193</t>
  </si>
  <si>
    <t>2581429977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</si>
</sst>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dd/mm/yy;@"/>
    <numFmt numFmtId="166" formatCode="_(* #,##0.00_);_(* \(#,##0.00\);_(* &quot;-&quot;_);_(@_)"/>
  </numFmts>
  <fonts count="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sz val="14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i/>
      <sz val="8"/>
      <name val="Arial Black"/>
      <family val="2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43" fontId="2" fillId="0" borderId="0" xfId="1" applyFont="1" applyFill="1"/>
    <xf numFmtId="0" fontId="4" fillId="0" borderId="1" xfId="0" applyFont="1" applyFill="1" applyBorder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0" xfId="0" applyFont="1" applyFill="1"/>
    <xf numFmtId="0" fontId="4" fillId="0" borderId="2" xfId="0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0" fontId="2" fillId="0" borderId="3" xfId="0" quotePrefix="1" applyFont="1" applyFill="1" applyBorder="1" applyAlignment="1">
      <alignment horizontal="center"/>
    </xf>
    <xf numFmtId="15" fontId="5" fillId="0" borderId="3" xfId="0" applyNumberFormat="1" applyFont="1" applyFill="1" applyBorder="1" applyAlignment="1">
      <alignment horizontal="center"/>
    </xf>
    <xf numFmtId="0" fontId="3" fillId="0" borderId="3" xfId="0" quotePrefix="1" applyFont="1" applyFill="1" applyBorder="1" applyAlignment="1">
      <alignment horizontal="center"/>
    </xf>
    <xf numFmtId="49" fontId="2" fillId="0" borderId="3" xfId="0" quotePrefix="1" applyNumberFormat="1" applyFont="1" applyFill="1" applyBorder="1" applyAlignment="1">
      <alignment horizontal="center"/>
    </xf>
    <xf numFmtId="0" fontId="6" fillId="0" borderId="3" xfId="0" quotePrefix="1" applyFont="1" applyFill="1" applyBorder="1" applyAlignment="1">
      <alignment horizontal="center"/>
    </xf>
    <xf numFmtId="164" fontId="2" fillId="0" borderId="3" xfId="1" applyNumberFormat="1" applyFont="1" applyFill="1" applyBorder="1" applyAlignment="1">
      <alignment horizontal="center"/>
    </xf>
    <xf numFmtId="43" fontId="2" fillId="0" borderId="3" xfId="1" applyFont="1" applyFill="1" applyBorder="1" applyAlignment="1">
      <alignment horizontal="center"/>
    </xf>
    <xf numFmtId="43" fontId="2" fillId="0" borderId="3" xfId="1" quotePrefix="1" applyFont="1" applyFill="1" applyBorder="1" applyAlignment="1">
      <alignment horizontal="right"/>
    </xf>
    <xf numFmtId="43" fontId="2" fillId="0" borderId="3" xfId="1" applyFont="1" applyFill="1" applyBorder="1" applyAlignment="1">
      <alignment horizontal="right"/>
    </xf>
    <xf numFmtId="0" fontId="7" fillId="0" borderId="3" xfId="0" applyFont="1" applyFill="1" applyBorder="1"/>
    <xf numFmtId="0" fontId="4" fillId="0" borderId="3" xfId="0" applyFont="1" applyFill="1" applyBorder="1"/>
    <xf numFmtId="43" fontId="2" fillId="0" borderId="3" xfId="0" applyNumberFormat="1" applyFont="1" applyFill="1" applyBorder="1" applyAlignment="1">
      <alignment horizontal="center"/>
    </xf>
    <xf numFmtId="0" fontId="2" fillId="2" borderId="3" xfId="0" applyFont="1" applyFill="1" applyBorder="1"/>
    <xf numFmtId="0" fontId="2" fillId="2" borderId="3" xfId="0" quotePrefix="1" applyFont="1" applyFill="1" applyBorder="1" applyAlignment="1">
      <alignment horizontal="center"/>
    </xf>
    <xf numFmtId="15" fontId="5" fillId="2" borderId="3" xfId="0" applyNumberFormat="1" applyFont="1" applyFill="1" applyBorder="1" applyAlignment="1">
      <alignment horizontal="center"/>
    </xf>
    <xf numFmtId="165" fontId="3" fillId="2" borderId="3" xfId="0" quotePrefix="1" applyNumberFormat="1" applyFont="1" applyFill="1" applyBorder="1" applyAlignment="1">
      <alignment horizontal="center"/>
    </xf>
    <xf numFmtId="165" fontId="2" fillId="2" borderId="3" xfId="0" quotePrefix="1" applyNumberFormat="1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43" fontId="2" fillId="2" borderId="3" xfId="1" applyFont="1" applyFill="1" applyBorder="1" applyAlignment="1">
      <alignment horizontal="center"/>
    </xf>
    <xf numFmtId="43" fontId="2" fillId="2" borderId="3" xfId="1" quotePrefix="1" applyFont="1" applyFill="1" applyBorder="1" applyAlignment="1">
      <alignment horizontal="right"/>
    </xf>
    <xf numFmtId="43" fontId="2" fillId="2" borderId="3" xfId="1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3" fillId="2" borderId="3" xfId="0" quotePrefix="1" applyFont="1" applyFill="1" applyBorder="1" applyAlignment="1">
      <alignment horizontal="center"/>
    </xf>
    <xf numFmtId="49" fontId="2" fillId="2" borderId="3" xfId="0" quotePrefix="1" applyNumberFormat="1" applyFont="1" applyFill="1" applyBorder="1" applyAlignment="1">
      <alignment horizontal="center"/>
    </xf>
    <xf numFmtId="0" fontId="6" fillId="2" borderId="3" xfId="0" quotePrefix="1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15" fontId="5" fillId="0" borderId="3" xfId="0" quotePrefix="1" applyNumberFormat="1" applyFont="1" applyFill="1" applyBorder="1" applyAlignment="1">
      <alignment horizontal="center"/>
    </xf>
    <xf numFmtId="15" fontId="5" fillId="0" borderId="4" xfId="0" applyNumberFormat="1" applyFont="1" applyFill="1" applyBorder="1" applyAlignment="1">
      <alignment horizontal="center"/>
    </xf>
    <xf numFmtId="0" fontId="2" fillId="0" borderId="3" xfId="0" quotePrefix="1" applyFont="1" applyFill="1" applyBorder="1"/>
    <xf numFmtId="165" fontId="2" fillId="0" borderId="3" xfId="0" applyNumberFormat="1" applyFont="1" applyFill="1" applyBorder="1" applyAlignment="1">
      <alignment horizontal="center"/>
    </xf>
    <xf numFmtId="39" fontId="2" fillId="0" borderId="3" xfId="0" quotePrefix="1" applyNumberFormat="1" applyFont="1" applyFill="1" applyBorder="1" applyAlignment="1">
      <alignment horizontal="right"/>
    </xf>
    <xf numFmtId="165" fontId="2" fillId="0" borderId="3" xfId="0" quotePrefix="1" applyNumberFormat="1" applyFont="1" applyFill="1" applyBorder="1" applyAlignment="1">
      <alignment horizontal="center"/>
    </xf>
    <xf numFmtId="166" fontId="2" fillId="0" borderId="0" xfId="2" applyNumberFormat="1" applyFont="1" applyFill="1"/>
    <xf numFmtId="165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/>
    <xf numFmtId="43" fontId="2" fillId="0" borderId="3" xfId="1" applyFont="1" applyFill="1" applyBorder="1"/>
    <xf numFmtId="43" fontId="2" fillId="0" borderId="0" xfId="0" applyNumberFormat="1" applyFont="1" applyFill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0"/>
  <sheetViews>
    <sheetView showGridLines="0" tabSelected="1" view="pageBreakPreview" zoomScaleSheetLayoutView="100" workbookViewId="0">
      <pane ySplit="5" topLeftCell="A6" activePane="bottomLeft" state="frozen"/>
      <selection pane="bottomLeft" activeCell="E10" sqref="E10"/>
    </sheetView>
  </sheetViews>
  <sheetFormatPr defaultRowHeight="18.75"/>
  <cols>
    <col min="1" max="1" width="6.5703125" style="1" customWidth="1"/>
    <col min="2" max="2" width="23.140625" style="1" bestFit="1" customWidth="1"/>
    <col min="3" max="3" width="7.85546875" style="1" bestFit="1" customWidth="1"/>
    <col min="4" max="4" width="10.28515625" style="2" customWidth="1"/>
    <col min="5" max="5" width="12.85546875" style="1" bestFit="1" customWidth="1"/>
    <col min="6" max="7" width="12.42578125" style="3" customWidth="1"/>
    <col min="8" max="8" width="11.140625" style="1" bestFit="1" customWidth="1"/>
    <col min="9" max="9" width="12.7109375" style="1" bestFit="1" customWidth="1"/>
    <col min="10" max="10" width="18.42578125" style="4" customWidth="1"/>
    <col min="11" max="12" width="16.85546875" style="4" customWidth="1"/>
    <col min="13" max="13" width="7.28515625" style="1" customWidth="1"/>
    <col min="14" max="14" width="19.7109375" style="1" bestFit="1" customWidth="1"/>
    <col min="15" max="15" width="19.42578125" style="1" bestFit="1" customWidth="1"/>
    <col min="16" max="16" width="16.85546875" style="1" bestFit="1" customWidth="1"/>
    <col min="17" max="17" width="8.7109375" style="1" bestFit="1" customWidth="1"/>
    <col min="18" max="18" width="7.5703125" style="1" bestFit="1" customWidth="1"/>
    <col min="19" max="21" width="16.85546875" style="4" bestFit="1" customWidth="1"/>
    <col min="22" max="22" width="21.42578125" style="1" bestFit="1" customWidth="1"/>
    <col min="23" max="23" width="22.5703125" style="1" bestFit="1" customWidth="1"/>
    <col min="24" max="24" width="5.5703125" style="1" bestFit="1" customWidth="1"/>
    <col min="25" max="25" width="12.7109375" style="1" bestFit="1" customWidth="1"/>
    <col min="26" max="27" width="9.140625" style="1"/>
    <col min="28" max="29" width="14.5703125" style="1" bestFit="1" customWidth="1"/>
    <col min="30" max="16384" width="9.140625" style="1"/>
  </cols>
  <sheetData>
    <row r="1" spans="1:29">
      <c r="A1" s="1" t="s">
        <v>0</v>
      </c>
    </row>
    <row r="2" spans="1:29">
      <c r="A2" s="1" t="s">
        <v>1</v>
      </c>
    </row>
    <row r="3" spans="1:29" s="7" customFormat="1" ht="12">
      <c r="A3" s="5" t="s">
        <v>2</v>
      </c>
      <c r="B3" s="5" t="s">
        <v>3</v>
      </c>
      <c r="C3" s="5" t="s">
        <v>4</v>
      </c>
      <c r="D3" s="5" t="s">
        <v>6</v>
      </c>
      <c r="E3" s="5" t="s">
        <v>5</v>
      </c>
      <c r="F3" s="5" t="s">
        <v>7</v>
      </c>
      <c r="G3" s="5" t="s">
        <v>8</v>
      </c>
      <c r="H3" s="5" t="s">
        <v>9</v>
      </c>
      <c r="I3" s="5" t="s">
        <v>9</v>
      </c>
      <c r="J3" s="6" t="s">
        <v>10</v>
      </c>
      <c r="K3" s="6" t="s">
        <v>11</v>
      </c>
      <c r="L3" s="6" t="s">
        <v>12</v>
      </c>
      <c r="M3" s="5" t="s">
        <v>13</v>
      </c>
      <c r="N3" s="5" t="s">
        <v>14</v>
      </c>
      <c r="O3" s="5" t="s">
        <v>15</v>
      </c>
      <c r="P3" s="5" t="s">
        <v>14</v>
      </c>
      <c r="Q3" s="5" t="s">
        <v>16</v>
      </c>
      <c r="R3" s="5" t="s">
        <v>17</v>
      </c>
      <c r="S3" s="6" t="s">
        <v>18</v>
      </c>
      <c r="T3" s="6" t="s">
        <v>19</v>
      </c>
      <c r="U3" s="6" t="s">
        <v>20</v>
      </c>
      <c r="V3" s="5" t="s">
        <v>21</v>
      </c>
      <c r="W3" s="5" t="s">
        <v>22</v>
      </c>
      <c r="X3" s="5"/>
      <c r="Y3" s="7" t="s">
        <v>13</v>
      </c>
      <c r="Z3" s="7" t="s">
        <v>23</v>
      </c>
      <c r="AA3" s="7" t="s">
        <v>24</v>
      </c>
      <c r="AB3" s="7" t="s">
        <v>25</v>
      </c>
      <c r="AC3" s="7" t="s">
        <v>26</v>
      </c>
    </row>
    <row r="4" spans="1:29" s="7" customFormat="1" ht="12">
      <c r="A4" s="8"/>
      <c r="B4" s="8"/>
      <c r="C4" s="8"/>
      <c r="D4" s="8"/>
      <c r="E4" s="8"/>
      <c r="F4" s="8"/>
      <c r="G4" s="8"/>
      <c r="H4" s="8" t="s">
        <v>27</v>
      </c>
      <c r="I4" s="8" t="s">
        <v>28</v>
      </c>
      <c r="J4" s="9"/>
      <c r="K4" s="9" t="s">
        <v>10</v>
      </c>
      <c r="L4" s="9"/>
      <c r="M4" s="8"/>
      <c r="N4" s="8" t="s">
        <v>29</v>
      </c>
      <c r="O4" s="8" t="s">
        <v>27</v>
      </c>
      <c r="P4" s="8" t="s">
        <v>30</v>
      </c>
      <c r="Q4" s="8"/>
      <c r="R4" s="8" t="s">
        <v>31</v>
      </c>
      <c r="S4" s="9" t="s">
        <v>32</v>
      </c>
      <c r="T4" s="9" t="s">
        <v>13</v>
      </c>
      <c r="U4" s="9"/>
      <c r="V4" s="8"/>
      <c r="W4" s="8"/>
      <c r="X4" s="8"/>
    </row>
    <row r="5" spans="1:29" s="7" customFormat="1" ht="12">
      <c r="A5" s="8"/>
      <c r="B5" s="8"/>
      <c r="C5" s="8"/>
      <c r="D5" s="8"/>
      <c r="E5" s="8"/>
      <c r="F5" s="8"/>
      <c r="G5" s="8"/>
      <c r="H5" s="8"/>
      <c r="I5" s="8"/>
      <c r="J5" s="9"/>
      <c r="K5" s="9"/>
      <c r="L5" s="9"/>
      <c r="M5" s="8"/>
      <c r="N5" s="8"/>
      <c r="O5" s="8"/>
      <c r="P5" s="8"/>
      <c r="Q5" s="8"/>
      <c r="R5" s="8"/>
      <c r="S5" s="9"/>
      <c r="T5" s="9"/>
      <c r="U5" s="9"/>
      <c r="V5" s="8"/>
      <c r="W5" s="8"/>
      <c r="X5" s="8"/>
    </row>
    <row r="6" spans="1:29">
      <c r="A6" s="10"/>
      <c r="B6" s="11"/>
      <c r="C6" s="12"/>
      <c r="D6" s="14"/>
      <c r="E6" s="13"/>
      <c r="F6" s="15"/>
      <c r="G6" s="16"/>
      <c r="H6" s="13"/>
      <c r="I6" s="13"/>
      <c r="J6" s="17"/>
      <c r="K6" s="18"/>
      <c r="L6" s="19"/>
      <c r="M6" s="20"/>
      <c r="N6" s="18"/>
      <c r="O6" s="20"/>
      <c r="P6" s="20"/>
      <c r="Q6" s="10"/>
      <c r="R6" s="10"/>
      <c r="S6" s="20"/>
      <c r="T6" s="20"/>
      <c r="U6" s="20"/>
      <c r="V6" s="21"/>
      <c r="W6" s="22"/>
      <c r="X6" s="23"/>
    </row>
    <row r="7" spans="1:29">
      <c r="A7" s="10">
        <v>1</v>
      </c>
      <c r="B7" s="24" t="s">
        <v>33</v>
      </c>
      <c r="C7" s="25" t="s">
        <v>34</v>
      </c>
      <c r="D7" s="27" t="s">
        <v>35</v>
      </c>
      <c r="E7" s="26">
        <v>42851</v>
      </c>
      <c r="F7" s="28" t="s">
        <v>36</v>
      </c>
      <c r="G7" s="29"/>
      <c r="H7" s="26"/>
      <c r="I7" s="26"/>
      <c r="J7" s="30">
        <f>9750000</f>
        <v>9750000</v>
      </c>
      <c r="K7" s="31">
        <f t="shared" ref="K7:K16" si="0">+Q7*S7</f>
        <v>9750000</v>
      </c>
      <c r="L7" s="32">
        <f t="shared" ref="L7:L16" si="1">+J7/Q7</f>
        <v>9750000</v>
      </c>
      <c r="M7" s="33">
        <v>0</v>
      </c>
      <c r="N7" s="31">
        <v>9750000</v>
      </c>
      <c r="O7" s="33">
        <v>0</v>
      </c>
      <c r="P7" s="33">
        <f>+N7-O7</f>
        <v>9750000</v>
      </c>
      <c r="Q7" s="34">
        <v>1</v>
      </c>
      <c r="R7" s="34">
        <v>1</v>
      </c>
      <c r="S7" s="20">
        <f t="shared" ref="S7:S16" si="2">+L7+M7</f>
        <v>9750000</v>
      </c>
      <c r="T7" s="20">
        <f t="shared" ref="T7:T16" si="3">+R7*S7</f>
        <v>9750000</v>
      </c>
      <c r="U7" s="20">
        <f t="shared" ref="U7:U16" si="4">+L7*R7</f>
        <v>9750000</v>
      </c>
      <c r="V7" s="21" t="s">
        <v>37</v>
      </c>
      <c r="W7" s="22" t="s">
        <v>38</v>
      </c>
      <c r="X7" s="23">
        <f t="shared" ref="X7:X16" si="5">+J7-U7</f>
        <v>0</v>
      </c>
    </row>
    <row r="8" spans="1:29">
      <c r="A8" s="10">
        <f>+A7+1</f>
        <v>2</v>
      </c>
      <c r="B8" s="24" t="s">
        <v>39</v>
      </c>
      <c r="C8" s="25" t="s">
        <v>40</v>
      </c>
      <c r="D8" s="35" t="s">
        <v>41</v>
      </c>
      <c r="E8" s="26">
        <v>42865</v>
      </c>
      <c r="F8" s="36" t="s">
        <v>42</v>
      </c>
      <c r="G8" s="37"/>
      <c r="H8" s="26"/>
      <c r="I8" s="26"/>
      <c r="J8" s="31">
        <v>500000</v>
      </c>
      <c r="K8" s="31">
        <f t="shared" si="0"/>
        <v>500000</v>
      </c>
      <c r="L8" s="32">
        <f t="shared" si="1"/>
        <v>500000</v>
      </c>
      <c r="M8" s="33">
        <v>0</v>
      </c>
      <c r="N8" s="31">
        <v>500000</v>
      </c>
      <c r="O8" s="33">
        <v>0</v>
      </c>
      <c r="P8" s="33">
        <f t="shared" ref="P8" si="6">+J8-O8+O8</f>
        <v>500000</v>
      </c>
      <c r="Q8" s="34">
        <v>1</v>
      </c>
      <c r="R8" s="34">
        <v>1</v>
      </c>
      <c r="S8" s="20">
        <f t="shared" si="2"/>
        <v>500000</v>
      </c>
      <c r="T8" s="20">
        <f t="shared" si="3"/>
        <v>500000</v>
      </c>
      <c r="U8" s="20">
        <f t="shared" si="4"/>
        <v>500000</v>
      </c>
      <c r="V8" s="21" t="s">
        <v>43</v>
      </c>
      <c r="W8" s="22" t="s">
        <v>38</v>
      </c>
      <c r="X8" s="23">
        <f t="shared" si="5"/>
        <v>0</v>
      </c>
    </row>
    <row r="9" spans="1:29">
      <c r="A9" s="10">
        <f t="shared" ref="A9:A16" si="7">+A8+1</f>
        <v>3</v>
      </c>
      <c r="B9" s="24" t="s">
        <v>44</v>
      </c>
      <c r="C9" s="25" t="s">
        <v>45</v>
      </c>
      <c r="D9" s="38"/>
      <c r="E9" s="26">
        <v>42130</v>
      </c>
      <c r="F9" s="39" t="s">
        <v>46</v>
      </c>
      <c r="G9" s="39"/>
      <c r="H9" s="26"/>
      <c r="I9" s="26"/>
      <c r="J9" s="31">
        <f>2500000</f>
        <v>2500000</v>
      </c>
      <c r="K9" s="31">
        <f t="shared" si="0"/>
        <v>2500000</v>
      </c>
      <c r="L9" s="32">
        <f t="shared" si="1"/>
        <v>2500000</v>
      </c>
      <c r="M9" s="33">
        <v>0</v>
      </c>
      <c r="N9" s="33">
        <v>2500000</v>
      </c>
      <c r="O9" s="33">
        <v>0</v>
      </c>
      <c r="P9" s="33">
        <f>+N9-O9</f>
        <v>2500000</v>
      </c>
      <c r="Q9" s="34">
        <v>1</v>
      </c>
      <c r="R9" s="34">
        <v>1</v>
      </c>
      <c r="S9" s="20">
        <f t="shared" si="2"/>
        <v>2500000</v>
      </c>
      <c r="T9" s="20">
        <f t="shared" si="3"/>
        <v>2500000</v>
      </c>
      <c r="U9" s="20">
        <f t="shared" si="4"/>
        <v>2500000</v>
      </c>
      <c r="V9" s="21" t="s">
        <v>47</v>
      </c>
      <c r="W9" s="22" t="s">
        <v>48</v>
      </c>
      <c r="X9" s="23">
        <f t="shared" si="5"/>
        <v>0</v>
      </c>
    </row>
    <row r="10" spans="1:29">
      <c r="A10" s="10">
        <f t="shared" si="7"/>
        <v>4</v>
      </c>
      <c r="B10" s="24" t="s">
        <v>49</v>
      </c>
      <c r="C10" s="25" t="s">
        <v>50</v>
      </c>
      <c r="D10" s="35" t="s">
        <v>51</v>
      </c>
      <c r="E10" s="26">
        <v>42881</v>
      </c>
      <c r="F10" s="36" t="s">
        <v>52</v>
      </c>
      <c r="G10" s="37"/>
      <c r="H10" s="26"/>
      <c r="I10" s="26"/>
      <c r="J10" s="31">
        <f>5000000-4000000</f>
        <v>1000000</v>
      </c>
      <c r="K10" s="31">
        <f t="shared" si="0"/>
        <v>1000000</v>
      </c>
      <c r="L10" s="32">
        <f t="shared" si="1"/>
        <v>1000000</v>
      </c>
      <c r="M10" s="33">
        <v>0</v>
      </c>
      <c r="N10" s="31">
        <v>1000000</v>
      </c>
      <c r="O10" s="33">
        <v>0</v>
      </c>
      <c r="P10" s="33">
        <f>+J10-O10+O10</f>
        <v>1000000</v>
      </c>
      <c r="Q10" s="34">
        <v>1</v>
      </c>
      <c r="R10" s="34">
        <v>1</v>
      </c>
      <c r="S10" s="20">
        <f t="shared" si="2"/>
        <v>1000000</v>
      </c>
      <c r="T10" s="20">
        <f t="shared" si="3"/>
        <v>1000000</v>
      </c>
      <c r="U10" s="20">
        <f t="shared" si="4"/>
        <v>1000000</v>
      </c>
      <c r="V10" s="21" t="s">
        <v>53</v>
      </c>
      <c r="W10" s="22" t="s">
        <v>38</v>
      </c>
      <c r="X10" s="23">
        <f t="shared" si="5"/>
        <v>0</v>
      </c>
    </row>
    <row r="11" spans="1:29">
      <c r="A11" s="10">
        <f t="shared" si="7"/>
        <v>5</v>
      </c>
      <c r="B11" s="24" t="s">
        <v>54</v>
      </c>
      <c r="C11" s="25" t="s">
        <v>55</v>
      </c>
      <c r="D11" s="38"/>
      <c r="E11" s="26">
        <v>42137</v>
      </c>
      <c r="F11" s="39" t="s">
        <v>56</v>
      </c>
      <c r="G11" s="39"/>
      <c r="H11" s="26"/>
      <c r="I11" s="26"/>
      <c r="J11" s="31">
        <v>7500000</v>
      </c>
      <c r="K11" s="31">
        <f t="shared" si="0"/>
        <v>7500000</v>
      </c>
      <c r="L11" s="32">
        <f t="shared" si="1"/>
        <v>7500000</v>
      </c>
      <c r="M11" s="33">
        <v>0</v>
      </c>
      <c r="N11" s="33">
        <v>7500000</v>
      </c>
      <c r="O11" s="33">
        <v>0</v>
      </c>
      <c r="P11" s="33">
        <f>+N11-O11</f>
        <v>7500000</v>
      </c>
      <c r="Q11" s="34">
        <v>1</v>
      </c>
      <c r="R11" s="34">
        <v>1</v>
      </c>
      <c r="S11" s="20">
        <f t="shared" si="2"/>
        <v>7500000</v>
      </c>
      <c r="T11" s="20">
        <f t="shared" si="3"/>
        <v>7500000</v>
      </c>
      <c r="U11" s="20">
        <f t="shared" si="4"/>
        <v>7500000</v>
      </c>
      <c r="V11" s="21" t="s">
        <v>57</v>
      </c>
      <c r="W11" s="22" t="s">
        <v>48</v>
      </c>
      <c r="X11" s="23">
        <f t="shared" si="5"/>
        <v>0</v>
      </c>
    </row>
    <row r="12" spans="1:29" ht="15.75">
      <c r="A12" s="10">
        <f t="shared" si="7"/>
        <v>6</v>
      </c>
      <c r="B12" s="11" t="s">
        <v>58</v>
      </c>
      <c r="C12" s="12" t="s">
        <v>59</v>
      </c>
      <c r="D12" s="41">
        <v>43146</v>
      </c>
      <c r="E12" s="40" t="s">
        <v>60</v>
      </c>
      <c r="F12" s="42" t="s">
        <v>61</v>
      </c>
      <c r="G12" s="43"/>
      <c r="H12" s="43"/>
      <c r="I12" s="43"/>
      <c r="J12" s="44">
        <v>5000000</v>
      </c>
      <c r="K12" s="18">
        <f t="shared" si="0"/>
        <v>5000000</v>
      </c>
      <c r="L12" s="19">
        <f t="shared" si="1"/>
        <v>5000000</v>
      </c>
      <c r="M12" s="20">
        <v>0</v>
      </c>
      <c r="N12" s="20">
        <v>5000000</v>
      </c>
      <c r="O12" s="20">
        <v>0</v>
      </c>
      <c r="P12" s="20">
        <f>+J12-O12</f>
        <v>5000000</v>
      </c>
      <c r="Q12" s="10">
        <v>1</v>
      </c>
      <c r="R12" s="10">
        <v>1</v>
      </c>
      <c r="S12" s="20">
        <f t="shared" si="2"/>
        <v>5000000</v>
      </c>
      <c r="T12" s="20">
        <f t="shared" si="3"/>
        <v>5000000</v>
      </c>
      <c r="U12" s="20">
        <f t="shared" si="4"/>
        <v>5000000</v>
      </c>
      <c r="V12" s="21" t="s">
        <v>62</v>
      </c>
      <c r="W12" s="22" t="s">
        <v>63</v>
      </c>
      <c r="X12" s="23">
        <f t="shared" si="5"/>
        <v>0</v>
      </c>
    </row>
    <row r="13" spans="1:29" ht="15.75">
      <c r="A13" s="10">
        <f t="shared" si="7"/>
        <v>7</v>
      </c>
      <c r="B13" s="11" t="s">
        <v>64</v>
      </c>
      <c r="C13" s="12" t="s">
        <v>65</v>
      </c>
      <c r="D13" s="41">
        <v>43158</v>
      </c>
      <c r="E13" s="40" t="s">
        <v>66</v>
      </c>
      <c r="F13" s="42" t="s">
        <v>67</v>
      </c>
      <c r="G13" s="43"/>
      <c r="H13" s="43"/>
      <c r="I13" s="43"/>
      <c r="J13" s="44">
        <v>10000000</v>
      </c>
      <c r="K13" s="18">
        <f t="shared" si="0"/>
        <v>10000000</v>
      </c>
      <c r="L13" s="19">
        <f t="shared" si="1"/>
        <v>10000000</v>
      </c>
      <c r="M13" s="20">
        <v>0</v>
      </c>
      <c r="N13" s="20">
        <v>10000000</v>
      </c>
      <c r="O13" s="20">
        <v>0</v>
      </c>
      <c r="P13" s="20">
        <f>+J13-O13</f>
        <v>10000000</v>
      </c>
      <c r="Q13" s="10">
        <v>1</v>
      </c>
      <c r="R13" s="10">
        <v>1</v>
      </c>
      <c r="S13" s="20">
        <f t="shared" si="2"/>
        <v>10000000</v>
      </c>
      <c r="T13" s="20">
        <f t="shared" si="3"/>
        <v>10000000</v>
      </c>
      <c r="U13" s="20">
        <f t="shared" si="4"/>
        <v>10000000</v>
      </c>
      <c r="V13" s="21" t="s">
        <v>68</v>
      </c>
      <c r="W13" s="22" t="s">
        <v>63</v>
      </c>
      <c r="X13" s="23">
        <f t="shared" si="5"/>
        <v>0</v>
      </c>
    </row>
    <row r="14" spans="1:29" ht="15.75">
      <c r="A14" s="10">
        <f t="shared" si="7"/>
        <v>8</v>
      </c>
      <c r="B14" s="11" t="s">
        <v>69</v>
      </c>
      <c r="C14" s="12" t="s">
        <v>70</v>
      </c>
      <c r="D14" s="41">
        <v>43166</v>
      </c>
      <c r="E14" s="45" t="s">
        <v>71</v>
      </c>
      <c r="F14" s="45" t="s">
        <v>72</v>
      </c>
      <c r="G14" s="45" t="s">
        <v>72</v>
      </c>
      <c r="H14" s="43"/>
      <c r="I14" s="43"/>
      <c r="J14" s="18">
        <v>5000000</v>
      </c>
      <c r="K14" s="18">
        <f t="shared" si="0"/>
        <v>5000000</v>
      </c>
      <c r="L14" s="19">
        <f t="shared" si="1"/>
        <v>5000000</v>
      </c>
      <c r="M14" s="20">
        <v>0</v>
      </c>
      <c r="N14" s="20">
        <v>0</v>
      </c>
      <c r="O14" s="20">
        <v>0</v>
      </c>
      <c r="P14" s="20">
        <f>+J14-O14</f>
        <v>5000000</v>
      </c>
      <c r="Q14" s="10">
        <v>1</v>
      </c>
      <c r="R14" s="10">
        <v>1</v>
      </c>
      <c r="S14" s="20">
        <f t="shared" si="2"/>
        <v>5000000</v>
      </c>
      <c r="T14" s="20">
        <f t="shared" si="3"/>
        <v>5000000</v>
      </c>
      <c r="U14" s="20">
        <f t="shared" si="4"/>
        <v>5000000</v>
      </c>
      <c r="V14" s="11" t="s">
        <v>73</v>
      </c>
      <c r="W14" s="22" t="s">
        <v>63</v>
      </c>
      <c r="X14" s="23">
        <f t="shared" si="5"/>
        <v>0</v>
      </c>
      <c r="Y14" s="46">
        <f>168387</f>
        <v>168387</v>
      </c>
      <c r="Z14" s="46">
        <v>0</v>
      </c>
      <c r="AA14" s="46">
        <v>0</v>
      </c>
      <c r="AB14" s="46">
        <f>4831613</f>
        <v>4831613</v>
      </c>
      <c r="AC14" s="46">
        <f>Y14+Z14+AA14+AB14</f>
        <v>5000000</v>
      </c>
    </row>
    <row r="15" spans="1:29" ht="15.75">
      <c r="A15" s="10">
        <f t="shared" si="7"/>
        <v>9</v>
      </c>
      <c r="B15" s="11" t="s">
        <v>74</v>
      </c>
      <c r="C15" s="12" t="s">
        <v>75</v>
      </c>
      <c r="D15" s="41">
        <v>43165</v>
      </c>
      <c r="E15" s="45" t="s">
        <v>76</v>
      </c>
      <c r="F15" s="45" t="s">
        <v>77</v>
      </c>
      <c r="G15" s="43"/>
      <c r="H15" s="43"/>
      <c r="I15" s="43"/>
      <c r="J15" s="18">
        <v>3500000</v>
      </c>
      <c r="K15" s="18">
        <f t="shared" si="0"/>
        <v>3500000</v>
      </c>
      <c r="L15" s="19">
        <f t="shared" si="1"/>
        <v>3500000</v>
      </c>
      <c r="M15" s="20">
        <v>0</v>
      </c>
      <c r="N15" s="20">
        <v>0</v>
      </c>
      <c r="O15" s="20">
        <v>0</v>
      </c>
      <c r="P15" s="20">
        <f>+J15-O15</f>
        <v>3500000</v>
      </c>
      <c r="Q15" s="10">
        <v>1</v>
      </c>
      <c r="R15" s="10">
        <v>1</v>
      </c>
      <c r="S15" s="20">
        <f t="shared" si="2"/>
        <v>3500000</v>
      </c>
      <c r="T15" s="20">
        <f t="shared" si="3"/>
        <v>3500000</v>
      </c>
      <c r="U15" s="20">
        <f t="shared" si="4"/>
        <v>3500000</v>
      </c>
      <c r="V15" s="11" t="s">
        <v>78</v>
      </c>
      <c r="W15" s="22" t="s">
        <v>63</v>
      </c>
      <c r="X15" s="23">
        <f t="shared" si="5"/>
        <v>0</v>
      </c>
      <c r="Y15" s="46">
        <v>154226</v>
      </c>
      <c r="AB15" s="46">
        <v>3345774</v>
      </c>
      <c r="AC15" s="46">
        <f>Y15+Z15+AA15+AB15</f>
        <v>3500000</v>
      </c>
    </row>
    <row r="16" spans="1:29" ht="15.75">
      <c r="A16" s="10">
        <f t="shared" si="7"/>
        <v>10</v>
      </c>
      <c r="B16" s="11" t="s">
        <v>79</v>
      </c>
      <c r="C16" s="12" t="s">
        <v>80</v>
      </c>
      <c r="D16" s="41">
        <v>43165</v>
      </c>
      <c r="E16" s="43"/>
      <c r="F16" s="45" t="s">
        <v>81</v>
      </c>
      <c r="G16" s="45" t="s">
        <v>81</v>
      </c>
      <c r="H16" s="43"/>
      <c r="I16" s="43"/>
      <c r="J16" s="18">
        <v>5000000</v>
      </c>
      <c r="K16" s="18">
        <f t="shared" si="0"/>
        <v>5000000</v>
      </c>
      <c r="L16" s="19">
        <f t="shared" si="1"/>
        <v>5000000</v>
      </c>
      <c r="M16" s="20">
        <v>0</v>
      </c>
      <c r="N16" s="20">
        <v>0</v>
      </c>
      <c r="O16" s="20">
        <v>0</v>
      </c>
      <c r="P16" s="20">
        <f>+J16-O16</f>
        <v>5000000</v>
      </c>
      <c r="Q16" s="10">
        <v>1</v>
      </c>
      <c r="R16" s="10">
        <v>1</v>
      </c>
      <c r="S16" s="20">
        <f t="shared" si="2"/>
        <v>5000000</v>
      </c>
      <c r="T16" s="20">
        <f t="shared" si="3"/>
        <v>5000000</v>
      </c>
      <c r="U16" s="20">
        <f t="shared" si="4"/>
        <v>5000000</v>
      </c>
      <c r="V16" s="11" t="s">
        <v>73</v>
      </c>
      <c r="W16" s="22" t="s">
        <v>63</v>
      </c>
      <c r="X16" s="23">
        <f t="shared" si="5"/>
        <v>0</v>
      </c>
      <c r="Y16" s="46">
        <v>220323</v>
      </c>
      <c r="AB16" s="46">
        <v>4779677</v>
      </c>
      <c r="AC16" s="46">
        <f>Y16+Z16+AA16+AB16</f>
        <v>5000000</v>
      </c>
    </row>
    <row r="17" spans="1:24">
      <c r="A17" s="10"/>
      <c r="B17" s="11"/>
      <c r="C17" s="10"/>
      <c r="D17" s="47"/>
      <c r="E17" s="43"/>
      <c r="F17" s="43"/>
      <c r="G17" s="43"/>
      <c r="H17" s="43"/>
      <c r="I17" s="43"/>
      <c r="J17" s="18"/>
      <c r="K17" s="18"/>
      <c r="L17" s="19"/>
      <c r="M17" s="20"/>
      <c r="N17" s="20"/>
      <c r="O17" s="20"/>
      <c r="P17" s="20"/>
      <c r="Q17" s="10"/>
      <c r="R17" s="10"/>
      <c r="S17" s="20"/>
      <c r="T17" s="20"/>
      <c r="U17" s="20"/>
      <c r="V17" s="11"/>
      <c r="W17" s="11"/>
      <c r="X17" s="23"/>
    </row>
    <row r="18" spans="1:24">
      <c r="A18" s="11"/>
      <c r="B18" s="11" t="s">
        <v>11</v>
      </c>
      <c r="C18" s="11"/>
      <c r="D18" s="48"/>
      <c r="E18" s="11"/>
      <c r="F18" s="10"/>
      <c r="G18" s="10"/>
      <c r="H18" s="11"/>
      <c r="I18" s="11"/>
      <c r="J18" s="49">
        <f>SUM(J7:J14)</f>
        <v>41250000</v>
      </c>
      <c r="K18" s="49">
        <f t="shared" ref="K18:M18" si="8">SUM(K7:K14)</f>
        <v>41250000</v>
      </c>
      <c r="L18" s="49">
        <f t="shared" si="8"/>
        <v>41250000</v>
      </c>
      <c r="M18" s="49">
        <f t="shared" si="8"/>
        <v>0</v>
      </c>
      <c r="N18" s="49">
        <f>SUM(N6:N14)</f>
        <v>36250000</v>
      </c>
      <c r="O18" s="49">
        <f>SUM(O6:O12)</f>
        <v>0</v>
      </c>
      <c r="P18" s="49">
        <f t="shared" ref="P18:U18" si="9">SUM(P7:P14)</f>
        <v>41250000</v>
      </c>
      <c r="Q18" s="49">
        <f t="shared" si="9"/>
        <v>8</v>
      </c>
      <c r="R18" s="49">
        <f t="shared" si="9"/>
        <v>8</v>
      </c>
      <c r="S18" s="49">
        <f t="shared" si="9"/>
        <v>41250000</v>
      </c>
      <c r="T18" s="49">
        <f t="shared" si="9"/>
        <v>41250000</v>
      </c>
      <c r="U18" s="49">
        <f t="shared" si="9"/>
        <v>41250000</v>
      </c>
      <c r="V18" s="49"/>
      <c r="W18" s="49"/>
      <c r="X18" s="49">
        <f t="shared" ref="X18" si="10">SUM(X7:X14)</f>
        <v>0</v>
      </c>
    </row>
    <row r="19" spans="1:24" ht="15.75">
      <c r="D19" s="1"/>
      <c r="F19" s="1"/>
      <c r="G19" s="1"/>
      <c r="J19" s="1"/>
      <c r="K19" s="1"/>
      <c r="L19" s="1"/>
      <c r="N19" s="50">
        <v>36250000</v>
      </c>
      <c r="S19" s="1"/>
      <c r="T19" s="1"/>
      <c r="U19" s="1"/>
    </row>
    <row r="20" spans="1:24" ht="15.75">
      <c r="D20" s="1"/>
      <c r="F20" s="1"/>
      <c r="G20" s="1"/>
      <c r="J20" s="1"/>
      <c r="K20" s="1"/>
      <c r="L20" s="1"/>
      <c r="N20" s="50">
        <f>+N18-N19</f>
        <v>0</v>
      </c>
      <c r="S20" s="1"/>
      <c r="T20" s="1"/>
      <c r="U20" s="1"/>
    </row>
  </sheetData>
  <pageMargins left="0.7" right="0.7" top="0.75" bottom="0.75" header="0.3" footer="0.3"/>
  <pageSetup paperSize="9" orientation="portrait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 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RASHYA-IZAN</cp:lastModifiedBy>
  <dcterms:created xsi:type="dcterms:W3CDTF">2018-03-12T07:46:57Z</dcterms:created>
  <dcterms:modified xsi:type="dcterms:W3CDTF">2018-03-15T10:30:31Z</dcterms:modified>
</cp:coreProperties>
</file>