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600" windowWidth="20595" windowHeight="9480" activeTab="3"/>
  </bookViews>
  <sheets>
    <sheet name="token 1" sheetId="1" r:id="rId1"/>
    <sheet name="pulsa hp1" sheetId="3" r:id="rId2"/>
    <sheet name="finance 1" sheetId="5" r:id="rId3"/>
    <sheet name="listrk1" sheetId="7" r:id="rId4"/>
    <sheet name="tlp 1" sheetId="9" r:id="rId5"/>
    <sheet name="halo 1" sheetId="11" r:id="rId6"/>
    <sheet name="pdam1" sheetId="13" r:id="rId7"/>
  </sheets>
  <definedNames>
    <definedName name="_xlnm.Print_Area" localSheetId="2">'finance 1'!$A$1:$O$11</definedName>
    <definedName name="_xlnm.Print_Area" localSheetId="3">listrk1!$A$1:$O$15</definedName>
    <definedName name="_xlnm.Print_Area" localSheetId="6">pdam1!$A$1:$O$34</definedName>
    <definedName name="_xlnm.Print_Area" localSheetId="1">'pulsa hp1'!$A$1:$O$37</definedName>
    <definedName name="_xlnm.Print_Area" localSheetId="0">'token 1'!$A$1:$O$22</definedName>
  </definedNames>
  <calcPr calcId="124519"/>
</workbook>
</file>

<file path=xl/calcChain.xml><?xml version="1.0" encoding="utf-8"?>
<calcChain xmlns="http://schemas.openxmlformats.org/spreadsheetml/2006/main">
  <c r="K5" i="9"/>
  <c r="L5" s="1"/>
  <c r="G5"/>
  <c r="M5" s="1"/>
  <c r="A5"/>
  <c r="H34" i="13"/>
  <c r="I34"/>
  <c r="J34"/>
  <c r="E34"/>
  <c r="G32"/>
  <c r="M32" s="1"/>
  <c r="G31"/>
  <c r="M31" s="1"/>
  <c r="G30"/>
  <c r="M30" s="1"/>
  <c r="G29"/>
  <c r="M29" s="1"/>
  <c r="G28"/>
  <c r="M28" s="1"/>
  <c r="G27"/>
  <c r="M27" s="1"/>
  <c r="G26"/>
  <c r="M26" s="1"/>
  <c r="G25"/>
  <c r="M25" s="1"/>
  <c r="G24"/>
  <c r="M24" s="1"/>
  <c r="G23"/>
  <c r="M23" s="1"/>
  <c r="G22"/>
  <c r="M22" s="1"/>
  <c r="G21"/>
  <c r="M21" s="1"/>
  <c r="G20"/>
  <c r="M20" s="1"/>
  <c r="G19"/>
  <c r="M19" s="1"/>
  <c r="G18"/>
  <c r="M18" s="1"/>
  <c r="G17"/>
  <c r="M17" s="1"/>
  <c r="G16"/>
  <c r="M16" s="1"/>
  <c r="G15"/>
  <c r="M15" s="1"/>
  <c r="G14"/>
  <c r="M14" s="1"/>
  <c r="G13"/>
  <c r="M13" s="1"/>
  <c r="G12"/>
  <c r="M12" s="1"/>
  <c r="G11"/>
  <c r="M11" s="1"/>
  <c r="G10"/>
  <c r="M10" s="1"/>
  <c r="G9"/>
  <c r="M9" s="1"/>
  <c r="G8"/>
  <c r="M8" s="1"/>
  <c r="G7"/>
  <c r="K7" s="1"/>
  <c r="L7" s="1"/>
  <c r="H15" i="7"/>
  <c r="I15"/>
  <c r="J15"/>
  <c r="E15"/>
  <c r="G13"/>
  <c r="K13" s="1"/>
  <c r="F13" s="1"/>
  <c r="J11" i="5"/>
  <c r="I11"/>
  <c r="E11"/>
  <c r="G9"/>
  <c r="M9" s="1"/>
  <c r="H9"/>
  <c r="H8"/>
  <c r="H11" s="1"/>
  <c r="G8"/>
  <c r="M8" s="1"/>
  <c r="J37" i="3"/>
  <c r="I37"/>
  <c r="E37"/>
  <c r="G8"/>
  <c r="M8" s="1"/>
  <c r="H35"/>
  <c r="G35"/>
  <c r="H34"/>
  <c r="G34"/>
  <c r="M34" s="1"/>
  <c r="H33"/>
  <c r="G33"/>
  <c r="M33" s="1"/>
  <c r="H32"/>
  <c r="G32"/>
  <c r="M32" s="1"/>
  <c r="H31"/>
  <c r="G31"/>
  <c r="M31" s="1"/>
  <c r="H30"/>
  <c r="G30"/>
  <c r="M30" s="1"/>
  <c r="H29"/>
  <c r="G29"/>
  <c r="M29" s="1"/>
  <c r="H28"/>
  <c r="G28"/>
  <c r="M28" s="1"/>
  <c r="H27"/>
  <c r="G27"/>
  <c r="M27" s="1"/>
  <c r="H26"/>
  <c r="G26"/>
  <c r="M26" s="1"/>
  <c r="H25"/>
  <c r="G25"/>
  <c r="M25" s="1"/>
  <c r="H24"/>
  <c r="G24"/>
  <c r="M24" s="1"/>
  <c r="H23"/>
  <c r="G23"/>
  <c r="M23" s="1"/>
  <c r="H22"/>
  <c r="G22"/>
  <c r="M22" s="1"/>
  <c r="H21"/>
  <c r="G21"/>
  <c r="K21" s="1"/>
  <c r="L21" s="1"/>
  <c r="H20"/>
  <c r="G20"/>
  <c r="M20" s="1"/>
  <c r="H19"/>
  <c r="G19"/>
  <c r="M19" s="1"/>
  <c r="H18"/>
  <c r="G18"/>
  <c r="M18" s="1"/>
  <c r="H17"/>
  <c r="G17"/>
  <c r="K17" s="1"/>
  <c r="L17" s="1"/>
  <c r="H16"/>
  <c r="G16"/>
  <c r="M16" s="1"/>
  <c r="H15"/>
  <c r="G15"/>
  <c r="M15" s="1"/>
  <c r="H14"/>
  <c r="G14"/>
  <c r="M14" s="1"/>
  <c r="H13"/>
  <c r="G13"/>
  <c r="K13" s="1"/>
  <c r="L13" s="1"/>
  <c r="H12"/>
  <c r="G12"/>
  <c r="M12" s="1"/>
  <c r="H11"/>
  <c r="G11"/>
  <c r="M11" s="1"/>
  <c r="H10"/>
  <c r="G10"/>
  <c r="M10" s="1"/>
  <c r="H9"/>
  <c r="G9"/>
  <c r="K9" s="1"/>
  <c r="L9" s="1"/>
  <c r="H8"/>
  <c r="J22" i="1"/>
  <c r="I22"/>
  <c r="E22"/>
  <c r="H20"/>
  <c r="H19"/>
  <c r="H18"/>
  <c r="H17"/>
  <c r="H16"/>
  <c r="H15"/>
  <c r="H14"/>
  <c r="H13"/>
  <c r="H12"/>
  <c r="H11"/>
  <c r="G20"/>
  <c r="K20" s="1"/>
  <c r="G19"/>
  <c r="M19" s="1"/>
  <c r="G18"/>
  <c r="M18" s="1"/>
  <c r="G17"/>
  <c r="M17" s="1"/>
  <c r="G16"/>
  <c r="M16" s="1"/>
  <c r="G15"/>
  <c r="M15" s="1"/>
  <c r="G14"/>
  <c r="K14" s="1"/>
  <c r="G13"/>
  <c r="K13" s="1"/>
  <c r="G12"/>
  <c r="K12" s="1"/>
  <c r="G11"/>
  <c r="M11" s="1"/>
  <c r="M7" i="13" l="1"/>
  <c r="M13" i="7"/>
  <c r="L13"/>
  <c r="K8" i="5"/>
  <c r="K9"/>
  <c r="K35" i="3"/>
  <c r="L12" i="1"/>
  <c r="F12"/>
  <c r="L14"/>
  <c r="F14"/>
  <c r="L20"/>
  <c r="F20"/>
  <c r="L13"/>
  <c r="F13"/>
  <c r="K11"/>
  <c r="M12"/>
  <c r="M13"/>
  <c r="M14"/>
  <c r="K16"/>
  <c r="K17"/>
  <c r="K18"/>
  <c r="K19"/>
  <c r="M20"/>
  <c r="K15"/>
  <c r="K8" i="13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F7"/>
  <c r="K8" i="3"/>
  <c r="L8" s="1"/>
  <c r="L35"/>
  <c r="F35"/>
  <c r="M9"/>
  <c r="K11"/>
  <c r="L11" s="1"/>
  <c r="K12"/>
  <c r="M13"/>
  <c r="K15"/>
  <c r="L15" s="1"/>
  <c r="K16"/>
  <c r="M17"/>
  <c r="K19"/>
  <c r="L19" s="1"/>
  <c r="K20"/>
  <c r="M21"/>
  <c r="K23"/>
  <c r="K24"/>
  <c r="K25"/>
  <c r="K26"/>
  <c r="K27"/>
  <c r="K28"/>
  <c r="K29"/>
  <c r="K30"/>
  <c r="K31"/>
  <c r="K32"/>
  <c r="K33"/>
  <c r="K34"/>
  <c r="M35"/>
  <c r="K10"/>
  <c r="K14"/>
  <c r="K18"/>
  <c r="K22"/>
  <c r="F9"/>
  <c r="F11"/>
  <c r="F13"/>
  <c r="F15"/>
  <c r="F17"/>
  <c r="F19"/>
  <c r="F21"/>
  <c r="L8" i="5" l="1"/>
  <c r="F8"/>
  <c r="L9"/>
  <c r="F9"/>
  <c r="L18" i="1"/>
  <c r="F18"/>
  <c r="L16"/>
  <c r="F16"/>
  <c r="L11"/>
  <c r="F11"/>
  <c r="F15"/>
  <c r="L15"/>
  <c r="L19"/>
  <c r="F19"/>
  <c r="L17"/>
  <c r="F17"/>
  <c r="L32" i="13"/>
  <c r="F32"/>
  <c r="L30"/>
  <c r="F30"/>
  <c r="L28"/>
  <c r="F28"/>
  <c r="L26"/>
  <c r="F26"/>
  <c r="L24"/>
  <c r="F24"/>
  <c r="L22"/>
  <c r="F22"/>
  <c r="L20"/>
  <c r="F20"/>
  <c r="L18"/>
  <c r="F18"/>
  <c r="L16"/>
  <c r="F16"/>
  <c r="L14"/>
  <c r="F14"/>
  <c r="L12"/>
  <c r="F12"/>
  <c r="L10"/>
  <c r="F10"/>
  <c r="L8"/>
  <c r="F8"/>
  <c r="L31"/>
  <c r="F31"/>
  <c r="L29"/>
  <c r="F29"/>
  <c r="L27"/>
  <c r="F27"/>
  <c r="L25"/>
  <c r="F25"/>
  <c r="L23"/>
  <c r="F23"/>
  <c r="L21"/>
  <c r="F21"/>
  <c r="L19"/>
  <c r="F19"/>
  <c r="L17"/>
  <c r="F17"/>
  <c r="L15"/>
  <c r="F15"/>
  <c r="L13"/>
  <c r="F13"/>
  <c r="L11"/>
  <c r="F11"/>
  <c r="L9"/>
  <c r="F9"/>
  <c r="F8" i="3"/>
  <c r="F18"/>
  <c r="L18"/>
  <c r="F10"/>
  <c r="L10"/>
  <c r="L34"/>
  <c r="F34"/>
  <c r="L32"/>
  <c r="F32"/>
  <c r="L30"/>
  <c r="F30"/>
  <c r="L28"/>
  <c r="F28"/>
  <c r="L26"/>
  <c r="F26"/>
  <c r="L24"/>
  <c r="F24"/>
  <c r="L16"/>
  <c r="F16"/>
  <c r="F22"/>
  <c r="L22"/>
  <c r="F14"/>
  <c r="L14"/>
  <c r="L33"/>
  <c r="F33"/>
  <c r="L31"/>
  <c r="F31"/>
  <c r="L29"/>
  <c r="F29"/>
  <c r="L27"/>
  <c r="F27"/>
  <c r="L25"/>
  <c r="F25"/>
  <c r="L23"/>
  <c r="F23"/>
  <c r="L20"/>
  <c r="F20"/>
  <c r="L12"/>
  <c r="F12"/>
  <c r="F11" i="5" l="1"/>
  <c r="G6" i="13"/>
  <c r="M6" i="7" l="1"/>
  <c r="M5"/>
  <c r="G12"/>
  <c r="M12" s="1"/>
  <c r="G11"/>
  <c r="M11" s="1"/>
  <c r="G10"/>
  <c r="M10" s="1"/>
  <c r="G9"/>
  <c r="M9" s="1"/>
  <c r="G8"/>
  <c r="K8" s="1"/>
  <c r="L8" s="1"/>
  <c r="G7" i="5"/>
  <c r="M7" s="1"/>
  <c r="G6"/>
  <c r="M6" s="1"/>
  <c r="G5"/>
  <c r="K9" i="7" l="1"/>
  <c r="L9" s="1"/>
  <c r="K10"/>
  <c r="L10" s="1"/>
  <c r="K11"/>
  <c r="L11" s="1"/>
  <c r="K12"/>
  <c r="L12" s="1"/>
  <c r="M5" i="5"/>
  <c r="G11"/>
  <c r="M8" i="7"/>
  <c r="K6" i="5"/>
  <c r="L6" s="1"/>
  <c r="K5"/>
  <c r="K7"/>
  <c r="L7" s="1"/>
  <c r="M11" l="1"/>
  <c r="L5"/>
  <c r="L11" s="1"/>
  <c r="K11"/>
  <c r="M6" i="13"/>
  <c r="G5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J8" i="11"/>
  <c r="I8"/>
  <c r="H8"/>
  <c r="E8"/>
  <c r="G6"/>
  <c r="M6" s="1"/>
  <c r="G5"/>
  <c r="G8" s="1"/>
  <c r="J7" i="9"/>
  <c r="I7"/>
  <c r="H7"/>
  <c r="E7"/>
  <c r="G7" i="7"/>
  <c r="G15" s="1"/>
  <c r="K6"/>
  <c r="L6" s="1"/>
  <c r="A6"/>
  <c r="A7" s="1"/>
  <c r="A8" s="1"/>
  <c r="A9" s="1"/>
  <c r="A10" s="1"/>
  <c r="A11" s="1"/>
  <c r="A12" s="1"/>
  <c r="A13" s="1"/>
  <c r="K5"/>
  <c r="A6" i="5"/>
  <c r="A7" s="1"/>
  <c r="A8" s="1"/>
  <c r="A9" s="1"/>
  <c r="G7" i="3"/>
  <c r="K7" s="1"/>
  <c r="H6"/>
  <c r="G6"/>
  <c r="M6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H5"/>
  <c r="H37" s="1"/>
  <c r="G5"/>
  <c r="G37" s="1"/>
  <c r="H9" i="1"/>
  <c r="G9"/>
  <c r="H10"/>
  <c r="G10"/>
  <c r="M10" s="1"/>
  <c r="G8"/>
  <c r="M8" s="1"/>
  <c r="G7"/>
  <c r="M7" s="1"/>
  <c r="H6"/>
  <c r="G6"/>
  <c r="M6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H5"/>
  <c r="H22" s="1"/>
  <c r="G5"/>
  <c r="G22" s="1"/>
  <c r="M5" i="13" l="1"/>
  <c r="M34" s="1"/>
  <c r="G34"/>
  <c r="G7" i="9"/>
  <c r="M7" i="7"/>
  <c r="L5"/>
  <c r="K8" i="1"/>
  <c r="F8" s="1"/>
  <c r="K9"/>
  <c r="F9" s="1"/>
  <c r="M7" i="9"/>
  <c r="L7" i="3"/>
  <c r="F7"/>
  <c r="M7"/>
  <c r="K5" i="13"/>
  <c r="K6"/>
  <c r="F6" s="1"/>
  <c r="K5" i="11"/>
  <c r="M5"/>
  <c r="K6"/>
  <c r="F5" i="7"/>
  <c r="F6"/>
  <c r="K7"/>
  <c r="K15" s="1"/>
  <c r="K5" i="3"/>
  <c r="M5"/>
  <c r="M37" s="1"/>
  <c r="K6"/>
  <c r="K5" i="1"/>
  <c r="M5"/>
  <c r="K6"/>
  <c r="K10"/>
  <c r="K7"/>
  <c r="L8"/>
  <c r="M9"/>
  <c r="K34" i="13" l="1"/>
  <c r="M15" i="7"/>
  <c r="K37" i="3"/>
  <c r="K22" i="1"/>
  <c r="M22"/>
  <c r="L9"/>
  <c r="L5" i="13"/>
  <c r="F5"/>
  <c r="F34" s="1"/>
  <c r="L6"/>
  <c r="L6" i="11"/>
  <c r="F6"/>
  <c r="L5"/>
  <c r="L8" s="1"/>
  <c r="K8"/>
  <c r="F5"/>
  <c r="F8" s="1"/>
  <c r="M8"/>
  <c r="F7" i="9"/>
  <c r="L7"/>
  <c r="K7"/>
  <c r="F7" i="7"/>
  <c r="F15" s="1"/>
  <c r="L7"/>
  <c r="L15" s="1"/>
  <c r="L6" i="3"/>
  <c r="F6"/>
  <c r="L5"/>
  <c r="L37" s="1"/>
  <c r="F5"/>
  <c r="F37" s="1"/>
  <c r="L7" i="1"/>
  <c r="F7"/>
  <c r="L6"/>
  <c r="F6"/>
  <c r="L5"/>
  <c r="F5"/>
  <c r="L10"/>
  <c r="F10"/>
  <c r="L34" i="13" l="1"/>
  <c r="F22" i="1"/>
  <c r="L22"/>
</calcChain>
</file>

<file path=xl/sharedStrings.xml><?xml version="1.0" encoding="utf-8"?>
<sst xmlns="http://schemas.openxmlformats.org/spreadsheetml/2006/main" count="401" uniqueCount="156">
  <si>
    <t>KOPERASI KARYAWAN BCA " MITRA SEJAHTERA " SURABAYA</t>
  </si>
  <si>
    <t>NO</t>
  </si>
  <si>
    <t>NAMA</t>
  </si>
  <si>
    <t>NIP</t>
  </si>
  <si>
    <t>TGL</t>
  </si>
  <si>
    <t>PINJAMAN</t>
  </si>
  <si>
    <t>TOTAL</t>
  </si>
  <si>
    <t>POKOK</t>
  </si>
  <si>
    <t>BUNGA</t>
  </si>
  <si>
    <t>ANGS</t>
  </si>
  <si>
    <t>SISA</t>
  </si>
  <si>
    <t>CICILAN</t>
  </si>
  <si>
    <t>PINJAMAN +</t>
  </si>
  <si>
    <t>SISA PINJAMAN</t>
  </si>
  <si>
    <t>BCA CABANG</t>
  </si>
  <si>
    <t>KETERANGAN</t>
  </si>
  <si>
    <t>PINJAM</t>
  </si>
  <si>
    <t>CICIL</t>
  </si>
  <si>
    <t>PER BULAN</t>
  </si>
  <si>
    <t>EMY SRI H</t>
  </si>
  <si>
    <t>902254</t>
  </si>
  <si>
    <t>SUSWANTINA</t>
  </si>
  <si>
    <t>AGUSTINA S</t>
  </si>
  <si>
    <t>Token 400,000</t>
  </si>
  <si>
    <t>MUJIANA</t>
  </si>
  <si>
    <t>Token 100,000</t>
  </si>
  <si>
    <t>SULIS</t>
  </si>
  <si>
    <t>020206</t>
  </si>
  <si>
    <t>Token 1,000,000</t>
  </si>
  <si>
    <t>GATOT SUMARSONO</t>
  </si>
  <si>
    <t>Token 800,000</t>
  </si>
  <si>
    <t>M URIFAN</t>
  </si>
  <si>
    <t>Token 500,000</t>
  </si>
  <si>
    <t>NUSYE DIAN</t>
  </si>
  <si>
    <t>912222</t>
  </si>
  <si>
    <t>HESTI D.A</t>
  </si>
  <si>
    <t>010464</t>
  </si>
  <si>
    <t>Token 50,000</t>
  </si>
  <si>
    <t>EKO SUSANTO</t>
  </si>
  <si>
    <t>SURIANTO</t>
  </si>
  <si>
    <t>Token 200,000</t>
  </si>
  <si>
    <t>IMAM TAUFIK</t>
  </si>
  <si>
    <t>056142</t>
  </si>
  <si>
    <t>AGUS HERIYANTO</t>
  </si>
  <si>
    <t>Pls Three 50,000</t>
  </si>
  <si>
    <t>Pls Simpati 25,000</t>
  </si>
  <si>
    <t>Pls Simpati 50,000</t>
  </si>
  <si>
    <t>Pls Simpati 20,000</t>
  </si>
  <si>
    <t>TITIN HERNANIK</t>
  </si>
  <si>
    <t>Pls  Simpati 25,000</t>
  </si>
  <si>
    <t>AGUNG S</t>
  </si>
  <si>
    <t>914242</t>
  </si>
  <si>
    <t>HESTI DA</t>
  </si>
  <si>
    <t>Pls XL 100,000</t>
  </si>
  <si>
    <t>SURAYA</t>
  </si>
  <si>
    <t>053839</t>
  </si>
  <si>
    <t>Pls Simpati 10,000</t>
  </si>
  <si>
    <t>Pls Simpati 100,000</t>
  </si>
  <si>
    <t>Pls XL 50,000</t>
  </si>
  <si>
    <t>HARYO AGUNG. L</t>
  </si>
  <si>
    <t>005919</t>
  </si>
  <si>
    <t>Pls Axis 100,000</t>
  </si>
  <si>
    <t>HENRY SETYO</t>
  </si>
  <si>
    <t>911094</t>
  </si>
  <si>
    <t>Tag.FIF bln Mei'18 a.n Henry Setyo</t>
  </si>
  <si>
    <t>Tag. Adira bln Mei'18 a.n Henry Setyo</t>
  </si>
  <si>
    <t>963180</t>
  </si>
  <si>
    <t>MARZUKI</t>
  </si>
  <si>
    <t>Tag.FIF bln Mei'18 a.n Eko Susanto</t>
  </si>
  <si>
    <t>JUNARIS</t>
  </si>
  <si>
    <t>NURLAILA</t>
  </si>
  <si>
    <t>090512</t>
  </si>
  <si>
    <t>Tag PLN bln Des'17 an Rizki Widiarsa</t>
  </si>
  <si>
    <t>Tag PLN bln Jan'18 an Rizki Widiarsa</t>
  </si>
  <si>
    <t>M.SAIROZI</t>
  </si>
  <si>
    <t>Tag. PLN bln Mei'18  a.n Tri Lestari</t>
  </si>
  <si>
    <t>NAWIR</t>
  </si>
  <si>
    <t>913169</t>
  </si>
  <si>
    <t>Tag. PLN bln Juni'18  a.n Thio Hwa Tin</t>
  </si>
  <si>
    <t>Tag. PLN bln Juni'18  a.n Ali Sarhono</t>
  </si>
  <si>
    <t>Tag. PLN bln Juni'18  a.n PT MBC</t>
  </si>
  <si>
    <t>Tag. PLN bln Juni'18  a.n Alfi Murtiono</t>
  </si>
  <si>
    <t>055633</t>
  </si>
  <si>
    <t>ARI PITONO</t>
  </si>
  <si>
    <t>940372</t>
  </si>
  <si>
    <t>HENRY S</t>
  </si>
  <si>
    <t>Tag. PLN bln Juni'18  a.n Helin Yuni</t>
  </si>
  <si>
    <t>INDAH SULISTIANINGATI</t>
  </si>
  <si>
    <t>010403</t>
  </si>
  <si>
    <t>913622</t>
  </si>
  <si>
    <t>Tag. PDAM-Sby bln Juni'18  a.n Sujarwo</t>
  </si>
  <si>
    <t>Tag PDAM Sby bln Juni'18 a.n Henry S</t>
  </si>
  <si>
    <t>HERMIN D</t>
  </si>
  <si>
    <t>WILLY JOKO</t>
  </si>
  <si>
    <t>MICHELSEN</t>
  </si>
  <si>
    <t>971755</t>
  </si>
  <si>
    <t>DAFTAR PINJAMAN RETAIL PULSA PLN KOPERASI TGL 25-30 JUNI 2018 (SETELAH UPLOAD)</t>
  </si>
  <si>
    <t>DAFTAR PINJAMAN DEBET PULSA KOPERASI TGL 25-30 JUNI 2018 (SETELAH UPLOAD)</t>
  </si>
  <si>
    <t>DAFTAR PINJAMAN DEBET BAYAR ANGSURAN MOBIL DAN SEPEDA MOTOR  TGL 25-30 JUNI 2018 (SETELAH UPLOAD)</t>
  </si>
  <si>
    <t>DAFTAR PINJAMAN DEBET LISTRIK  TGL 25-30 JUNI 2018 (SETELAH UPLOAD)</t>
  </si>
  <si>
    <t>DAFTAR PINJAMAN DEBET TELEPON TGL 25-30 JUNI 2018 (SETELAH UPLOAD)</t>
  </si>
  <si>
    <t>DAFTAR PINJAMAN RETAIL TAGIHAN HALLO TGL 25-30 JUNI 2018 (SETELAH UPLOAD)</t>
  </si>
  <si>
    <t>DAFTAR PINJAMAN DEBET PDAM  TGL 25-30 JUNI 2018 (SETELAH UPLOAD)</t>
  </si>
  <si>
    <t xml:space="preserve">BUNGA DEBET </t>
  </si>
  <si>
    <t>DAVID L</t>
  </si>
  <si>
    <t>975130</t>
  </si>
  <si>
    <t>THOMAS BUNAWAN</t>
  </si>
  <si>
    <t>950020</t>
  </si>
  <si>
    <t>SUGENG</t>
  </si>
  <si>
    <t>DODY CATUR</t>
  </si>
  <si>
    <t>897422</t>
  </si>
  <si>
    <t>OCTAVIANUS J W SINGAL</t>
  </si>
  <si>
    <t>963685</t>
  </si>
  <si>
    <t>Pls XL100,000</t>
  </si>
  <si>
    <t>Pls IM3 50,000</t>
  </si>
  <si>
    <t>Tag.FIF bln Juni'18 a.n Eko Susanto</t>
  </si>
  <si>
    <t>Tag.FIF bln Juni'18 an Junaris</t>
  </si>
  <si>
    <t>Tag. PLN bln Juli'18</t>
  </si>
  <si>
    <t>FRANSISCUS</t>
  </si>
  <si>
    <t>PEDRO SOARES</t>
  </si>
  <si>
    <t>975326</t>
  </si>
  <si>
    <t>MURIYANTI</t>
  </si>
  <si>
    <t>006039</t>
  </si>
  <si>
    <t>DEBY DEBORA</t>
  </si>
  <si>
    <t>971316</t>
  </si>
  <si>
    <t>AGUS ADMAJA</t>
  </si>
  <si>
    <t>009674</t>
  </si>
  <si>
    <t>HANSEL WILLIAM</t>
  </si>
  <si>
    <t>SANDY DEBORAH</t>
  </si>
  <si>
    <t>TAN ANTONIUS / HOK JHAY</t>
  </si>
  <si>
    <t>Tag. PDAM bln Juli'18</t>
  </si>
  <si>
    <t>Tag.PDAM-Sby bln Juni'18  a.n Willy Joko</t>
  </si>
  <si>
    <t>Tag.PDAM-Sby bln  Juni'18   a.n Willy Joko</t>
  </si>
  <si>
    <t>Tag.PDAM-Sby bln  Juni'18   a.n Joa tien lian</t>
  </si>
  <si>
    <t>Tag. PDAM-Sby bln  Juni'18   a.n Fransiscus SE</t>
  </si>
  <si>
    <t>Tag.PDAM-Sby bln  Juni'18   a.n Tjen-tjen</t>
  </si>
  <si>
    <t>Tag.PDAM-Sby bln  Juni'18   a.n Murtiningsih</t>
  </si>
  <si>
    <t>Tag.PDAM-Sby bln   Juni'18   a.n PT.Artisan S</t>
  </si>
  <si>
    <t>Tag. PDAM-SDA bln Juni'18 Syafrizal Johar</t>
  </si>
  <si>
    <t>Tag. PDAM Sby bln  Juni'18  a.n Drs.Arifin</t>
  </si>
  <si>
    <t>Tag. PDAM-Sby bln  Juni'18   a.n Sadi</t>
  </si>
  <si>
    <t>Tag.PDAM-Sby bln  Juni'18   a.n Timan</t>
  </si>
  <si>
    <t>Tag. PDAM-Sby bln  Juni'18   a.n Annie J</t>
  </si>
  <si>
    <t>Tag. PDAM-Sby bln  Juni'18   a.n Robert Edward O</t>
  </si>
  <si>
    <t>Tag. PDAM-Sby bln  Juni'18   a.n Tan Elsye W</t>
  </si>
  <si>
    <t>Tag PDAM Sby bln  Juni'18   a.n PT Araya Bumi Megah</t>
  </si>
  <si>
    <t>Tag PDAM Sby bln  Juni'18  a.n Kie Siok Yeng</t>
  </si>
  <si>
    <t>Tag PDAM Sby bln  Juni'18   a.n PT Sumber Bina Setia</t>
  </si>
  <si>
    <t>Tag PDAM Sby bln  Juni'18   a.n A Djumiati</t>
  </si>
  <si>
    <t>Tag PDAM Sby bln  Juni'18   a.n Hartanto Soesanto</t>
  </si>
  <si>
    <t>Tag. PDAM-Sby bln  Juni'18  a.n Sumartono</t>
  </si>
  <si>
    <t>Tag. PDAM-Sby bln  Juni'18  a.n Mulyani</t>
  </si>
  <si>
    <t>Tag. PDAM-Sby bln  Juni'18  a.n Paidi</t>
  </si>
  <si>
    <t>Tag. PDAM-Sby bln  Juni'18  a.n Arijono</t>
  </si>
  <si>
    <t>Tag PDAM Sby bln  Juni'18   a.n Achmad Sukemi</t>
  </si>
  <si>
    <t>Tag PDAM Sby bln  Juni'18   a.n Askun</t>
  </si>
</sst>
</file>

<file path=xl/styles.xml><?xml version="1.0" encoding="utf-8"?>
<styleSheet xmlns="http://schemas.openxmlformats.org/spreadsheetml/2006/main">
  <numFmts count="7">
    <numFmt numFmtId="42" formatCode="_(&quot;Rp&quot;* #,##0_);_(&quot;Rp&quot;* \(#,##0\);_(&quot;Rp&quot;* &quot;-&quot;_);_(@_)"/>
    <numFmt numFmtId="41" formatCode="_(* #,##0_);_(* \(#,##0\);_(* &quot;-&quot;_);_(@_)"/>
    <numFmt numFmtId="43" formatCode="_(* #,##0.00_);_(* \(#,##0.00\);_(* &quot;-&quot;??_);_(@_)"/>
    <numFmt numFmtId="164" formatCode="_(* #,##0.00_);_(* \(#,##0.00\);_(* &quot;-&quot;_);_(@_)"/>
    <numFmt numFmtId="166" formatCode="[$-409]d\-mmm\-yy;@"/>
    <numFmt numFmtId="167" formatCode="_([$Rp-421]* #,##0.00_);_([$Rp-421]* \(#,##0.00\);_([$Rp-421]* &quot;-&quot;_);_(@_)"/>
    <numFmt numFmtId="170" formatCode="_(&quot;Rp&quot;* #,##0.00_);_(&quot;Rp&quot;* \(#,##0.00\);_(&quot;Rp&quot;* &quot;-&quot;_);_(@_)"/>
  </numFmts>
  <fonts count="22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2"/>
      <name val="Times New Roman"/>
      <family val="1"/>
    </font>
    <font>
      <i/>
      <sz val="12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sz val="10"/>
      <name val="Arial"/>
      <family val="2"/>
    </font>
    <font>
      <sz val="12"/>
      <color indexed="8"/>
      <name val="Times New Roman"/>
      <family val="1"/>
    </font>
    <font>
      <sz val="11"/>
      <name val="Times New Roman"/>
      <family val="1"/>
    </font>
    <font>
      <sz val="12"/>
      <name val="Arial Narrow"/>
      <family val="2"/>
    </font>
    <font>
      <sz val="10"/>
      <name val="Times New Roman"/>
      <family val="1"/>
    </font>
    <font>
      <sz val="12"/>
      <color theme="1"/>
      <name val="Times New Roman"/>
      <family val="1"/>
    </font>
    <font>
      <sz val="11"/>
      <name val="Calibri"/>
      <family val="2"/>
      <scheme val="minor"/>
    </font>
    <font>
      <sz val="8"/>
      <name val="Times New Roman"/>
      <family val="1"/>
    </font>
    <font>
      <sz val="8"/>
      <color theme="1"/>
      <name val="Arial Narrow"/>
      <family val="2"/>
    </font>
    <font>
      <sz val="11"/>
      <color theme="1"/>
      <name val="Arial Narrow"/>
      <family val="2"/>
    </font>
    <font>
      <sz val="10"/>
      <color theme="1"/>
      <name val="Arial Narrow"/>
      <family val="2"/>
    </font>
    <font>
      <sz val="10"/>
      <color indexed="8"/>
      <name val="Times New Roman"/>
      <family val="1"/>
    </font>
    <font>
      <sz val="10"/>
      <name val="Arial Narrow"/>
      <family val="2"/>
    </font>
    <font>
      <sz val="14"/>
      <name val="Times New Roman"/>
      <family val="1"/>
    </font>
    <font>
      <i/>
      <sz val="14"/>
      <name val="Times New Roman"/>
      <family val="1"/>
    </font>
    <font>
      <sz val="12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/>
    <xf numFmtId="0" fontId="6" fillId="0" borderId="0"/>
  </cellStyleXfs>
  <cellXfs count="225">
    <xf numFmtId="0" fontId="0" fillId="0" borderId="0" xfId="0"/>
    <xf numFmtId="43" fontId="2" fillId="0" borderId="0" xfId="1" applyFont="1" applyFill="1" applyBorder="1" applyAlignment="1">
      <alignment horizontal="right"/>
    </xf>
    <xf numFmtId="43" fontId="2" fillId="0" borderId="0" xfId="1" applyFont="1" applyFill="1" applyAlignment="1">
      <alignment horizontal="right"/>
    </xf>
    <xf numFmtId="43" fontId="3" fillId="0" borderId="0" xfId="1" applyFont="1" applyFill="1" applyBorder="1"/>
    <xf numFmtId="0" fontId="5" fillId="0" borderId="7" xfId="3" applyFont="1" applyFill="1" applyBorder="1" applyAlignment="1">
      <alignment horizontal="center"/>
    </xf>
    <xf numFmtId="0" fontId="5" fillId="0" borderId="7" xfId="0" applyFont="1" applyFill="1" applyBorder="1" applyAlignment="1">
      <alignment horizontal="left"/>
    </xf>
    <xf numFmtId="49" fontId="5" fillId="0" borderId="7" xfId="0" applyNumberFormat="1" applyFont="1" applyFill="1" applyBorder="1" applyAlignment="1">
      <alignment horizontal="center"/>
    </xf>
    <xf numFmtId="15" fontId="5" fillId="0" borderId="7" xfId="0" applyNumberFormat="1" applyFont="1" applyFill="1" applyBorder="1" applyAlignment="1">
      <alignment horizontal="center" vertical="center"/>
    </xf>
    <xf numFmtId="42" fontId="5" fillId="0" borderId="7" xfId="0" applyNumberFormat="1" applyFont="1" applyFill="1" applyBorder="1" applyAlignment="1">
      <alignment horizontal="center" vertical="center"/>
    </xf>
    <xf numFmtId="39" fontId="2" fillId="0" borderId="7" xfId="0" applyNumberFormat="1" applyFont="1" applyFill="1" applyBorder="1" applyAlignment="1">
      <alignment horizontal="right"/>
    </xf>
    <xf numFmtId="164" fontId="2" fillId="0" borderId="7" xfId="2" applyNumberFormat="1" applyFont="1" applyFill="1" applyBorder="1" applyAlignment="1">
      <alignment horizontal="right"/>
    </xf>
    <xf numFmtId="43" fontId="7" fillId="0" borderId="7" xfId="1" applyFont="1" applyFill="1" applyBorder="1" applyAlignment="1">
      <alignment horizontal="right"/>
    </xf>
    <xf numFmtId="43" fontId="2" fillId="0" borderId="7" xfId="1" applyFont="1" applyFill="1" applyBorder="1"/>
    <xf numFmtId="39" fontId="2" fillId="0" borderId="7" xfId="2" applyNumberFormat="1" applyFont="1" applyFill="1" applyBorder="1" applyAlignment="1">
      <alignment horizontal="right"/>
    </xf>
    <xf numFmtId="0" fontId="5" fillId="0" borderId="7" xfId="0" applyFont="1" applyFill="1" applyBorder="1" applyAlignment="1">
      <alignment horizontal="left" vertical="top"/>
    </xf>
    <xf numFmtId="0" fontId="5" fillId="0" borderId="7" xfId="0" applyFont="1" applyFill="1" applyBorder="1" applyAlignment="1">
      <alignment horizontal="center"/>
    </xf>
    <xf numFmtId="0" fontId="2" fillId="0" borderId="7" xfId="0" applyFont="1" applyFill="1" applyBorder="1"/>
    <xf numFmtId="0" fontId="5" fillId="0" borderId="7" xfId="3" applyFont="1" applyFill="1" applyBorder="1" applyAlignment="1">
      <alignment horizontal="left"/>
    </xf>
    <xf numFmtId="0" fontId="9" fillId="0" borderId="7" xfId="0" applyFont="1" applyFill="1" applyBorder="1" applyAlignment="1">
      <alignment horizontal="left"/>
    </xf>
    <xf numFmtId="49" fontId="9" fillId="0" borderId="7" xfId="0" applyNumberFormat="1" applyFont="1" applyFill="1" applyBorder="1" applyAlignment="1">
      <alignment horizontal="center"/>
    </xf>
    <xf numFmtId="0" fontId="8" fillId="0" borderId="7" xfId="4" applyFont="1" applyFill="1" applyBorder="1" applyAlignment="1">
      <alignment horizontal="center" vertical="center"/>
    </xf>
    <xf numFmtId="43" fontId="2" fillId="0" borderId="7" xfId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166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39" fontId="2" fillId="0" borderId="0" xfId="2" applyNumberFormat="1" applyFont="1" applyFill="1" applyBorder="1" applyAlignment="1">
      <alignment horizontal="right"/>
    </xf>
    <xf numFmtId="39" fontId="2" fillId="0" borderId="0" xfId="2" applyNumberFormat="1" applyFont="1" applyFill="1" applyBorder="1" applyAlignment="1">
      <alignment horizontal="left"/>
    </xf>
    <xf numFmtId="0" fontId="3" fillId="0" borderId="0" xfId="0" applyFont="1" applyFill="1" applyBorder="1"/>
    <xf numFmtId="0" fontId="10" fillId="0" borderId="1" xfId="0" applyFont="1" applyFill="1" applyBorder="1" applyAlignment="1">
      <alignment horizontal="center"/>
    </xf>
    <xf numFmtId="166" fontId="10" fillId="0" borderId="1" xfId="0" applyNumberFormat="1" applyFont="1" applyFill="1" applyBorder="1" applyAlignment="1">
      <alignment horizontal="center"/>
    </xf>
    <xf numFmtId="39" fontId="10" fillId="0" borderId="1" xfId="0" applyNumberFormat="1" applyFont="1" applyFill="1" applyBorder="1" applyAlignment="1">
      <alignment horizontal="center"/>
    </xf>
    <xf numFmtId="43" fontId="10" fillId="0" borderId="2" xfId="1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39" fontId="10" fillId="0" borderId="3" xfId="2" applyNumberFormat="1" applyFont="1" applyFill="1" applyBorder="1" applyAlignment="1">
      <alignment horizontal="center"/>
    </xf>
    <xf numFmtId="39" fontId="10" fillId="0" borderId="1" xfId="2" applyNumberFormat="1" applyFont="1" applyFill="1" applyBorder="1" applyAlignment="1">
      <alignment horizontal="center"/>
    </xf>
    <xf numFmtId="39" fontId="10" fillId="0" borderId="2" xfId="2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8" xfId="0" applyFont="1" applyFill="1" applyBorder="1" applyAlignment="1">
      <alignment horizontal="center"/>
    </xf>
    <xf numFmtId="166" fontId="10" fillId="0" borderId="8" xfId="0" applyNumberFormat="1" applyFont="1" applyFill="1" applyBorder="1" applyAlignment="1">
      <alignment horizontal="center"/>
    </xf>
    <xf numFmtId="39" fontId="10" fillId="0" borderId="8" xfId="0" quotePrefix="1" applyNumberFormat="1" applyFont="1" applyFill="1" applyBorder="1" applyAlignment="1">
      <alignment horizontal="center"/>
    </xf>
    <xf numFmtId="39" fontId="10" fillId="0" borderId="8" xfId="0" applyNumberFormat="1" applyFont="1" applyFill="1" applyBorder="1" applyAlignment="1">
      <alignment horizontal="center"/>
    </xf>
    <xf numFmtId="43" fontId="10" fillId="0" borderId="9" xfId="1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39" fontId="10" fillId="0" borderId="10" xfId="2" applyNumberFormat="1" applyFont="1" applyFill="1" applyBorder="1" applyAlignment="1">
      <alignment horizontal="center"/>
    </xf>
    <xf numFmtId="39" fontId="10" fillId="0" borderId="8" xfId="2" applyNumberFormat="1" applyFont="1" applyFill="1" applyBorder="1" applyAlignment="1">
      <alignment horizontal="center"/>
    </xf>
    <xf numFmtId="39" fontId="10" fillId="0" borderId="9" xfId="2" applyNumberFormat="1" applyFont="1" applyFill="1" applyBorder="1" applyAlignment="1">
      <alignment horizontal="left"/>
    </xf>
    <xf numFmtId="0" fontId="10" fillId="0" borderId="8" xfId="0" applyFont="1" applyFill="1" applyBorder="1" applyAlignment="1">
      <alignment horizontal="left"/>
    </xf>
    <xf numFmtId="0" fontId="11" fillId="0" borderId="7" xfId="3" applyFont="1" applyFill="1" applyBorder="1" applyAlignment="1">
      <alignment horizontal="center" vertical="center"/>
    </xf>
    <xf numFmtId="39" fontId="2" fillId="0" borderId="7" xfId="2" applyNumberFormat="1" applyFont="1" applyFill="1" applyBorder="1" applyAlignment="1">
      <alignment horizontal="left"/>
    </xf>
    <xf numFmtId="0" fontId="13" fillId="0" borderId="7" xfId="4" applyFont="1" applyFill="1" applyBorder="1" applyAlignment="1">
      <alignment horizontal="left" vertical="top"/>
    </xf>
    <xf numFmtId="0" fontId="5" fillId="2" borderId="7" xfId="0" applyFont="1" applyFill="1" applyBorder="1" applyAlignment="1">
      <alignment horizontal="left" vertical="top"/>
    </xf>
    <xf numFmtId="167" fontId="5" fillId="0" borderId="7" xfId="3" applyNumberFormat="1" applyFont="1" applyFill="1" applyBorder="1" applyAlignment="1">
      <alignment horizontal="center"/>
    </xf>
    <xf numFmtId="39" fontId="2" fillId="0" borderId="7" xfId="0" applyNumberFormat="1" applyFont="1" applyFill="1" applyBorder="1" applyAlignment="1"/>
    <xf numFmtId="0" fontId="2" fillId="0" borderId="7" xfId="0" applyFont="1" applyFill="1" applyBorder="1" applyAlignment="1">
      <alignment horizontal="center"/>
    </xf>
    <xf numFmtId="0" fontId="14" fillId="2" borderId="7" xfId="0" applyFont="1" applyFill="1" applyBorder="1" applyAlignment="1">
      <alignment horizontal="left" vertical="top"/>
    </xf>
    <xf numFmtId="0" fontId="5" fillId="2" borderId="7" xfId="0" applyFont="1" applyFill="1" applyBorder="1" applyAlignment="1">
      <alignment horizontal="left"/>
    </xf>
    <xf numFmtId="0" fontId="5" fillId="2" borderId="7" xfId="0" applyFont="1" applyFill="1" applyBorder="1" applyAlignment="1">
      <alignment horizontal="center" vertical="center"/>
    </xf>
    <xf numFmtId="164" fontId="5" fillId="2" borderId="7" xfId="2" applyNumberFormat="1" applyFont="1" applyFill="1" applyBorder="1" applyAlignment="1">
      <alignment horizontal="center"/>
    </xf>
    <xf numFmtId="49" fontId="5" fillId="2" borderId="7" xfId="0" applyNumberFormat="1" applyFont="1" applyFill="1" applyBorder="1" applyAlignment="1">
      <alignment horizontal="center"/>
    </xf>
    <xf numFmtId="15" fontId="5" fillId="2" borderId="7" xfId="0" applyNumberFormat="1" applyFont="1" applyFill="1" applyBorder="1" applyAlignment="1">
      <alignment horizontal="center" vertical="center"/>
    </xf>
    <xf numFmtId="0" fontId="5" fillId="2" borderId="7" xfId="3" applyFont="1" applyFill="1" applyBorder="1" applyAlignment="1">
      <alignment horizontal="left"/>
    </xf>
    <xf numFmtId="0" fontId="5" fillId="2" borderId="7" xfId="0" quotePrefix="1" applyFont="1" applyFill="1" applyBorder="1" applyAlignment="1">
      <alignment horizontal="center" vertical="center"/>
    </xf>
    <xf numFmtId="0" fontId="5" fillId="2" borderId="7" xfId="3" applyFont="1" applyFill="1" applyBorder="1" applyAlignment="1">
      <alignment horizontal="left" vertical="top"/>
    </xf>
    <xf numFmtId="164" fontId="5" fillId="0" borderId="7" xfId="2" applyNumberFormat="1" applyFont="1" applyFill="1" applyBorder="1" applyAlignment="1">
      <alignment horizontal="center"/>
    </xf>
    <xf numFmtId="0" fontId="5" fillId="2" borderId="7" xfId="3" applyFont="1" applyFill="1" applyBorder="1" applyAlignment="1">
      <alignment horizontal="center" vertical="center"/>
    </xf>
    <xf numFmtId="0" fontId="5" fillId="0" borderId="7" xfId="3" applyFont="1" applyFill="1" applyBorder="1" applyAlignment="1">
      <alignment horizontal="center" vertical="center"/>
    </xf>
    <xf numFmtId="166" fontId="2" fillId="0" borderId="7" xfId="0" applyNumberFormat="1" applyFont="1" applyFill="1" applyBorder="1" applyAlignment="1">
      <alignment horizontal="center"/>
    </xf>
    <xf numFmtId="0" fontId="2" fillId="0" borderId="7" xfId="0" applyFont="1" applyFill="1" applyBorder="1" applyAlignment="1">
      <alignment horizontal="right"/>
    </xf>
    <xf numFmtId="0" fontId="2" fillId="0" borderId="7" xfId="0" applyFont="1" applyFill="1" applyBorder="1" applyAlignment="1">
      <alignment horizontal="left"/>
    </xf>
    <xf numFmtId="166" fontId="2" fillId="0" borderId="0" xfId="0" applyNumberFormat="1" applyFont="1" applyFill="1" applyAlignment="1">
      <alignment horizontal="center"/>
    </xf>
    <xf numFmtId="39" fontId="2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right"/>
    </xf>
    <xf numFmtId="39" fontId="2" fillId="0" borderId="0" xfId="2" applyNumberFormat="1" applyFont="1" applyFill="1" applyAlignment="1">
      <alignment horizontal="right"/>
    </xf>
    <xf numFmtId="39" fontId="2" fillId="0" borderId="0" xfId="2" applyNumberFormat="1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1" xfId="0" applyFont="1" applyFill="1" applyBorder="1" applyAlignment="1">
      <alignment horizontal="center"/>
    </xf>
    <xf numFmtId="49" fontId="5" fillId="0" borderId="7" xfId="3" applyNumberFormat="1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166" fontId="10" fillId="0" borderId="4" xfId="0" applyNumberFormat="1" applyFont="1" applyFill="1" applyBorder="1" applyAlignment="1">
      <alignment horizontal="center"/>
    </xf>
    <xf numFmtId="39" fontId="10" fillId="0" borderId="4" xfId="0" quotePrefix="1" applyNumberFormat="1" applyFont="1" applyFill="1" applyBorder="1" applyAlignment="1">
      <alignment horizontal="center"/>
    </xf>
    <xf numFmtId="39" fontId="10" fillId="0" borderId="4" xfId="0" applyNumberFormat="1" applyFont="1" applyFill="1" applyBorder="1" applyAlignment="1">
      <alignment horizontal="center"/>
    </xf>
    <xf numFmtId="43" fontId="10" fillId="0" borderId="5" xfId="1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39" fontId="10" fillId="0" borderId="6" xfId="2" applyNumberFormat="1" applyFont="1" applyFill="1" applyBorder="1" applyAlignment="1">
      <alignment horizontal="center"/>
    </xf>
    <xf numFmtId="39" fontId="10" fillId="0" borderId="4" xfId="2" applyNumberFormat="1" applyFont="1" applyFill="1" applyBorder="1" applyAlignment="1">
      <alignment horizontal="center"/>
    </xf>
    <xf numFmtId="39" fontId="10" fillId="0" borderId="5" xfId="2" applyNumberFormat="1" applyFont="1" applyFill="1" applyBorder="1" applyAlignment="1">
      <alignment horizontal="left"/>
    </xf>
    <xf numFmtId="0" fontId="10" fillId="0" borderId="4" xfId="0" applyFont="1" applyFill="1" applyBorder="1" applyAlignment="1">
      <alignment horizontal="left"/>
    </xf>
    <xf numFmtId="0" fontId="15" fillId="2" borderId="7" xfId="0" applyFont="1" applyFill="1" applyBorder="1" applyAlignment="1">
      <alignment horizontal="left"/>
    </xf>
    <xf numFmtId="49" fontId="9" fillId="0" borderId="7" xfId="3" applyNumberFormat="1" applyFont="1" applyFill="1" applyBorder="1" applyAlignment="1">
      <alignment horizontal="center"/>
    </xf>
    <xf numFmtId="49" fontId="9" fillId="2" borderId="7" xfId="3" applyNumberFormat="1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7" fillId="0" borderId="8" xfId="0" applyFont="1" applyFill="1" applyBorder="1"/>
    <xf numFmtId="0" fontId="7" fillId="0" borderId="8" xfId="0" applyFont="1" applyFill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  <xf numFmtId="0" fontId="2" fillId="0" borderId="8" xfId="0" applyFont="1" applyFill="1" applyBorder="1"/>
    <xf numFmtId="39" fontId="7" fillId="0" borderId="8" xfId="0" applyNumberFormat="1" applyFont="1" applyFill="1" applyBorder="1" applyAlignment="1">
      <alignment horizontal="right"/>
    </xf>
    <xf numFmtId="0" fontId="7" fillId="0" borderId="7" xfId="0" applyFont="1" applyFill="1" applyBorder="1"/>
    <xf numFmtId="0" fontId="7" fillId="0" borderId="7" xfId="0" applyFont="1" applyFill="1" applyBorder="1" applyAlignment="1">
      <alignment horizontal="center"/>
    </xf>
    <xf numFmtId="166" fontId="7" fillId="0" borderId="7" xfId="0" applyNumberFormat="1" applyFont="1" applyFill="1" applyBorder="1" applyAlignment="1">
      <alignment horizontal="center"/>
    </xf>
    <xf numFmtId="39" fontId="7" fillId="0" borderId="7" xfId="0" applyNumberFormat="1" applyFont="1" applyFill="1" applyBorder="1" applyAlignment="1">
      <alignment horizontal="right"/>
    </xf>
    <xf numFmtId="0" fontId="7" fillId="0" borderId="0" xfId="0" applyFont="1" applyFill="1"/>
    <xf numFmtId="0" fontId="17" fillId="0" borderId="0" xfId="0" applyFont="1" applyFill="1" applyAlignment="1">
      <alignment horizontal="center"/>
    </xf>
    <xf numFmtId="42" fontId="2" fillId="0" borderId="7" xfId="0" applyNumberFormat="1" applyFont="1" applyFill="1" applyBorder="1" applyAlignment="1"/>
    <xf numFmtId="39" fontId="7" fillId="0" borderId="7" xfId="2" applyNumberFormat="1" applyFont="1" applyFill="1" applyBorder="1" applyAlignment="1">
      <alignment horizontal="left"/>
    </xf>
    <xf numFmtId="0" fontId="18" fillId="0" borderId="7" xfId="0" applyFont="1" applyFill="1" applyBorder="1" applyAlignment="1">
      <alignment horizontal="left"/>
    </xf>
    <xf numFmtId="164" fontId="9" fillId="2" borderId="7" xfId="2" applyNumberFormat="1" applyFont="1" applyFill="1" applyBorder="1" applyAlignment="1">
      <alignment horizontal="center"/>
    </xf>
    <xf numFmtId="0" fontId="9" fillId="2" borderId="7" xfId="0" applyFont="1" applyFill="1" applyBorder="1" applyAlignment="1">
      <alignment horizontal="left"/>
    </xf>
    <xf numFmtId="0" fontId="9" fillId="2" borderId="7" xfId="0" applyFont="1" applyFill="1" applyBorder="1" applyAlignment="1">
      <alignment horizontal="center" vertical="center"/>
    </xf>
    <xf numFmtId="15" fontId="9" fillId="2" borderId="7" xfId="0" applyNumberFormat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right"/>
    </xf>
    <xf numFmtId="39" fontId="7" fillId="0" borderId="7" xfId="2" applyNumberFormat="1" applyFont="1" applyFill="1" applyBorder="1" applyAlignment="1">
      <alignment horizontal="right"/>
    </xf>
    <xf numFmtId="0" fontId="7" fillId="0" borderId="7" xfId="0" applyFont="1" applyFill="1" applyBorder="1" applyAlignment="1">
      <alignment horizontal="left"/>
    </xf>
    <xf numFmtId="0" fontId="7" fillId="0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39" fontId="7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43" fontId="7" fillId="0" borderId="0" xfId="1" applyFont="1" applyFill="1" applyAlignment="1">
      <alignment horizontal="right"/>
    </xf>
    <xf numFmtId="39" fontId="7" fillId="0" borderId="0" xfId="2" applyNumberFormat="1" applyFont="1" applyFill="1" applyAlignment="1">
      <alignment horizontal="right"/>
    </xf>
    <xf numFmtId="39" fontId="7" fillId="0" borderId="0" xfId="2" applyNumberFormat="1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9" fillId="0" borderId="7" xfId="3" applyFont="1" applyFill="1" applyBorder="1" applyAlignment="1">
      <alignment horizontal="left"/>
    </xf>
    <xf numFmtId="170" fontId="9" fillId="0" borderId="7" xfId="3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left"/>
    </xf>
    <xf numFmtId="170" fontId="2" fillId="0" borderId="7" xfId="0" applyNumberFormat="1" applyFont="1" applyFill="1" applyBorder="1" applyAlignment="1"/>
    <xf numFmtId="0" fontId="18" fillId="2" borderId="7" xfId="0" applyFont="1" applyFill="1" applyBorder="1" applyAlignment="1">
      <alignment horizontal="left"/>
    </xf>
    <xf numFmtId="43" fontId="2" fillId="0" borderId="0" xfId="0" applyNumberFormat="1" applyFont="1" applyFill="1" applyBorder="1" applyAlignment="1">
      <alignment horizontal="right"/>
    </xf>
    <xf numFmtId="164" fontId="5" fillId="2" borderId="7" xfId="2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/>
    </xf>
    <xf numFmtId="39" fontId="7" fillId="3" borderId="7" xfId="2" applyNumberFormat="1" applyFont="1" applyFill="1" applyBorder="1" applyAlignment="1">
      <alignment horizontal="right"/>
    </xf>
    <xf numFmtId="39" fontId="2" fillId="0" borderId="0" xfId="1" applyNumberFormat="1" applyFont="1" applyFill="1" applyBorder="1" applyAlignment="1">
      <alignment horizontal="right"/>
    </xf>
    <xf numFmtId="0" fontId="20" fillId="0" borderId="0" xfId="0" applyFont="1" applyFill="1" applyBorder="1"/>
    <xf numFmtId="0" fontId="5" fillId="0" borderId="12" xfId="3" applyFont="1" applyFill="1" applyBorder="1" applyAlignment="1">
      <alignment horizontal="center" vertical="center"/>
    </xf>
    <xf numFmtId="42" fontId="5" fillId="0" borderId="7" xfId="3" applyNumberFormat="1" applyFont="1" applyFill="1" applyBorder="1" applyAlignment="1">
      <alignment horizontal="center" vertical="center"/>
    </xf>
    <xf numFmtId="43" fontId="2" fillId="0" borderId="7" xfId="1" applyFont="1" applyFill="1" applyBorder="1" applyAlignment="1"/>
    <xf numFmtId="39" fontId="2" fillId="0" borderId="7" xfId="0" applyNumberFormat="1" applyFont="1" applyFill="1" applyBorder="1" applyAlignment="1">
      <alignment horizontal="left"/>
    </xf>
    <xf numFmtId="0" fontId="5" fillId="0" borderId="12" xfId="0" applyFont="1" applyFill="1" applyBorder="1" applyAlignment="1">
      <alignment horizontal="center" vertical="center"/>
    </xf>
    <xf numFmtId="0" fontId="21" fillId="0" borderId="0" xfId="0" applyFont="1" applyFill="1"/>
    <xf numFmtId="0" fontId="15" fillId="0" borderId="7" xfId="3" applyFont="1" applyFill="1" applyBorder="1" applyAlignment="1">
      <alignment horizontal="center" vertical="center"/>
    </xf>
    <xf numFmtId="164" fontId="5" fillId="4" borderId="7" xfId="2" applyNumberFormat="1" applyFont="1" applyFill="1" applyBorder="1" applyAlignment="1">
      <alignment horizontal="center"/>
    </xf>
    <xf numFmtId="39" fontId="2" fillId="4" borderId="7" xfId="0" applyNumberFormat="1" applyFont="1" applyFill="1" applyBorder="1" applyAlignment="1"/>
    <xf numFmtId="43" fontId="2" fillId="4" borderId="7" xfId="1" applyFont="1" applyFill="1" applyBorder="1"/>
    <xf numFmtId="43" fontId="2" fillId="4" borderId="7" xfId="1" applyFont="1" applyFill="1" applyBorder="1" applyAlignment="1">
      <alignment horizontal="right"/>
    </xf>
    <xf numFmtId="0" fontId="5" fillId="4" borderId="7" xfId="0" applyFont="1" applyFill="1" applyBorder="1" applyAlignment="1">
      <alignment horizontal="center"/>
    </xf>
    <xf numFmtId="15" fontId="5" fillId="4" borderId="7" xfId="0" applyNumberFormat="1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left"/>
    </xf>
    <xf numFmtId="0" fontId="9" fillId="4" borderId="7" xfId="0" applyFont="1" applyFill="1" applyBorder="1" applyAlignment="1">
      <alignment horizontal="center" vertical="center"/>
    </xf>
    <xf numFmtId="15" fontId="9" fillId="4" borderId="7" xfId="0" applyNumberFormat="1" applyFont="1" applyFill="1" applyBorder="1" applyAlignment="1">
      <alignment horizontal="center" vertical="center"/>
    </xf>
    <xf numFmtId="43" fontId="7" fillId="4" borderId="7" xfId="1" applyFont="1" applyFill="1" applyBorder="1" applyAlignment="1">
      <alignment horizontal="right"/>
    </xf>
    <xf numFmtId="0" fontId="5" fillId="4" borderId="7" xfId="0" applyFont="1" applyFill="1" applyBorder="1" applyAlignment="1">
      <alignment horizontal="left"/>
    </xf>
    <xf numFmtId="49" fontId="5" fillId="4" borderId="7" xfId="0" applyNumberFormat="1" applyFont="1" applyFill="1" applyBorder="1" applyAlignment="1">
      <alignment horizontal="center"/>
    </xf>
    <xf numFmtId="167" fontId="5" fillId="4" borderId="7" xfId="0" applyNumberFormat="1" applyFont="1" applyFill="1" applyBorder="1" applyAlignment="1">
      <alignment horizontal="center"/>
    </xf>
    <xf numFmtId="39" fontId="2" fillId="4" borderId="7" xfId="0" applyNumberFormat="1" applyFont="1" applyFill="1" applyBorder="1" applyAlignment="1">
      <alignment horizontal="right"/>
    </xf>
    <xf numFmtId="39" fontId="2" fillId="4" borderId="7" xfId="2" applyNumberFormat="1" applyFont="1" applyFill="1" applyBorder="1" applyAlignment="1">
      <alignment horizontal="right"/>
    </xf>
    <xf numFmtId="0" fontId="2" fillId="4" borderId="7" xfId="0" applyFont="1" applyFill="1" applyBorder="1" applyAlignment="1">
      <alignment horizontal="center"/>
    </xf>
    <xf numFmtId="164" fontId="2" fillId="4" borderId="7" xfId="2" applyNumberFormat="1" applyFont="1" applyFill="1" applyBorder="1" applyAlignment="1">
      <alignment horizontal="right"/>
    </xf>
    <xf numFmtId="0" fontId="7" fillId="4" borderId="7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 vertical="center"/>
    </xf>
    <xf numFmtId="0" fontId="5" fillId="4" borderId="7" xfId="3" applyFont="1" applyFill="1" applyBorder="1" applyAlignment="1">
      <alignment horizontal="left"/>
    </xf>
    <xf numFmtId="49" fontId="5" fillId="4" borderId="7" xfId="3" applyNumberFormat="1" applyFont="1" applyFill="1" applyBorder="1" applyAlignment="1">
      <alignment horizontal="center"/>
    </xf>
    <xf numFmtId="167" fontId="5" fillId="4" borderId="7" xfId="3" applyNumberFormat="1" applyFont="1" applyFill="1" applyBorder="1" applyAlignment="1">
      <alignment horizontal="center"/>
    </xf>
    <xf numFmtId="0" fontId="5" fillId="4" borderId="7" xfId="0" quotePrefix="1" applyFont="1" applyFill="1" applyBorder="1" applyAlignment="1">
      <alignment horizontal="center" vertical="center"/>
    </xf>
    <xf numFmtId="0" fontId="8" fillId="4" borderId="7" xfId="4" applyFont="1" applyFill="1" applyBorder="1"/>
    <xf numFmtId="0" fontId="12" fillId="4" borderId="7" xfId="4" applyFont="1" applyFill="1" applyBorder="1" applyAlignment="1">
      <alignment horizontal="center" vertical="center"/>
    </xf>
    <xf numFmtId="15" fontId="8" fillId="4" borderId="7" xfId="4" applyNumberFormat="1" applyFont="1" applyFill="1" applyBorder="1" applyAlignment="1">
      <alignment horizontal="center"/>
    </xf>
    <xf numFmtId="167" fontId="8" fillId="4" borderId="7" xfId="4" applyNumberFormat="1" applyFont="1" applyFill="1" applyBorder="1"/>
    <xf numFmtId="0" fontId="11" fillId="0" borderId="1" xfId="3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/>
    </xf>
    <xf numFmtId="49" fontId="5" fillId="0" borderId="1" xfId="0" applyNumberFormat="1" applyFont="1" applyFill="1" applyBorder="1" applyAlignment="1">
      <alignment horizontal="center" vertical="center"/>
    </xf>
    <xf numFmtId="15" fontId="5" fillId="0" borderId="1" xfId="0" applyNumberFormat="1" applyFont="1" applyFill="1" applyBorder="1" applyAlignment="1">
      <alignment horizontal="center" vertical="center"/>
    </xf>
    <xf numFmtId="167" fontId="5" fillId="0" borderId="1" xfId="3" applyNumberFormat="1" applyFont="1" applyFill="1" applyBorder="1" applyAlignment="1">
      <alignment horizontal="center"/>
    </xf>
    <xf numFmtId="39" fontId="2" fillId="0" borderId="1" xfId="0" applyNumberFormat="1" applyFont="1" applyFill="1" applyBorder="1" applyAlignment="1"/>
    <xf numFmtId="43" fontId="2" fillId="0" borderId="1" xfId="1" applyFont="1" applyFill="1" applyBorder="1"/>
    <xf numFmtId="43" fontId="2" fillId="0" borderId="1" xfId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39" fontId="2" fillId="0" borderId="1" xfId="2" applyNumberFormat="1" applyFont="1" applyFill="1" applyBorder="1" applyAlignment="1">
      <alignment horizontal="right"/>
    </xf>
    <xf numFmtId="39" fontId="2" fillId="0" borderId="1" xfId="2" applyNumberFormat="1" applyFont="1" applyFill="1" applyBorder="1" applyAlignment="1">
      <alignment horizontal="left"/>
    </xf>
    <xf numFmtId="0" fontId="14" fillId="2" borderId="1" xfId="0" applyFont="1" applyFill="1" applyBorder="1" applyAlignment="1">
      <alignment horizontal="left" vertical="top"/>
    </xf>
    <xf numFmtId="166" fontId="2" fillId="0" borderId="8" xfId="0" applyNumberFormat="1" applyFont="1" applyFill="1" applyBorder="1" applyAlignment="1">
      <alignment horizontal="center"/>
    </xf>
    <xf numFmtId="39" fontId="2" fillId="0" borderId="8" xfId="0" applyNumberFormat="1" applyFont="1" applyFill="1" applyBorder="1" applyAlignment="1">
      <alignment horizontal="right"/>
    </xf>
    <xf numFmtId="0" fontId="2" fillId="0" borderId="8" xfId="0" applyFont="1" applyFill="1" applyBorder="1" applyAlignment="1">
      <alignment horizontal="right"/>
    </xf>
    <xf numFmtId="43" fontId="2" fillId="0" borderId="8" xfId="1" applyFont="1" applyFill="1" applyBorder="1" applyAlignment="1">
      <alignment horizontal="right"/>
    </xf>
    <xf numFmtId="39" fontId="2" fillId="0" borderId="8" xfId="2" applyNumberFormat="1" applyFont="1" applyFill="1" applyBorder="1" applyAlignment="1">
      <alignment horizontal="right"/>
    </xf>
    <xf numFmtId="39" fontId="2" fillId="0" borderId="8" xfId="2" applyNumberFormat="1" applyFont="1" applyFill="1" applyBorder="1" applyAlignment="1">
      <alignment horizontal="left"/>
    </xf>
    <xf numFmtId="0" fontId="2" fillId="0" borderId="8" xfId="0" applyFont="1" applyFill="1" applyBorder="1" applyAlignment="1">
      <alignment horizontal="left"/>
    </xf>
    <xf numFmtId="49" fontId="5" fillId="2" borderId="7" xfId="3" applyNumberFormat="1" applyFont="1" applyFill="1" applyBorder="1" applyAlignment="1">
      <alignment horizontal="center"/>
    </xf>
    <xf numFmtId="15" fontId="5" fillId="2" borderId="7" xfId="0" applyNumberFormat="1" applyFont="1" applyFill="1" applyBorder="1" applyAlignment="1">
      <alignment horizontal="center"/>
    </xf>
    <xf numFmtId="49" fontId="5" fillId="2" borderId="7" xfId="3" quotePrefix="1" applyNumberFormat="1" applyFont="1" applyFill="1" applyBorder="1" applyAlignment="1">
      <alignment horizontal="center" vertical="center"/>
    </xf>
    <xf numFmtId="15" fontId="5" fillId="2" borderId="7" xfId="3" applyNumberFormat="1" applyFont="1" applyFill="1" applyBorder="1" applyAlignment="1">
      <alignment horizontal="center" vertical="center"/>
    </xf>
    <xf numFmtId="39" fontId="2" fillId="0" borderId="13" xfId="0" applyNumberFormat="1" applyFont="1" applyFill="1" applyBorder="1" applyAlignment="1">
      <alignment horizontal="right"/>
    </xf>
    <xf numFmtId="0" fontId="5" fillId="2" borderId="1" xfId="3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/>
    </xf>
    <xf numFmtId="0" fontId="5" fillId="4" borderId="1" xfId="0" quotePrefix="1" applyFont="1" applyFill="1" applyBorder="1" applyAlignment="1">
      <alignment horizontal="center" vertical="center"/>
    </xf>
    <xf numFmtId="15" fontId="5" fillId="4" borderId="1" xfId="0" applyNumberFormat="1" applyFont="1" applyFill="1" applyBorder="1" applyAlignment="1">
      <alignment horizontal="center" vertical="center"/>
    </xf>
    <xf numFmtId="164" fontId="5" fillId="4" borderId="1" xfId="2" applyNumberFormat="1" applyFont="1" applyFill="1" applyBorder="1" applyAlignment="1">
      <alignment horizontal="center"/>
    </xf>
    <xf numFmtId="0" fontId="9" fillId="2" borderId="7" xfId="3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/>
    </xf>
    <xf numFmtId="0" fontId="9" fillId="2" borderId="7" xfId="3" applyFont="1" applyFill="1" applyBorder="1" applyAlignment="1">
      <alignment horizontal="left"/>
    </xf>
    <xf numFmtId="167" fontId="5" fillId="2" borderId="7" xfId="0" applyNumberFormat="1" applyFont="1" applyFill="1" applyBorder="1" applyAlignment="1">
      <alignment horizontal="center"/>
    </xf>
    <xf numFmtId="167" fontId="5" fillId="2" borderId="7" xfId="3" applyNumberFormat="1" applyFont="1" applyFill="1" applyBorder="1" applyAlignment="1">
      <alignment horizontal="center"/>
    </xf>
    <xf numFmtId="39" fontId="2" fillId="0" borderId="11" xfId="2" applyNumberFormat="1" applyFont="1" applyFill="1" applyBorder="1" applyAlignment="1">
      <alignment horizontal="left"/>
    </xf>
    <xf numFmtId="0" fontId="16" fillId="0" borderId="1" xfId="3" applyFont="1" applyFill="1" applyBorder="1" applyAlignment="1">
      <alignment horizontal="left"/>
    </xf>
    <xf numFmtId="164" fontId="9" fillId="0" borderId="7" xfId="2" applyNumberFormat="1" applyFont="1" applyFill="1" applyBorder="1" applyAlignment="1">
      <alignment horizontal="center"/>
    </xf>
    <xf numFmtId="39" fontId="7" fillId="0" borderId="11" xfId="2" applyNumberFormat="1" applyFont="1" applyFill="1" applyBorder="1" applyAlignment="1">
      <alignment horizontal="left"/>
    </xf>
    <xf numFmtId="0" fontId="7" fillId="0" borderId="8" xfId="0" applyFont="1" applyFill="1" applyBorder="1" applyAlignment="1">
      <alignment horizontal="left"/>
    </xf>
    <xf numFmtId="0" fontId="18" fillId="0" borderId="7" xfId="3" applyFont="1" applyFill="1" applyBorder="1" applyAlignment="1">
      <alignment horizontal="left"/>
    </xf>
    <xf numFmtId="49" fontId="5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left"/>
    </xf>
    <xf numFmtId="0" fontId="16" fillId="0" borderId="7" xfId="0" applyFont="1" applyFill="1" applyBorder="1" applyAlignment="1">
      <alignment horizontal="left" vertical="top"/>
    </xf>
    <xf numFmtId="0" fontId="15" fillId="0" borderId="1" xfId="3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/>
    </xf>
    <xf numFmtId="167" fontId="5" fillId="4" borderId="1" xfId="0" applyNumberFormat="1" applyFont="1" applyFill="1" applyBorder="1" applyAlignment="1">
      <alignment horizontal="center"/>
    </xf>
    <xf numFmtId="49" fontId="5" fillId="2" borderId="7" xfId="0" applyNumberFormat="1" applyFont="1" applyFill="1" applyBorder="1" applyAlignment="1">
      <alignment horizontal="center" vertical="center"/>
    </xf>
    <xf numFmtId="0" fontId="5" fillId="2" borderId="7" xfId="0" quotePrefix="1" applyFont="1" applyFill="1" applyBorder="1" applyAlignment="1">
      <alignment horizontal="center"/>
    </xf>
    <xf numFmtId="167" fontId="5" fillId="2" borderId="7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/>
    <xf numFmtId="0" fontId="2" fillId="0" borderId="1" xfId="0" applyFont="1" applyFill="1" applyBorder="1" applyAlignment="1">
      <alignment horizontal="left"/>
    </xf>
    <xf numFmtId="0" fontId="16" fillId="2" borderId="7" xfId="0" applyFont="1" applyFill="1" applyBorder="1" applyAlignment="1">
      <alignment horizontal="left" vertical="top"/>
    </xf>
    <xf numFmtId="0" fontId="16" fillId="2" borderId="7" xfId="0" applyFont="1" applyFill="1" applyBorder="1"/>
    <xf numFmtId="0" fontId="16" fillId="2" borderId="7" xfId="0" applyFont="1" applyFill="1" applyBorder="1" applyAlignment="1">
      <alignment horizontal="left"/>
    </xf>
    <xf numFmtId="0" fontId="16" fillId="2" borderId="7" xfId="3" applyFont="1" applyFill="1" applyBorder="1" applyAlignment="1">
      <alignment horizontal="left" vertical="top"/>
    </xf>
  </cellXfs>
  <cellStyles count="5">
    <cellStyle name="Comma" xfId="1" builtinId="3"/>
    <cellStyle name="Comma [0]" xfId="2" builtinId="6"/>
    <cellStyle name="Normal" xfId="0" builtinId="0"/>
    <cellStyle name="Normal 2" xfId="4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2"/>
  <sheetViews>
    <sheetView showGridLines="0" view="pageBreakPreview" topLeftCell="F1" zoomScaleSheetLayoutView="100" workbookViewId="0">
      <pane ySplit="4" topLeftCell="A5" activePane="bottomLeft" state="frozen"/>
      <selection pane="bottomLeft" activeCell="L9" sqref="L9"/>
    </sheetView>
  </sheetViews>
  <sheetFormatPr defaultRowHeight="15.75"/>
  <cols>
    <col min="1" max="1" width="5.85546875" style="28" customWidth="1"/>
    <col min="2" max="2" width="22.5703125" style="29" bestFit="1" customWidth="1"/>
    <col min="3" max="3" width="10.140625" style="28" bestFit="1" customWidth="1"/>
    <col min="4" max="4" width="13.42578125" style="74" bestFit="1" customWidth="1"/>
    <col min="5" max="5" width="17.85546875" style="75" bestFit="1" customWidth="1"/>
    <col min="6" max="6" width="17.5703125" style="75" bestFit="1" customWidth="1"/>
    <col min="7" max="7" width="17.85546875" style="76" bestFit="1" customWidth="1"/>
    <col min="8" max="8" width="14.28515625" style="2" bestFit="1" customWidth="1"/>
    <col min="9" max="9" width="8.42578125" style="28" bestFit="1" customWidth="1"/>
    <col min="10" max="10" width="8.42578125" style="29" bestFit="1" customWidth="1"/>
    <col min="11" max="13" width="17.5703125" style="77" bestFit="1" customWidth="1"/>
    <col min="14" max="14" width="12.7109375" style="78" bestFit="1" customWidth="1"/>
    <col min="15" max="15" width="16.42578125" style="79" bestFit="1" customWidth="1"/>
    <col min="16" max="16384" width="9.140625" style="29"/>
  </cols>
  <sheetData>
    <row r="1" spans="1:15">
      <c r="A1" s="22" t="s">
        <v>0</v>
      </c>
      <c r="B1" s="23"/>
      <c r="C1" s="24"/>
      <c r="D1" s="25"/>
      <c r="E1" s="26"/>
      <c r="F1" s="26"/>
      <c r="G1" s="27"/>
      <c r="H1" s="1"/>
      <c r="K1" s="30"/>
      <c r="L1" s="30"/>
      <c r="M1" s="30"/>
      <c r="N1" s="31"/>
      <c r="O1" s="22"/>
    </row>
    <row r="2" spans="1:15">
      <c r="A2" s="32" t="s">
        <v>96</v>
      </c>
      <c r="B2" s="23"/>
      <c r="C2" s="24"/>
      <c r="D2" s="25"/>
      <c r="E2" s="26"/>
      <c r="F2" s="26"/>
      <c r="G2" s="27"/>
      <c r="H2" s="1"/>
      <c r="K2" s="30"/>
      <c r="L2" s="30"/>
      <c r="M2" s="30"/>
      <c r="N2" s="31"/>
      <c r="O2" s="22"/>
    </row>
    <row r="3" spans="1:15" s="41" customFormat="1" ht="12.75">
      <c r="A3" s="33" t="s">
        <v>1</v>
      </c>
      <c r="B3" s="33" t="s">
        <v>2</v>
      </c>
      <c r="C3" s="33" t="s">
        <v>3</v>
      </c>
      <c r="D3" s="34" t="s">
        <v>4</v>
      </c>
      <c r="E3" s="35" t="s">
        <v>5</v>
      </c>
      <c r="F3" s="35" t="s">
        <v>6</v>
      </c>
      <c r="G3" s="33" t="s">
        <v>7</v>
      </c>
      <c r="H3" s="36" t="s">
        <v>8</v>
      </c>
      <c r="I3" s="37" t="s">
        <v>9</v>
      </c>
      <c r="J3" s="33" t="s">
        <v>10</v>
      </c>
      <c r="K3" s="38" t="s">
        <v>11</v>
      </c>
      <c r="L3" s="39" t="s">
        <v>12</v>
      </c>
      <c r="M3" s="39" t="s">
        <v>13</v>
      </c>
      <c r="N3" s="40" t="s">
        <v>14</v>
      </c>
      <c r="O3" s="33" t="s">
        <v>15</v>
      </c>
    </row>
    <row r="4" spans="1:15" s="41" customFormat="1" ht="12.75">
      <c r="A4" s="42"/>
      <c r="B4" s="42"/>
      <c r="C4" s="42"/>
      <c r="D4" s="43" t="s">
        <v>16</v>
      </c>
      <c r="E4" s="44"/>
      <c r="F4" s="45" t="s">
        <v>5</v>
      </c>
      <c r="G4" s="42"/>
      <c r="H4" s="46"/>
      <c r="I4" s="47"/>
      <c r="J4" s="42" t="s">
        <v>17</v>
      </c>
      <c r="K4" s="48" t="s">
        <v>18</v>
      </c>
      <c r="L4" s="49" t="s">
        <v>8</v>
      </c>
      <c r="M4" s="49"/>
      <c r="N4" s="50"/>
      <c r="O4" s="51"/>
    </row>
    <row r="5" spans="1:15">
      <c r="A5" s="52">
        <v>1</v>
      </c>
      <c r="B5" s="166" t="s">
        <v>22</v>
      </c>
      <c r="C5" s="167">
        <v>976579</v>
      </c>
      <c r="D5" s="168">
        <v>42881</v>
      </c>
      <c r="E5" s="169">
        <v>405000</v>
      </c>
      <c r="F5" s="144">
        <f t="shared" ref="F5:F10" si="0">+I5*K5</f>
        <v>409860</v>
      </c>
      <c r="G5" s="145">
        <f t="shared" ref="G5:G10" si="1">+E5/I5</f>
        <v>405000</v>
      </c>
      <c r="H5" s="146">
        <f>+E5*1.2%</f>
        <v>4860</v>
      </c>
      <c r="I5" s="158">
        <v>1</v>
      </c>
      <c r="J5" s="158">
        <v>1</v>
      </c>
      <c r="K5" s="13">
        <f t="shared" ref="K5:K10" si="2">+G5+H5</f>
        <v>409860</v>
      </c>
      <c r="L5" s="13">
        <f t="shared" ref="L5:L10" si="3">+J5*K5</f>
        <v>409860</v>
      </c>
      <c r="M5" s="13">
        <f t="shared" ref="M5:M11" si="4">+G5*J5</f>
        <v>405000</v>
      </c>
      <c r="N5" s="53"/>
      <c r="O5" s="54" t="s">
        <v>23</v>
      </c>
    </row>
    <row r="6" spans="1:15">
      <c r="A6" s="52">
        <f t="shared" ref="A6:A20" si="5">+A5+1</f>
        <v>2</v>
      </c>
      <c r="B6" s="153" t="s">
        <v>24</v>
      </c>
      <c r="C6" s="165">
        <v>921870</v>
      </c>
      <c r="D6" s="148">
        <v>43215</v>
      </c>
      <c r="E6" s="155">
        <v>103000</v>
      </c>
      <c r="F6" s="144">
        <f t="shared" si="0"/>
        <v>104236</v>
      </c>
      <c r="G6" s="145">
        <f t="shared" si="1"/>
        <v>103000</v>
      </c>
      <c r="H6" s="146">
        <f>+E6*1.2%</f>
        <v>1236</v>
      </c>
      <c r="I6" s="158">
        <v>1</v>
      </c>
      <c r="J6" s="158">
        <v>1</v>
      </c>
      <c r="K6" s="13">
        <f t="shared" si="2"/>
        <v>104236</v>
      </c>
      <c r="L6" s="13">
        <f t="shared" si="3"/>
        <v>104236</v>
      </c>
      <c r="M6" s="13">
        <f t="shared" si="4"/>
        <v>103000</v>
      </c>
      <c r="N6" s="53"/>
      <c r="O6" s="55" t="s">
        <v>25</v>
      </c>
    </row>
    <row r="7" spans="1:15">
      <c r="A7" s="52">
        <f t="shared" si="5"/>
        <v>3</v>
      </c>
      <c r="B7" s="153" t="s">
        <v>24</v>
      </c>
      <c r="C7" s="165">
        <v>921870</v>
      </c>
      <c r="D7" s="148">
        <v>43229</v>
      </c>
      <c r="E7" s="143">
        <v>103000</v>
      </c>
      <c r="F7" s="144">
        <f t="shared" si="0"/>
        <v>103000</v>
      </c>
      <c r="G7" s="145">
        <f t="shared" si="1"/>
        <v>103000</v>
      </c>
      <c r="H7" s="146">
        <v>0</v>
      </c>
      <c r="I7" s="161">
        <v>1</v>
      </c>
      <c r="J7" s="158">
        <v>1</v>
      </c>
      <c r="K7" s="13">
        <f t="shared" si="2"/>
        <v>103000</v>
      </c>
      <c r="L7" s="13">
        <f t="shared" si="3"/>
        <v>103000</v>
      </c>
      <c r="M7" s="13">
        <f t="shared" si="4"/>
        <v>103000</v>
      </c>
      <c r="N7" s="53"/>
      <c r="O7" s="55" t="s">
        <v>25</v>
      </c>
    </row>
    <row r="8" spans="1:15">
      <c r="A8" s="52">
        <f t="shared" si="5"/>
        <v>4</v>
      </c>
      <c r="B8" s="153" t="s">
        <v>24</v>
      </c>
      <c r="C8" s="165">
        <v>921870</v>
      </c>
      <c r="D8" s="148">
        <v>43237</v>
      </c>
      <c r="E8" s="143">
        <v>103000</v>
      </c>
      <c r="F8" s="144">
        <f t="shared" si="0"/>
        <v>103000</v>
      </c>
      <c r="G8" s="145">
        <f t="shared" si="1"/>
        <v>103000</v>
      </c>
      <c r="H8" s="146">
        <v>0</v>
      </c>
      <c r="I8" s="161">
        <v>1</v>
      </c>
      <c r="J8" s="158">
        <v>1</v>
      </c>
      <c r="K8" s="13">
        <f t="shared" si="2"/>
        <v>103000</v>
      </c>
      <c r="L8" s="13">
        <f t="shared" si="3"/>
        <v>103000</v>
      </c>
      <c r="M8" s="13">
        <f t="shared" si="4"/>
        <v>103000</v>
      </c>
      <c r="N8" s="53"/>
      <c r="O8" s="55" t="s">
        <v>25</v>
      </c>
    </row>
    <row r="9" spans="1:15">
      <c r="A9" s="52">
        <f t="shared" si="5"/>
        <v>5</v>
      </c>
      <c r="B9" s="153" t="s">
        <v>24</v>
      </c>
      <c r="C9" s="165">
        <v>921870</v>
      </c>
      <c r="D9" s="148">
        <v>43241</v>
      </c>
      <c r="E9" s="143">
        <v>103000</v>
      </c>
      <c r="F9" s="144">
        <f t="shared" si="0"/>
        <v>104236</v>
      </c>
      <c r="G9" s="145">
        <f t="shared" si="1"/>
        <v>103000</v>
      </c>
      <c r="H9" s="146">
        <f>+E9*1.2%</f>
        <v>1236</v>
      </c>
      <c r="I9" s="161">
        <v>1</v>
      </c>
      <c r="J9" s="158">
        <v>1</v>
      </c>
      <c r="K9" s="13">
        <f t="shared" si="2"/>
        <v>104236</v>
      </c>
      <c r="L9" s="13">
        <f t="shared" si="3"/>
        <v>104236</v>
      </c>
      <c r="M9" s="13">
        <f t="shared" si="4"/>
        <v>103000</v>
      </c>
      <c r="N9" s="53"/>
      <c r="O9" s="55" t="s">
        <v>25</v>
      </c>
    </row>
    <row r="10" spans="1:15">
      <c r="A10" s="170">
        <f t="shared" si="5"/>
        <v>6</v>
      </c>
      <c r="B10" s="171" t="s">
        <v>26</v>
      </c>
      <c r="C10" s="172" t="s">
        <v>27</v>
      </c>
      <c r="D10" s="173">
        <v>43119</v>
      </c>
      <c r="E10" s="174">
        <v>1002500</v>
      </c>
      <c r="F10" s="175">
        <f t="shared" si="0"/>
        <v>1122800</v>
      </c>
      <c r="G10" s="176">
        <f t="shared" si="1"/>
        <v>100250</v>
      </c>
      <c r="H10" s="177">
        <f>+E10*1.2%</f>
        <v>12030</v>
      </c>
      <c r="I10" s="178">
        <v>10</v>
      </c>
      <c r="J10" s="80">
        <v>5</v>
      </c>
      <c r="K10" s="179">
        <f t="shared" si="2"/>
        <v>112280</v>
      </c>
      <c r="L10" s="179">
        <f t="shared" si="3"/>
        <v>561400</v>
      </c>
      <c r="M10" s="179">
        <f t="shared" si="4"/>
        <v>501250</v>
      </c>
      <c r="N10" s="180"/>
      <c r="O10" s="181" t="s">
        <v>28</v>
      </c>
    </row>
    <row r="11" spans="1:15">
      <c r="A11" s="52">
        <f t="shared" si="5"/>
        <v>7</v>
      </c>
      <c r="B11" s="65" t="s">
        <v>33</v>
      </c>
      <c r="C11" s="189" t="s">
        <v>34</v>
      </c>
      <c r="D11" s="190">
        <v>43259</v>
      </c>
      <c r="E11" s="62">
        <v>203000</v>
      </c>
      <c r="F11" s="57">
        <f t="shared" ref="F11" si="6">+I11*K11</f>
        <v>205436</v>
      </c>
      <c r="G11" s="12">
        <f t="shared" ref="G11" si="7">+E11/I11</f>
        <v>203000</v>
      </c>
      <c r="H11" s="21">
        <f>+E11*1.2%</f>
        <v>2436</v>
      </c>
      <c r="I11" s="58">
        <v>1</v>
      </c>
      <c r="J11" s="58">
        <v>1</v>
      </c>
      <c r="K11" s="13">
        <f t="shared" ref="K11" si="8">+G11+H11</f>
        <v>205436</v>
      </c>
      <c r="L11" s="13">
        <f t="shared" ref="L11" si="9">+J11*K11</f>
        <v>205436</v>
      </c>
      <c r="M11" s="13">
        <f t="shared" si="4"/>
        <v>203000</v>
      </c>
      <c r="N11" s="53"/>
      <c r="O11" s="55" t="s">
        <v>40</v>
      </c>
    </row>
    <row r="12" spans="1:15">
      <c r="A12" s="52">
        <f t="shared" si="5"/>
        <v>8</v>
      </c>
      <c r="B12" s="60" t="s">
        <v>31</v>
      </c>
      <c r="C12" s="61">
        <v>912811</v>
      </c>
      <c r="D12" s="64">
        <v>43272</v>
      </c>
      <c r="E12" s="62">
        <v>503000</v>
      </c>
      <c r="F12" s="57">
        <f t="shared" ref="F12:F20" si="10">+I12*K12</f>
        <v>509036</v>
      </c>
      <c r="G12" s="12">
        <f t="shared" ref="G12:G20" si="11">+E12/I12</f>
        <v>503000</v>
      </c>
      <c r="H12" s="21">
        <f t="shared" ref="H12:H20" si="12">+E12*1.2%</f>
        <v>6036</v>
      </c>
      <c r="I12" s="58">
        <v>1</v>
      </c>
      <c r="J12" s="58">
        <v>1</v>
      </c>
      <c r="K12" s="13">
        <f t="shared" ref="K12:K20" si="13">+G12+H12</f>
        <v>509036</v>
      </c>
      <c r="L12" s="13">
        <f t="shared" ref="L12:L20" si="14">+J12*K12</f>
        <v>509036</v>
      </c>
      <c r="M12" s="13">
        <f t="shared" ref="M12:M20" si="15">+G12*J12</f>
        <v>503000</v>
      </c>
      <c r="N12" s="53"/>
      <c r="O12" s="55" t="s">
        <v>32</v>
      </c>
    </row>
    <row r="13" spans="1:15">
      <c r="A13" s="52">
        <f t="shared" si="5"/>
        <v>9</v>
      </c>
      <c r="B13" s="65" t="s">
        <v>33</v>
      </c>
      <c r="C13" s="189" t="s">
        <v>34</v>
      </c>
      <c r="D13" s="190">
        <v>43272</v>
      </c>
      <c r="E13" s="62">
        <v>503000</v>
      </c>
      <c r="F13" s="57">
        <f t="shared" si="10"/>
        <v>509036</v>
      </c>
      <c r="G13" s="12">
        <f t="shared" si="11"/>
        <v>503000</v>
      </c>
      <c r="H13" s="21">
        <f t="shared" si="12"/>
        <v>6036</v>
      </c>
      <c r="I13" s="58">
        <v>1</v>
      </c>
      <c r="J13" s="58">
        <v>1</v>
      </c>
      <c r="K13" s="13">
        <f t="shared" si="13"/>
        <v>509036</v>
      </c>
      <c r="L13" s="13">
        <f t="shared" si="14"/>
        <v>509036</v>
      </c>
      <c r="M13" s="13">
        <f t="shared" si="15"/>
        <v>503000</v>
      </c>
      <c r="N13" s="53"/>
      <c r="O13" s="55" t="s">
        <v>32</v>
      </c>
    </row>
    <row r="14" spans="1:15">
      <c r="A14" s="52">
        <f t="shared" si="5"/>
        <v>10</v>
      </c>
      <c r="B14" s="65" t="s">
        <v>35</v>
      </c>
      <c r="C14" s="191" t="s">
        <v>36</v>
      </c>
      <c r="D14" s="192">
        <v>43272</v>
      </c>
      <c r="E14" s="62">
        <v>1003000</v>
      </c>
      <c r="F14" s="57">
        <f t="shared" si="10"/>
        <v>1015036</v>
      </c>
      <c r="G14" s="12">
        <f t="shared" si="11"/>
        <v>1003000</v>
      </c>
      <c r="H14" s="21">
        <f t="shared" si="12"/>
        <v>12036</v>
      </c>
      <c r="I14" s="58">
        <v>1</v>
      </c>
      <c r="J14" s="58">
        <v>1</v>
      </c>
      <c r="K14" s="13">
        <f t="shared" si="13"/>
        <v>1015036</v>
      </c>
      <c r="L14" s="13">
        <f t="shared" si="14"/>
        <v>1015036</v>
      </c>
      <c r="M14" s="13">
        <f t="shared" si="15"/>
        <v>1003000</v>
      </c>
      <c r="N14" s="53"/>
      <c r="O14" s="67" t="s">
        <v>28</v>
      </c>
    </row>
    <row r="15" spans="1:15">
      <c r="A15" s="52">
        <f t="shared" si="5"/>
        <v>11</v>
      </c>
      <c r="B15" s="60" t="s">
        <v>38</v>
      </c>
      <c r="C15" s="66">
        <v>963180</v>
      </c>
      <c r="D15" s="190">
        <v>43272</v>
      </c>
      <c r="E15" s="62">
        <v>503000</v>
      </c>
      <c r="F15" s="57">
        <f t="shared" si="10"/>
        <v>509036</v>
      </c>
      <c r="G15" s="12">
        <f t="shared" si="11"/>
        <v>503000</v>
      </c>
      <c r="H15" s="21">
        <f t="shared" si="12"/>
        <v>6036</v>
      </c>
      <c r="I15" s="58">
        <v>1</v>
      </c>
      <c r="J15" s="58">
        <v>1</v>
      </c>
      <c r="K15" s="13">
        <f t="shared" si="13"/>
        <v>509036</v>
      </c>
      <c r="L15" s="13">
        <f t="shared" si="14"/>
        <v>509036</v>
      </c>
      <c r="M15" s="13">
        <f t="shared" si="15"/>
        <v>503000</v>
      </c>
      <c r="N15" s="53"/>
      <c r="O15" s="55" t="s">
        <v>32</v>
      </c>
    </row>
    <row r="16" spans="1:15">
      <c r="A16" s="52">
        <f t="shared" si="5"/>
        <v>12</v>
      </c>
      <c r="B16" s="65" t="s">
        <v>43</v>
      </c>
      <c r="C16" s="69">
        <v>885217</v>
      </c>
      <c r="D16" s="190">
        <v>43273</v>
      </c>
      <c r="E16" s="62">
        <v>503000</v>
      </c>
      <c r="F16" s="57">
        <f t="shared" si="10"/>
        <v>509036</v>
      </c>
      <c r="G16" s="12">
        <f t="shared" si="11"/>
        <v>503000</v>
      </c>
      <c r="H16" s="21">
        <f t="shared" si="12"/>
        <v>6036</v>
      </c>
      <c r="I16" s="58">
        <v>1</v>
      </c>
      <c r="J16" s="58">
        <v>1</v>
      </c>
      <c r="K16" s="13">
        <f t="shared" si="13"/>
        <v>509036</v>
      </c>
      <c r="L16" s="13">
        <f t="shared" si="14"/>
        <v>509036</v>
      </c>
      <c r="M16" s="13">
        <f t="shared" si="15"/>
        <v>503000</v>
      </c>
      <c r="N16" s="53"/>
      <c r="O16" s="67" t="s">
        <v>32</v>
      </c>
    </row>
    <row r="17" spans="1:15">
      <c r="A17" s="52">
        <f t="shared" si="5"/>
        <v>13</v>
      </c>
      <c r="B17" s="60" t="s">
        <v>29</v>
      </c>
      <c r="C17" s="61">
        <v>973142</v>
      </c>
      <c r="D17" s="190">
        <v>43276</v>
      </c>
      <c r="E17" s="62">
        <v>809000</v>
      </c>
      <c r="F17" s="57">
        <f t="shared" si="10"/>
        <v>818708</v>
      </c>
      <c r="G17" s="12">
        <f t="shared" si="11"/>
        <v>809000</v>
      </c>
      <c r="H17" s="21">
        <f t="shared" si="12"/>
        <v>9708</v>
      </c>
      <c r="I17" s="58">
        <v>1</v>
      </c>
      <c r="J17" s="58">
        <v>1</v>
      </c>
      <c r="K17" s="13">
        <f t="shared" si="13"/>
        <v>818708</v>
      </c>
      <c r="L17" s="13">
        <f t="shared" si="14"/>
        <v>818708</v>
      </c>
      <c r="M17" s="13">
        <f t="shared" si="15"/>
        <v>809000</v>
      </c>
      <c r="N17" s="53"/>
      <c r="O17" s="55" t="s">
        <v>30</v>
      </c>
    </row>
    <row r="18" spans="1:15">
      <c r="A18" s="52">
        <f t="shared" si="5"/>
        <v>14</v>
      </c>
      <c r="B18" s="60" t="s">
        <v>39</v>
      </c>
      <c r="C18" s="66">
        <v>913622</v>
      </c>
      <c r="D18" s="64">
        <v>43277</v>
      </c>
      <c r="E18" s="62">
        <v>503000</v>
      </c>
      <c r="F18" s="57">
        <f t="shared" si="10"/>
        <v>509036</v>
      </c>
      <c r="G18" s="12">
        <f t="shared" si="11"/>
        <v>503000</v>
      </c>
      <c r="H18" s="21">
        <f t="shared" si="12"/>
        <v>6036</v>
      </c>
      <c r="I18" s="58">
        <v>1</v>
      </c>
      <c r="J18" s="58">
        <v>1</v>
      </c>
      <c r="K18" s="13">
        <f t="shared" si="13"/>
        <v>509036</v>
      </c>
      <c r="L18" s="13">
        <f t="shared" si="14"/>
        <v>509036</v>
      </c>
      <c r="M18" s="13">
        <f t="shared" si="15"/>
        <v>503000</v>
      </c>
      <c r="N18" s="53"/>
      <c r="O18" s="55" t="s">
        <v>32</v>
      </c>
    </row>
    <row r="19" spans="1:15">
      <c r="A19" s="52">
        <f t="shared" si="5"/>
        <v>15</v>
      </c>
      <c r="B19" s="60" t="s">
        <v>41</v>
      </c>
      <c r="C19" s="66" t="s">
        <v>42</v>
      </c>
      <c r="D19" s="190">
        <v>43277</v>
      </c>
      <c r="E19" s="62">
        <v>203000</v>
      </c>
      <c r="F19" s="57">
        <f t="shared" si="10"/>
        <v>205436</v>
      </c>
      <c r="G19" s="12">
        <f t="shared" si="11"/>
        <v>203000</v>
      </c>
      <c r="H19" s="21">
        <f t="shared" si="12"/>
        <v>2436</v>
      </c>
      <c r="I19" s="58">
        <v>1</v>
      </c>
      <c r="J19" s="58">
        <v>1</v>
      </c>
      <c r="K19" s="13">
        <f t="shared" si="13"/>
        <v>205436</v>
      </c>
      <c r="L19" s="13">
        <f t="shared" si="14"/>
        <v>205436</v>
      </c>
      <c r="M19" s="13">
        <f t="shared" si="15"/>
        <v>203000</v>
      </c>
      <c r="N19" s="53"/>
      <c r="O19" s="55" t="s">
        <v>40</v>
      </c>
    </row>
    <row r="20" spans="1:15">
      <c r="A20" s="52">
        <f t="shared" si="5"/>
        <v>16</v>
      </c>
      <c r="B20" s="14" t="s">
        <v>54</v>
      </c>
      <c r="C20" s="19" t="s">
        <v>55</v>
      </c>
      <c r="D20" s="7">
        <v>43280</v>
      </c>
      <c r="E20" s="68">
        <v>53000</v>
      </c>
      <c r="F20" s="57">
        <f t="shared" si="10"/>
        <v>53636</v>
      </c>
      <c r="G20" s="12">
        <f t="shared" si="11"/>
        <v>53000</v>
      </c>
      <c r="H20" s="21">
        <f t="shared" si="12"/>
        <v>636</v>
      </c>
      <c r="I20" s="58">
        <v>1</v>
      </c>
      <c r="J20" s="58">
        <v>1</v>
      </c>
      <c r="K20" s="13">
        <f t="shared" si="13"/>
        <v>53636</v>
      </c>
      <c r="L20" s="13">
        <f t="shared" si="14"/>
        <v>53636</v>
      </c>
      <c r="M20" s="13">
        <f t="shared" si="15"/>
        <v>53000</v>
      </c>
      <c r="N20" s="53"/>
      <c r="O20" s="55" t="s">
        <v>37</v>
      </c>
    </row>
    <row r="21" spans="1:15">
      <c r="A21" s="95"/>
      <c r="B21" s="99"/>
      <c r="C21" s="95"/>
      <c r="D21" s="182"/>
      <c r="E21" s="183"/>
      <c r="F21" s="183"/>
      <c r="G21" s="184"/>
      <c r="H21" s="185"/>
      <c r="I21" s="95"/>
      <c r="J21" s="99"/>
      <c r="K21" s="186"/>
      <c r="L21" s="186"/>
      <c r="M21" s="186"/>
      <c r="N21" s="187"/>
      <c r="O21" s="188"/>
    </row>
    <row r="22" spans="1:15">
      <c r="A22" s="58"/>
      <c r="B22" s="16" t="s">
        <v>6</v>
      </c>
      <c r="C22" s="58"/>
      <c r="D22" s="71"/>
      <c r="E22" s="9">
        <f>SUM(E5:E21)</f>
        <v>6605500</v>
      </c>
      <c r="F22" s="9">
        <f t="shared" ref="F22:M22" si="16">SUM(F5:F21)</f>
        <v>6790564</v>
      </c>
      <c r="G22" s="9">
        <f t="shared" si="16"/>
        <v>5703250</v>
      </c>
      <c r="H22" s="9">
        <f t="shared" si="16"/>
        <v>76794</v>
      </c>
      <c r="I22" s="9">
        <f t="shared" si="16"/>
        <v>25</v>
      </c>
      <c r="J22" s="9">
        <f t="shared" si="16"/>
        <v>20</v>
      </c>
      <c r="K22" s="9">
        <f t="shared" si="16"/>
        <v>5780044</v>
      </c>
      <c r="L22" s="9">
        <f t="shared" si="16"/>
        <v>6229164</v>
      </c>
      <c r="M22" s="9">
        <f t="shared" si="16"/>
        <v>6104250</v>
      </c>
      <c r="N22" s="53"/>
      <c r="O22" s="73"/>
    </row>
  </sheetData>
  <sortState ref="B5:R29">
    <sortCondition ref="J5:J29"/>
  </sortState>
  <pageMargins left="0.15748031496062992" right="0.70866141732283472" top="0.51181102362204722" bottom="0.74803149606299213" header="0.23622047244094491" footer="0.31496062992125984"/>
  <pageSetup paperSize="5" scale="75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7"/>
  <sheetViews>
    <sheetView showGridLines="0" view="pageBreakPreview" topLeftCell="G1" zoomScaleSheetLayoutView="100" workbookViewId="0">
      <pane ySplit="4" topLeftCell="A27" activePane="bottomLeft" state="frozen"/>
      <selection pane="bottomLeft" activeCell="O29" sqref="O29"/>
    </sheetView>
  </sheetViews>
  <sheetFormatPr defaultRowHeight="15.75"/>
  <cols>
    <col min="1" max="1" width="5.5703125" style="28" customWidth="1"/>
    <col min="2" max="2" width="25.7109375" style="29" bestFit="1" customWidth="1"/>
    <col min="3" max="3" width="10.28515625" style="28" bestFit="1" customWidth="1"/>
    <col min="4" max="4" width="13.5703125" style="74" bestFit="1" customWidth="1"/>
    <col min="5" max="5" width="15.42578125" style="75" bestFit="1" customWidth="1"/>
    <col min="6" max="6" width="15.140625" style="75" bestFit="1" customWidth="1"/>
    <col min="7" max="7" width="15.85546875" style="76" bestFit="1" customWidth="1"/>
    <col min="8" max="8" width="13" style="2" bestFit="1" customWidth="1"/>
    <col min="9" max="9" width="8.5703125" style="28" bestFit="1" customWidth="1"/>
    <col min="10" max="10" width="8.5703125" style="29" bestFit="1" customWidth="1"/>
    <col min="11" max="12" width="15.140625" style="77" bestFit="1" customWidth="1"/>
    <col min="13" max="13" width="15.5703125" style="77" bestFit="1" customWidth="1"/>
    <col min="14" max="14" width="12.7109375" style="78" bestFit="1" customWidth="1"/>
    <col min="15" max="15" width="19.28515625" style="79" bestFit="1" customWidth="1"/>
    <col min="16" max="16" width="10.42578125" style="29" bestFit="1" customWidth="1"/>
    <col min="17" max="16384" width="9.140625" style="29"/>
  </cols>
  <sheetData>
    <row r="1" spans="1:15">
      <c r="A1" s="22" t="s">
        <v>0</v>
      </c>
      <c r="B1" s="23"/>
      <c r="C1" s="24"/>
      <c r="D1" s="25"/>
      <c r="E1" s="26"/>
      <c r="F1" s="26"/>
      <c r="G1" s="27"/>
      <c r="H1" s="1"/>
      <c r="K1" s="30"/>
      <c r="L1" s="30"/>
      <c r="M1" s="30"/>
      <c r="N1" s="31"/>
      <c r="O1" s="22"/>
    </row>
    <row r="2" spans="1:15">
      <c r="A2" s="32" t="s">
        <v>97</v>
      </c>
      <c r="B2" s="23"/>
      <c r="C2" s="24"/>
      <c r="D2" s="25"/>
      <c r="E2" s="26"/>
      <c r="F2" s="26"/>
      <c r="G2" s="27"/>
      <c r="H2" s="1"/>
      <c r="K2" s="30"/>
      <c r="L2" s="30"/>
      <c r="M2" s="30"/>
      <c r="N2" s="31"/>
      <c r="O2" s="22"/>
    </row>
    <row r="3" spans="1:15" s="41" customFormat="1" ht="12.75">
      <c r="A3" s="33" t="s">
        <v>1</v>
      </c>
      <c r="B3" s="33" t="s">
        <v>2</v>
      </c>
      <c r="C3" s="33" t="s">
        <v>3</v>
      </c>
      <c r="D3" s="34" t="s">
        <v>4</v>
      </c>
      <c r="E3" s="35" t="s">
        <v>5</v>
      </c>
      <c r="F3" s="35" t="s">
        <v>6</v>
      </c>
      <c r="G3" s="33" t="s">
        <v>7</v>
      </c>
      <c r="H3" s="36" t="s">
        <v>8</v>
      </c>
      <c r="I3" s="37" t="s">
        <v>9</v>
      </c>
      <c r="J3" s="33" t="s">
        <v>10</v>
      </c>
      <c r="K3" s="38" t="s">
        <v>11</v>
      </c>
      <c r="L3" s="39" t="s">
        <v>12</v>
      </c>
      <c r="M3" s="39" t="s">
        <v>13</v>
      </c>
      <c r="N3" s="40" t="s">
        <v>14</v>
      </c>
      <c r="O3" s="33" t="s">
        <v>15</v>
      </c>
    </row>
    <row r="4" spans="1:15" s="41" customFormat="1" ht="12.75">
      <c r="A4" s="82"/>
      <c r="B4" s="82"/>
      <c r="C4" s="82"/>
      <c r="D4" s="83" t="s">
        <v>16</v>
      </c>
      <c r="E4" s="84"/>
      <c r="F4" s="85" t="s">
        <v>5</v>
      </c>
      <c r="G4" s="82"/>
      <c r="H4" s="86"/>
      <c r="I4" s="87"/>
      <c r="J4" s="82" t="s">
        <v>17</v>
      </c>
      <c r="K4" s="88" t="s">
        <v>18</v>
      </c>
      <c r="L4" s="89" t="s">
        <v>8</v>
      </c>
      <c r="M4" s="89"/>
      <c r="N4" s="90"/>
      <c r="O4" s="91"/>
    </row>
    <row r="5" spans="1:15" ht="16.5">
      <c r="A5" s="69">
        <v>1</v>
      </c>
      <c r="B5" s="149" t="s">
        <v>24</v>
      </c>
      <c r="C5" s="150">
        <v>921870</v>
      </c>
      <c r="D5" s="151">
        <v>43210</v>
      </c>
      <c r="E5" s="143">
        <v>51000</v>
      </c>
      <c r="F5" s="144">
        <f t="shared" ref="F5:F7" si="0">+I5*K5</f>
        <v>51612</v>
      </c>
      <c r="G5" s="145">
        <f t="shared" ref="G5:G7" si="1">+E5/I5</f>
        <v>51000</v>
      </c>
      <c r="H5" s="146">
        <f>+E5*1.2%</f>
        <v>612</v>
      </c>
      <c r="I5" s="147">
        <v>1</v>
      </c>
      <c r="J5" s="147">
        <v>1</v>
      </c>
      <c r="K5" s="13">
        <f t="shared" ref="K5:K7" si="2">+G5+H5</f>
        <v>51612</v>
      </c>
      <c r="L5" s="13">
        <f t="shared" ref="L5:L7" si="3">+J5*K5</f>
        <v>51612</v>
      </c>
      <c r="M5" s="13">
        <f t="shared" ref="M5:M7" si="4">+G5*J5</f>
        <v>51000</v>
      </c>
      <c r="N5" s="53"/>
      <c r="O5" s="92" t="s">
        <v>44</v>
      </c>
    </row>
    <row r="6" spans="1:15" ht="16.5">
      <c r="A6" s="69">
        <f t="shared" ref="A6:A35" si="5">+A5+1</f>
        <v>2</v>
      </c>
      <c r="B6" s="149" t="s">
        <v>24</v>
      </c>
      <c r="C6" s="150">
        <v>921870</v>
      </c>
      <c r="D6" s="151">
        <v>43210</v>
      </c>
      <c r="E6" s="143">
        <v>26500</v>
      </c>
      <c r="F6" s="144">
        <f t="shared" si="0"/>
        <v>26818</v>
      </c>
      <c r="G6" s="145">
        <f t="shared" si="1"/>
        <v>26500</v>
      </c>
      <c r="H6" s="146">
        <f>+E6*1.2%</f>
        <v>318</v>
      </c>
      <c r="I6" s="147">
        <v>1</v>
      </c>
      <c r="J6" s="147">
        <v>1</v>
      </c>
      <c r="K6" s="13">
        <f t="shared" si="2"/>
        <v>26818</v>
      </c>
      <c r="L6" s="13">
        <f t="shared" si="3"/>
        <v>26818</v>
      </c>
      <c r="M6" s="13">
        <f t="shared" si="4"/>
        <v>26500</v>
      </c>
      <c r="N6" s="53"/>
      <c r="O6" s="92" t="s">
        <v>45</v>
      </c>
    </row>
    <row r="7" spans="1:15">
      <c r="A7" s="194">
        <f t="shared" si="5"/>
        <v>3</v>
      </c>
      <c r="B7" s="195" t="s">
        <v>24</v>
      </c>
      <c r="C7" s="196">
        <v>921870</v>
      </c>
      <c r="D7" s="197">
        <v>43238</v>
      </c>
      <c r="E7" s="198">
        <v>51000</v>
      </c>
      <c r="F7" s="144">
        <f t="shared" si="0"/>
        <v>51000</v>
      </c>
      <c r="G7" s="145">
        <f t="shared" si="1"/>
        <v>51000</v>
      </c>
      <c r="H7" s="146">
        <v>0</v>
      </c>
      <c r="I7" s="147">
        <v>1</v>
      </c>
      <c r="J7" s="147">
        <v>1</v>
      </c>
      <c r="K7" s="13">
        <f t="shared" si="2"/>
        <v>51000</v>
      </c>
      <c r="L7" s="13">
        <f t="shared" si="3"/>
        <v>51000</v>
      </c>
      <c r="M7" s="13">
        <f t="shared" si="4"/>
        <v>51000</v>
      </c>
      <c r="N7" s="53"/>
      <c r="O7" s="205" t="s">
        <v>46</v>
      </c>
    </row>
    <row r="8" spans="1:15">
      <c r="A8" s="194">
        <f t="shared" si="5"/>
        <v>4</v>
      </c>
      <c r="B8" s="14" t="s">
        <v>104</v>
      </c>
      <c r="C8" s="19" t="s">
        <v>105</v>
      </c>
      <c r="D8" s="64">
        <v>43259</v>
      </c>
      <c r="E8" s="56">
        <v>100500</v>
      </c>
      <c r="F8" s="57">
        <f t="shared" ref="F8" si="6">+I8*K8</f>
        <v>101706</v>
      </c>
      <c r="G8" s="12">
        <f t="shared" ref="G8" si="7">+E8/I8</f>
        <v>100500</v>
      </c>
      <c r="H8" s="21">
        <f>+E8*1.2%</f>
        <v>1206</v>
      </c>
      <c r="I8" s="58">
        <v>1</v>
      </c>
      <c r="J8" s="58">
        <v>1</v>
      </c>
      <c r="K8" s="13">
        <f t="shared" ref="K8" si="8">+G8+H8</f>
        <v>101706</v>
      </c>
      <c r="L8" s="13">
        <f t="shared" ref="L8" si="9">+J8*K8</f>
        <v>101706</v>
      </c>
      <c r="M8" s="13">
        <f t="shared" ref="M8" si="10">+G8*J8</f>
        <v>100500</v>
      </c>
      <c r="N8" s="204"/>
      <c r="O8" s="17" t="s">
        <v>57</v>
      </c>
    </row>
    <row r="9" spans="1:15">
      <c r="A9" s="194">
        <f t="shared" si="5"/>
        <v>5</v>
      </c>
      <c r="B9" s="14" t="s">
        <v>50</v>
      </c>
      <c r="C9" s="19" t="s">
        <v>51</v>
      </c>
      <c r="D9" s="64">
        <v>43259</v>
      </c>
      <c r="E9" s="56">
        <v>100500</v>
      </c>
      <c r="F9" s="57">
        <f t="shared" ref="F9:F35" si="11">+I9*K9</f>
        <v>101706</v>
      </c>
      <c r="G9" s="12">
        <f t="shared" ref="G9:G35" si="12">+E9/I9</f>
        <v>100500</v>
      </c>
      <c r="H9" s="21">
        <f t="shared" ref="H9:H35" si="13">+E9*1.2%</f>
        <v>1206</v>
      </c>
      <c r="I9" s="58">
        <v>1</v>
      </c>
      <c r="J9" s="58">
        <v>1</v>
      </c>
      <c r="K9" s="13">
        <f t="shared" ref="K9:K35" si="14">+G9+H9</f>
        <v>101706</v>
      </c>
      <c r="L9" s="13">
        <f t="shared" ref="L9:L35" si="15">+J9*K9</f>
        <v>101706</v>
      </c>
      <c r="M9" s="13">
        <f t="shared" ref="M9:M35" si="16">+G9*J9</f>
        <v>100500</v>
      </c>
      <c r="N9" s="204"/>
      <c r="O9" s="5" t="s">
        <v>53</v>
      </c>
    </row>
    <row r="10" spans="1:15">
      <c r="A10" s="194">
        <f t="shared" si="5"/>
        <v>6</v>
      </c>
      <c r="B10" s="14" t="s">
        <v>50</v>
      </c>
      <c r="C10" s="19" t="s">
        <v>51</v>
      </c>
      <c r="D10" s="64">
        <v>43259</v>
      </c>
      <c r="E10" s="56">
        <v>100500</v>
      </c>
      <c r="F10" s="57">
        <f t="shared" si="11"/>
        <v>101706</v>
      </c>
      <c r="G10" s="12">
        <f t="shared" si="12"/>
        <v>100500</v>
      </c>
      <c r="H10" s="21">
        <f t="shared" si="13"/>
        <v>1206</v>
      </c>
      <c r="I10" s="58">
        <v>1</v>
      </c>
      <c r="J10" s="58">
        <v>1</v>
      </c>
      <c r="K10" s="13">
        <f t="shared" si="14"/>
        <v>101706</v>
      </c>
      <c r="L10" s="13">
        <f t="shared" si="15"/>
        <v>101706</v>
      </c>
      <c r="M10" s="13">
        <f t="shared" si="16"/>
        <v>100500</v>
      </c>
      <c r="N10" s="204"/>
      <c r="O10" s="5" t="s">
        <v>53</v>
      </c>
    </row>
    <row r="11" spans="1:15">
      <c r="A11" s="194">
        <f t="shared" si="5"/>
        <v>7</v>
      </c>
      <c r="B11" s="60" t="s">
        <v>31</v>
      </c>
      <c r="C11" s="61">
        <v>912811</v>
      </c>
      <c r="D11" s="192">
        <v>43272</v>
      </c>
      <c r="E11" s="202">
        <v>100500</v>
      </c>
      <c r="F11" s="57">
        <f t="shared" si="11"/>
        <v>101706</v>
      </c>
      <c r="G11" s="12">
        <f t="shared" si="12"/>
        <v>100500</v>
      </c>
      <c r="H11" s="21">
        <f t="shared" si="13"/>
        <v>1206</v>
      </c>
      <c r="I11" s="58">
        <v>1</v>
      </c>
      <c r="J11" s="58">
        <v>1</v>
      </c>
      <c r="K11" s="13">
        <f t="shared" si="14"/>
        <v>101706</v>
      </c>
      <c r="L11" s="13">
        <f t="shared" si="15"/>
        <v>101706</v>
      </c>
      <c r="M11" s="13">
        <f t="shared" si="16"/>
        <v>100500</v>
      </c>
      <c r="N11" s="204"/>
      <c r="O11" s="60" t="s">
        <v>57</v>
      </c>
    </row>
    <row r="12" spans="1:15">
      <c r="A12" s="194">
        <f t="shared" si="5"/>
        <v>8</v>
      </c>
      <c r="B12" s="201" t="s">
        <v>21</v>
      </c>
      <c r="C12" s="199">
        <v>898343</v>
      </c>
      <c r="D12" s="192">
        <v>43272</v>
      </c>
      <c r="E12" s="203">
        <v>100500</v>
      </c>
      <c r="F12" s="57">
        <f t="shared" si="11"/>
        <v>101706</v>
      </c>
      <c r="G12" s="12">
        <f t="shared" si="12"/>
        <v>100500</v>
      </c>
      <c r="H12" s="21">
        <f t="shared" si="13"/>
        <v>1206</v>
      </c>
      <c r="I12" s="58">
        <v>1</v>
      </c>
      <c r="J12" s="58">
        <v>1</v>
      </c>
      <c r="K12" s="13">
        <f t="shared" si="14"/>
        <v>101706</v>
      </c>
      <c r="L12" s="13">
        <f t="shared" si="15"/>
        <v>101706</v>
      </c>
      <c r="M12" s="13">
        <f t="shared" si="16"/>
        <v>100500</v>
      </c>
      <c r="N12" s="204"/>
      <c r="O12" s="65" t="s">
        <v>53</v>
      </c>
    </row>
    <row r="13" spans="1:15">
      <c r="A13" s="194">
        <f t="shared" si="5"/>
        <v>9</v>
      </c>
      <c r="B13" s="60" t="s">
        <v>106</v>
      </c>
      <c r="C13" s="63" t="s">
        <v>107</v>
      </c>
      <c r="D13" s="64">
        <v>43272</v>
      </c>
      <c r="E13" s="202">
        <v>100500</v>
      </c>
      <c r="F13" s="57">
        <f t="shared" si="11"/>
        <v>101706</v>
      </c>
      <c r="G13" s="12">
        <f t="shared" si="12"/>
        <v>100500</v>
      </c>
      <c r="H13" s="21">
        <f t="shared" si="13"/>
        <v>1206</v>
      </c>
      <c r="I13" s="58">
        <v>1</v>
      </c>
      <c r="J13" s="58">
        <v>1</v>
      </c>
      <c r="K13" s="13">
        <f t="shared" si="14"/>
        <v>101706</v>
      </c>
      <c r="L13" s="13">
        <f t="shared" si="15"/>
        <v>101706</v>
      </c>
      <c r="M13" s="13">
        <f t="shared" si="16"/>
        <v>100500</v>
      </c>
      <c r="N13" s="204"/>
      <c r="O13" s="60" t="s">
        <v>113</v>
      </c>
    </row>
    <row r="14" spans="1:15">
      <c r="A14" s="194">
        <f t="shared" si="5"/>
        <v>10</v>
      </c>
      <c r="B14" s="14" t="s">
        <v>104</v>
      </c>
      <c r="C14" s="19" t="s">
        <v>105</v>
      </c>
      <c r="D14" s="64">
        <v>43272</v>
      </c>
      <c r="E14" s="56">
        <v>100500</v>
      </c>
      <c r="F14" s="57">
        <f t="shared" si="11"/>
        <v>101706</v>
      </c>
      <c r="G14" s="12">
        <f t="shared" si="12"/>
        <v>100500</v>
      </c>
      <c r="H14" s="21">
        <f t="shared" si="13"/>
        <v>1206</v>
      </c>
      <c r="I14" s="58">
        <v>1</v>
      </c>
      <c r="J14" s="58">
        <v>1</v>
      </c>
      <c r="K14" s="13">
        <f t="shared" si="14"/>
        <v>101706</v>
      </c>
      <c r="L14" s="13">
        <f t="shared" si="15"/>
        <v>101706</v>
      </c>
      <c r="M14" s="13">
        <f t="shared" si="16"/>
        <v>100500</v>
      </c>
      <c r="N14" s="204"/>
      <c r="O14" s="17" t="s">
        <v>57</v>
      </c>
    </row>
    <row r="15" spans="1:15">
      <c r="A15" s="194">
        <f t="shared" si="5"/>
        <v>11</v>
      </c>
      <c r="B15" s="14" t="s">
        <v>104</v>
      </c>
      <c r="C15" s="19" t="s">
        <v>105</v>
      </c>
      <c r="D15" s="64">
        <v>43272</v>
      </c>
      <c r="E15" s="56">
        <v>51000</v>
      </c>
      <c r="F15" s="57">
        <f t="shared" si="11"/>
        <v>51612</v>
      </c>
      <c r="G15" s="12">
        <f t="shared" si="12"/>
        <v>51000</v>
      </c>
      <c r="H15" s="21">
        <f t="shared" si="13"/>
        <v>612</v>
      </c>
      <c r="I15" s="58">
        <v>1</v>
      </c>
      <c r="J15" s="58">
        <v>1</v>
      </c>
      <c r="K15" s="13">
        <f t="shared" si="14"/>
        <v>51612</v>
      </c>
      <c r="L15" s="13">
        <f t="shared" si="15"/>
        <v>51612</v>
      </c>
      <c r="M15" s="13">
        <f t="shared" si="16"/>
        <v>51000</v>
      </c>
      <c r="N15" s="204"/>
      <c r="O15" s="17" t="s">
        <v>46</v>
      </c>
    </row>
    <row r="16" spans="1:15">
      <c r="A16" s="194">
        <f t="shared" si="5"/>
        <v>12</v>
      </c>
      <c r="B16" s="55" t="s">
        <v>108</v>
      </c>
      <c r="C16" s="61">
        <v>101011</v>
      </c>
      <c r="D16" s="192">
        <v>43272</v>
      </c>
      <c r="E16" s="202">
        <v>12000</v>
      </c>
      <c r="F16" s="57">
        <f t="shared" si="11"/>
        <v>12144</v>
      </c>
      <c r="G16" s="12">
        <f t="shared" si="12"/>
        <v>12000</v>
      </c>
      <c r="H16" s="21">
        <f t="shared" si="13"/>
        <v>144</v>
      </c>
      <c r="I16" s="58">
        <v>1</v>
      </c>
      <c r="J16" s="58">
        <v>1</v>
      </c>
      <c r="K16" s="13">
        <f t="shared" si="14"/>
        <v>12144</v>
      </c>
      <c r="L16" s="13">
        <f t="shared" si="15"/>
        <v>12144</v>
      </c>
      <c r="M16" s="13">
        <f t="shared" si="16"/>
        <v>12000</v>
      </c>
      <c r="N16" s="204"/>
      <c r="O16" s="60" t="s">
        <v>56</v>
      </c>
    </row>
    <row r="17" spans="1:15">
      <c r="A17" s="194">
        <f t="shared" si="5"/>
        <v>13</v>
      </c>
      <c r="B17" s="67" t="s">
        <v>109</v>
      </c>
      <c r="C17" s="94" t="s">
        <v>110</v>
      </c>
      <c r="D17" s="64">
        <v>43272</v>
      </c>
      <c r="E17" s="203">
        <v>51000</v>
      </c>
      <c r="F17" s="57">
        <f t="shared" si="11"/>
        <v>51612</v>
      </c>
      <c r="G17" s="12">
        <f t="shared" si="12"/>
        <v>51000</v>
      </c>
      <c r="H17" s="21">
        <f t="shared" si="13"/>
        <v>612</v>
      </c>
      <c r="I17" s="58">
        <v>1</v>
      </c>
      <c r="J17" s="58">
        <v>1</v>
      </c>
      <c r="K17" s="13">
        <f t="shared" si="14"/>
        <v>51612</v>
      </c>
      <c r="L17" s="13">
        <f t="shared" si="15"/>
        <v>51612</v>
      </c>
      <c r="M17" s="13">
        <f t="shared" si="16"/>
        <v>51000</v>
      </c>
      <c r="N17" s="204"/>
      <c r="O17" s="17" t="s">
        <v>46</v>
      </c>
    </row>
    <row r="18" spans="1:15">
      <c r="A18" s="194">
        <f t="shared" si="5"/>
        <v>14</v>
      </c>
      <c r="B18" s="67" t="s">
        <v>109</v>
      </c>
      <c r="C18" s="94" t="s">
        <v>110</v>
      </c>
      <c r="D18" s="64">
        <v>43272</v>
      </c>
      <c r="E18" s="203">
        <v>51000</v>
      </c>
      <c r="F18" s="57">
        <f t="shared" si="11"/>
        <v>51612</v>
      </c>
      <c r="G18" s="12">
        <f t="shared" si="12"/>
        <v>51000</v>
      </c>
      <c r="H18" s="21">
        <f t="shared" si="13"/>
        <v>612</v>
      </c>
      <c r="I18" s="58">
        <v>1</v>
      </c>
      <c r="J18" s="58">
        <v>1</v>
      </c>
      <c r="K18" s="13">
        <f t="shared" si="14"/>
        <v>51612</v>
      </c>
      <c r="L18" s="13">
        <f t="shared" si="15"/>
        <v>51612</v>
      </c>
      <c r="M18" s="13">
        <f t="shared" si="16"/>
        <v>51000</v>
      </c>
      <c r="N18" s="204"/>
      <c r="O18" s="60" t="s">
        <v>58</v>
      </c>
    </row>
    <row r="19" spans="1:15">
      <c r="A19" s="194">
        <f t="shared" si="5"/>
        <v>15</v>
      </c>
      <c r="B19" s="67" t="s">
        <v>109</v>
      </c>
      <c r="C19" s="94" t="s">
        <v>110</v>
      </c>
      <c r="D19" s="64">
        <v>43272</v>
      </c>
      <c r="E19" s="203">
        <v>51000</v>
      </c>
      <c r="F19" s="57">
        <f t="shared" si="11"/>
        <v>51612</v>
      </c>
      <c r="G19" s="12">
        <f t="shared" si="12"/>
        <v>51000</v>
      </c>
      <c r="H19" s="21">
        <f t="shared" si="13"/>
        <v>612</v>
      </c>
      <c r="I19" s="58">
        <v>1</v>
      </c>
      <c r="J19" s="58">
        <v>1</v>
      </c>
      <c r="K19" s="13">
        <f t="shared" si="14"/>
        <v>51612</v>
      </c>
      <c r="L19" s="13">
        <f t="shared" si="15"/>
        <v>51612</v>
      </c>
      <c r="M19" s="13">
        <f t="shared" si="16"/>
        <v>51000</v>
      </c>
      <c r="N19" s="204"/>
      <c r="O19" s="17" t="s">
        <v>114</v>
      </c>
    </row>
    <row r="20" spans="1:15">
      <c r="A20" s="194">
        <f t="shared" si="5"/>
        <v>16</v>
      </c>
      <c r="B20" s="14" t="s">
        <v>54</v>
      </c>
      <c r="C20" s="19" t="s">
        <v>55</v>
      </c>
      <c r="D20" s="7">
        <v>43272</v>
      </c>
      <c r="E20" s="56">
        <v>21000</v>
      </c>
      <c r="F20" s="57">
        <f t="shared" si="11"/>
        <v>21252</v>
      </c>
      <c r="G20" s="12">
        <f t="shared" si="12"/>
        <v>21000</v>
      </c>
      <c r="H20" s="21">
        <f t="shared" si="13"/>
        <v>252</v>
      </c>
      <c r="I20" s="58">
        <v>1</v>
      </c>
      <c r="J20" s="58">
        <v>1</v>
      </c>
      <c r="K20" s="13">
        <f t="shared" si="14"/>
        <v>21252</v>
      </c>
      <c r="L20" s="13">
        <f t="shared" si="15"/>
        <v>21252</v>
      </c>
      <c r="M20" s="13">
        <f t="shared" si="16"/>
        <v>21000</v>
      </c>
      <c r="N20" s="204"/>
      <c r="O20" s="17" t="s">
        <v>47</v>
      </c>
    </row>
    <row r="21" spans="1:15">
      <c r="A21" s="194">
        <f t="shared" si="5"/>
        <v>17</v>
      </c>
      <c r="B21" s="55" t="s">
        <v>52</v>
      </c>
      <c r="C21" s="200" t="s">
        <v>36</v>
      </c>
      <c r="D21" s="64">
        <v>43273</v>
      </c>
      <c r="E21" s="202">
        <v>100500</v>
      </c>
      <c r="F21" s="57">
        <f t="shared" si="11"/>
        <v>101706</v>
      </c>
      <c r="G21" s="12">
        <f t="shared" si="12"/>
        <v>100500</v>
      </c>
      <c r="H21" s="21">
        <f t="shared" si="13"/>
        <v>1206</v>
      </c>
      <c r="I21" s="58">
        <v>1</v>
      </c>
      <c r="J21" s="58">
        <v>1</v>
      </c>
      <c r="K21" s="13">
        <f t="shared" si="14"/>
        <v>101706</v>
      </c>
      <c r="L21" s="13">
        <f t="shared" si="15"/>
        <v>101706</v>
      </c>
      <c r="M21" s="13">
        <f t="shared" si="16"/>
        <v>100500</v>
      </c>
      <c r="N21" s="204"/>
      <c r="O21" s="60" t="s">
        <v>57</v>
      </c>
    </row>
    <row r="22" spans="1:15">
      <c r="A22" s="194">
        <f t="shared" si="5"/>
        <v>18</v>
      </c>
      <c r="B22" s="14" t="s">
        <v>59</v>
      </c>
      <c r="C22" s="19" t="s">
        <v>60</v>
      </c>
      <c r="D22" s="7">
        <v>43273</v>
      </c>
      <c r="E22" s="56">
        <v>100500</v>
      </c>
      <c r="F22" s="57">
        <f t="shared" si="11"/>
        <v>101706</v>
      </c>
      <c r="G22" s="12">
        <f t="shared" si="12"/>
        <v>100500</v>
      </c>
      <c r="H22" s="21">
        <f t="shared" si="13"/>
        <v>1206</v>
      </c>
      <c r="I22" s="58">
        <v>1</v>
      </c>
      <c r="J22" s="58">
        <v>1</v>
      </c>
      <c r="K22" s="13">
        <f t="shared" si="14"/>
        <v>101706</v>
      </c>
      <c r="L22" s="13">
        <f t="shared" si="15"/>
        <v>101706</v>
      </c>
      <c r="M22" s="13">
        <f t="shared" si="16"/>
        <v>100500</v>
      </c>
      <c r="N22" s="204"/>
      <c r="O22" s="17" t="s">
        <v>61</v>
      </c>
    </row>
    <row r="23" spans="1:15">
      <c r="A23" s="194">
        <f t="shared" si="5"/>
        <v>19</v>
      </c>
      <c r="B23" s="55" t="s">
        <v>108</v>
      </c>
      <c r="C23" s="61">
        <v>101011</v>
      </c>
      <c r="D23" s="192">
        <v>43273</v>
      </c>
      <c r="E23" s="202">
        <v>12000</v>
      </c>
      <c r="F23" s="57">
        <f t="shared" si="11"/>
        <v>12144</v>
      </c>
      <c r="G23" s="12">
        <f t="shared" si="12"/>
        <v>12000</v>
      </c>
      <c r="H23" s="21">
        <f t="shared" si="13"/>
        <v>144</v>
      </c>
      <c r="I23" s="58">
        <v>1</v>
      </c>
      <c r="J23" s="58">
        <v>1</v>
      </c>
      <c r="K23" s="13">
        <f t="shared" si="14"/>
        <v>12144</v>
      </c>
      <c r="L23" s="13">
        <f t="shared" si="15"/>
        <v>12144</v>
      </c>
      <c r="M23" s="13">
        <f t="shared" si="16"/>
        <v>12000</v>
      </c>
      <c r="N23" s="204"/>
      <c r="O23" s="60" t="s">
        <v>56</v>
      </c>
    </row>
    <row r="24" spans="1:15">
      <c r="A24" s="194">
        <f t="shared" si="5"/>
        <v>20</v>
      </c>
      <c r="B24" s="65" t="s">
        <v>111</v>
      </c>
      <c r="C24" s="189" t="s">
        <v>112</v>
      </c>
      <c r="D24" s="192">
        <v>43273</v>
      </c>
      <c r="E24" s="202">
        <v>100500</v>
      </c>
      <c r="F24" s="57">
        <f t="shared" si="11"/>
        <v>101706</v>
      </c>
      <c r="G24" s="12">
        <f t="shared" si="12"/>
        <v>100500</v>
      </c>
      <c r="H24" s="21">
        <f t="shared" si="13"/>
        <v>1206</v>
      </c>
      <c r="I24" s="58">
        <v>1</v>
      </c>
      <c r="J24" s="58">
        <v>1</v>
      </c>
      <c r="K24" s="13">
        <f t="shared" si="14"/>
        <v>101706</v>
      </c>
      <c r="L24" s="13">
        <f t="shared" si="15"/>
        <v>101706</v>
      </c>
      <c r="M24" s="13">
        <f t="shared" si="16"/>
        <v>100500</v>
      </c>
      <c r="N24" s="204"/>
      <c r="O24" s="60" t="s">
        <v>57</v>
      </c>
    </row>
    <row r="25" spans="1:15">
      <c r="A25" s="194">
        <f t="shared" si="5"/>
        <v>21</v>
      </c>
      <c r="B25" s="65" t="s">
        <v>111</v>
      </c>
      <c r="C25" s="189" t="s">
        <v>112</v>
      </c>
      <c r="D25" s="192">
        <v>43273</v>
      </c>
      <c r="E25" s="202">
        <v>100500</v>
      </c>
      <c r="F25" s="57">
        <f t="shared" si="11"/>
        <v>101706</v>
      </c>
      <c r="G25" s="12">
        <f t="shared" si="12"/>
        <v>100500</v>
      </c>
      <c r="H25" s="21">
        <f t="shared" si="13"/>
        <v>1206</v>
      </c>
      <c r="I25" s="58">
        <v>1</v>
      </c>
      <c r="J25" s="58">
        <v>1</v>
      </c>
      <c r="K25" s="13">
        <f t="shared" si="14"/>
        <v>101706</v>
      </c>
      <c r="L25" s="13">
        <f t="shared" si="15"/>
        <v>101706</v>
      </c>
      <c r="M25" s="13">
        <f t="shared" si="16"/>
        <v>100500</v>
      </c>
      <c r="N25" s="204"/>
      <c r="O25" s="60" t="s">
        <v>57</v>
      </c>
    </row>
    <row r="26" spans="1:15">
      <c r="A26" s="194">
        <f t="shared" si="5"/>
        <v>22</v>
      </c>
      <c r="B26" s="67" t="s">
        <v>109</v>
      </c>
      <c r="C26" s="94" t="s">
        <v>110</v>
      </c>
      <c r="D26" s="64">
        <v>43276</v>
      </c>
      <c r="E26" s="203">
        <v>51000</v>
      </c>
      <c r="F26" s="57">
        <f t="shared" si="11"/>
        <v>51612</v>
      </c>
      <c r="G26" s="12">
        <f t="shared" si="12"/>
        <v>51000</v>
      </c>
      <c r="H26" s="21">
        <f t="shared" si="13"/>
        <v>612</v>
      </c>
      <c r="I26" s="58">
        <v>1</v>
      </c>
      <c r="J26" s="58">
        <v>1</v>
      </c>
      <c r="K26" s="13">
        <f t="shared" si="14"/>
        <v>51612</v>
      </c>
      <c r="L26" s="13">
        <f t="shared" si="15"/>
        <v>51612</v>
      </c>
      <c r="M26" s="13">
        <f t="shared" si="16"/>
        <v>51000</v>
      </c>
      <c r="N26" s="204"/>
      <c r="O26" s="17" t="s">
        <v>46</v>
      </c>
    </row>
    <row r="27" spans="1:15">
      <c r="A27" s="194">
        <f t="shared" si="5"/>
        <v>23</v>
      </c>
      <c r="B27" s="67" t="s">
        <v>109</v>
      </c>
      <c r="C27" s="94" t="s">
        <v>110</v>
      </c>
      <c r="D27" s="64">
        <v>43276</v>
      </c>
      <c r="E27" s="203">
        <v>51000</v>
      </c>
      <c r="F27" s="57">
        <f t="shared" si="11"/>
        <v>51612</v>
      </c>
      <c r="G27" s="12">
        <f t="shared" si="12"/>
        <v>51000</v>
      </c>
      <c r="H27" s="21">
        <f t="shared" si="13"/>
        <v>612</v>
      </c>
      <c r="I27" s="58">
        <v>1</v>
      </c>
      <c r="J27" s="58">
        <v>1</v>
      </c>
      <c r="K27" s="13">
        <f t="shared" si="14"/>
        <v>51612</v>
      </c>
      <c r="L27" s="13">
        <f t="shared" si="15"/>
        <v>51612</v>
      </c>
      <c r="M27" s="13">
        <f t="shared" si="16"/>
        <v>51000</v>
      </c>
      <c r="N27" s="204"/>
      <c r="O27" s="17" t="s">
        <v>46</v>
      </c>
    </row>
    <row r="28" spans="1:15">
      <c r="A28" s="194">
        <f t="shared" si="5"/>
        <v>24</v>
      </c>
      <c r="B28" s="65" t="s">
        <v>111</v>
      </c>
      <c r="C28" s="189" t="s">
        <v>112</v>
      </c>
      <c r="D28" s="192">
        <v>43276</v>
      </c>
      <c r="E28" s="202">
        <v>100500</v>
      </c>
      <c r="F28" s="57">
        <f t="shared" si="11"/>
        <v>101706</v>
      </c>
      <c r="G28" s="12">
        <f t="shared" si="12"/>
        <v>100500</v>
      </c>
      <c r="H28" s="21">
        <f t="shared" si="13"/>
        <v>1206</v>
      </c>
      <c r="I28" s="58">
        <v>1</v>
      </c>
      <c r="J28" s="58">
        <v>1</v>
      </c>
      <c r="K28" s="13">
        <f t="shared" si="14"/>
        <v>101706</v>
      </c>
      <c r="L28" s="13">
        <f t="shared" si="15"/>
        <v>101706</v>
      </c>
      <c r="M28" s="13">
        <f t="shared" si="16"/>
        <v>100500</v>
      </c>
      <c r="N28" s="204"/>
      <c r="O28" s="60" t="s">
        <v>57</v>
      </c>
    </row>
    <row r="29" spans="1:15">
      <c r="A29" s="194">
        <f t="shared" si="5"/>
        <v>25</v>
      </c>
      <c r="B29" s="14" t="s">
        <v>54</v>
      </c>
      <c r="C29" s="19" t="s">
        <v>55</v>
      </c>
      <c r="D29" s="7">
        <v>43277</v>
      </c>
      <c r="E29" s="56">
        <v>21000</v>
      </c>
      <c r="F29" s="57">
        <f t="shared" si="11"/>
        <v>21252</v>
      </c>
      <c r="G29" s="12">
        <f t="shared" si="12"/>
        <v>21000</v>
      </c>
      <c r="H29" s="21">
        <f t="shared" si="13"/>
        <v>252</v>
      </c>
      <c r="I29" s="58">
        <v>1</v>
      </c>
      <c r="J29" s="58">
        <v>1</v>
      </c>
      <c r="K29" s="13">
        <f t="shared" si="14"/>
        <v>21252</v>
      </c>
      <c r="L29" s="13">
        <f t="shared" si="15"/>
        <v>21252</v>
      </c>
      <c r="M29" s="13">
        <f t="shared" si="16"/>
        <v>21000</v>
      </c>
      <c r="N29" s="204"/>
      <c r="O29" s="17" t="s">
        <v>47</v>
      </c>
    </row>
    <row r="30" spans="1:15">
      <c r="A30" s="194">
        <f t="shared" si="5"/>
        <v>26</v>
      </c>
      <c r="B30" s="14" t="s">
        <v>50</v>
      </c>
      <c r="C30" s="19" t="s">
        <v>51</v>
      </c>
      <c r="D30" s="7">
        <v>43277</v>
      </c>
      <c r="E30" s="56">
        <v>100500</v>
      </c>
      <c r="F30" s="57">
        <f t="shared" si="11"/>
        <v>101706</v>
      </c>
      <c r="G30" s="12">
        <f t="shared" si="12"/>
        <v>100500</v>
      </c>
      <c r="H30" s="21">
        <f t="shared" si="13"/>
        <v>1206</v>
      </c>
      <c r="I30" s="58">
        <v>1</v>
      </c>
      <c r="J30" s="58">
        <v>1</v>
      </c>
      <c r="K30" s="13">
        <f t="shared" si="14"/>
        <v>101706</v>
      </c>
      <c r="L30" s="13">
        <f t="shared" si="15"/>
        <v>101706</v>
      </c>
      <c r="M30" s="13">
        <f t="shared" si="16"/>
        <v>100500</v>
      </c>
      <c r="N30" s="204"/>
      <c r="O30" s="5" t="s">
        <v>53</v>
      </c>
    </row>
    <row r="31" spans="1:15">
      <c r="A31" s="194">
        <f t="shared" si="5"/>
        <v>27</v>
      </c>
      <c r="B31" s="14" t="s">
        <v>50</v>
      </c>
      <c r="C31" s="19" t="s">
        <v>51</v>
      </c>
      <c r="D31" s="7">
        <v>43277</v>
      </c>
      <c r="E31" s="56">
        <v>100500</v>
      </c>
      <c r="F31" s="57">
        <f t="shared" si="11"/>
        <v>101706</v>
      </c>
      <c r="G31" s="12">
        <f t="shared" si="12"/>
        <v>100500</v>
      </c>
      <c r="H31" s="21">
        <f t="shared" si="13"/>
        <v>1206</v>
      </c>
      <c r="I31" s="58">
        <v>1</v>
      </c>
      <c r="J31" s="58">
        <v>1</v>
      </c>
      <c r="K31" s="13">
        <f t="shared" si="14"/>
        <v>101706</v>
      </c>
      <c r="L31" s="13">
        <f t="shared" si="15"/>
        <v>101706</v>
      </c>
      <c r="M31" s="13">
        <f t="shared" si="16"/>
        <v>100500</v>
      </c>
      <c r="N31" s="204"/>
      <c r="O31" s="5" t="s">
        <v>53</v>
      </c>
    </row>
    <row r="32" spans="1:15">
      <c r="A32" s="194">
        <f t="shared" si="5"/>
        <v>28</v>
      </c>
      <c r="B32" s="14" t="s">
        <v>50</v>
      </c>
      <c r="C32" s="19" t="s">
        <v>51</v>
      </c>
      <c r="D32" s="7">
        <v>43277</v>
      </c>
      <c r="E32" s="56">
        <v>51000</v>
      </c>
      <c r="F32" s="57">
        <f t="shared" si="11"/>
        <v>51612</v>
      </c>
      <c r="G32" s="12">
        <f t="shared" si="12"/>
        <v>51000</v>
      </c>
      <c r="H32" s="21">
        <f t="shared" si="13"/>
        <v>612</v>
      </c>
      <c r="I32" s="58">
        <v>1</v>
      </c>
      <c r="J32" s="58">
        <v>1</v>
      </c>
      <c r="K32" s="13">
        <f t="shared" si="14"/>
        <v>51612</v>
      </c>
      <c r="L32" s="13">
        <f t="shared" si="15"/>
        <v>51612</v>
      </c>
      <c r="M32" s="13">
        <f t="shared" si="16"/>
        <v>51000</v>
      </c>
      <c r="N32" s="204"/>
      <c r="O32" s="17" t="s">
        <v>114</v>
      </c>
    </row>
    <row r="33" spans="1:15">
      <c r="A33" s="194">
        <f t="shared" si="5"/>
        <v>29</v>
      </c>
      <c r="B33" s="55" t="s">
        <v>48</v>
      </c>
      <c r="C33" s="61">
        <v>973145</v>
      </c>
      <c r="D33" s="192">
        <v>43279</v>
      </c>
      <c r="E33" s="202">
        <v>26500</v>
      </c>
      <c r="F33" s="57">
        <f t="shared" si="11"/>
        <v>26818</v>
      </c>
      <c r="G33" s="12">
        <f t="shared" si="12"/>
        <v>26500</v>
      </c>
      <c r="H33" s="21">
        <f t="shared" si="13"/>
        <v>318</v>
      </c>
      <c r="I33" s="58">
        <v>1</v>
      </c>
      <c r="J33" s="58">
        <v>1</v>
      </c>
      <c r="K33" s="13">
        <f t="shared" si="14"/>
        <v>26818</v>
      </c>
      <c r="L33" s="13">
        <f t="shared" si="15"/>
        <v>26818</v>
      </c>
      <c r="M33" s="13">
        <f t="shared" si="16"/>
        <v>26500</v>
      </c>
      <c r="N33" s="204"/>
      <c r="O33" s="60" t="s">
        <v>49</v>
      </c>
    </row>
    <row r="34" spans="1:15">
      <c r="A34" s="194">
        <f t="shared" si="5"/>
        <v>30</v>
      </c>
      <c r="B34" s="55" t="s">
        <v>52</v>
      </c>
      <c r="C34" s="200" t="s">
        <v>36</v>
      </c>
      <c r="D34" s="64">
        <v>43279</v>
      </c>
      <c r="E34" s="202">
        <v>100500</v>
      </c>
      <c r="F34" s="57">
        <f t="shared" si="11"/>
        <v>101706</v>
      </c>
      <c r="G34" s="12">
        <f t="shared" si="12"/>
        <v>100500</v>
      </c>
      <c r="H34" s="21">
        <f t="shared" si="13"/>
        <v>1206</v>
      </c>
      <c r="I34" s="58">
        <v>1</v>
      </c>
      <c r="J34" s="58">
        <v>1</v>
      </c>
      <c r="K34" s="13">
        <f t="shared" si="14"/>
        <v>101706</v>
      </c>
      <c r="L34" s="13">
        <f t="shared" si="15"/>
        <v>101706</v>
      </c>
      <c r="M34" s="13">
        <f t="shared" si="16"/>
        <v>100500</v>
      </c>
      <c r="N34" s="204"/>
      <c r="O34" s="60" t="s">
        <v>57</v>
      </c>
    </row>
    <row r="35" spans="1:15">
      <c r="A35" s="194">
        <f t="shared" si="5"/>
        <v>31</v>
      </c>
      <c r="B35" s="14" t="s">
        <v>54</v>
      </c>
      <c r="C35" s="19" t="s">
        <v>55</v>
      </c>
      <c r="D35" s="64">
        <v>43279</v>
      </c>
      <c r="E35" s="56">
        <v>100500</v>
      </c>
      <c r="F35" s="57">
        <f t="shared" si="11"/>
        <v>101706</v>
      </c>
      <c r="G35" s="12">
        <f t="shared" si="12"/>
        <v>100500</v>
      </c>
      <c r="H35" s="21">
        <f t="shared" si="13"/>
        <v>1206</v>
      </c>
      <c r="I35" s="58">
        <v>1</v>
      </c>
      <c r="J35" s="58">
        <v>1</v>
      </c>
      <c r="K35" s="13">
        <f t="shared" si="14"/>
        <v>101706</v>
      </c>
      <c r="L35" s="13">
        <f t="shared" si="15"/>
        <v>101706</v>
      </c>
      <c r="M35" s="13">
        <f t="shared" si="16"/>
        <v>100500</v>
      </c>
      <c r="N35" s="204"/>
      <c r="O35" s="60" t="s">
        <v>57</v>
      </c>
    </row>
    <row r="36" spans="1:15">
      <c r="A36" s="58"/>
      <c r="B36" s="16"/>
      <c r="C36" s="58"/>
      <c r="D36" s="71"/>
      <c r="E36" s="9"/>
      <c r="F36" s="9"/>
      <c r="G36" s="72"/>
      <c r="H36" s="21"/>
      <c r="I36" s="58"/>
      <c r="J36" s="16"/>
      <c r="K36" s="13"/>
      <c r="L36" s="13"/>
      <c r="M36" s="13"/>
      <c r="N36" s="53"/>
      <c r="O36" s="73"/>
    </row>
    <row r="37" spans="1:15">
      <c r="A37" s="58"/>
      <c r="B37" s="16" t="s">
        <v>6</v>
      </c>
      <c r="C37" s="58"/>
      <c r="D37" s="71"/>
      <c r="E37" s="9">
        <f>SUM(E5:E36)</f>
        <v>2186000</v>
      </c>
      <c r="F37" s="9">
        <f t="shared" ref="F37:M37" si="17">SUM(F5:F36)</f>
        <v>2211620</v>
      </c>
      <c r="G37" s="9">
        <f t="shared" si="17"/>
        <v>2186000</v>
      </c>
      <c r="H37" s="9">
        <f t="shared" si="17"/>
        <v>25620</v>
      </c>
      <c r="I37" s="9">
        <f t="shared" si="17"/>
        <v>31</v>
      </c>
      <c r="J37" s="9">
        <f t="shared" si="17"/>
        <v>31</v>
      </c>
      <c r="K37" s="9">
        <f t="shared" si="17"/>
        <v>2211620</v>
      </c>
      <c r="L37" s="9">
        <f t="shared" si="17"/>
        <v>2211620</v>
      </c>
      <c r="M37" s="9">
        <f t="shared" si="17"/>
        <v>2186000</v>
      </c>
      <c r="N37" s="9"/>
      <c r="O37" s="73"/>
    </row>
  </sheetData>
  <sortState ref="B5:R42">
    <sortCondition ref="J5:J42"/>
  </sortState>
  <pageMargins left="0.11811023622047245" right="0.70866141732283472" top="0.51181102362204722" bottom="0.74803149606299213" header="0.23622047244094491" footer="0.31496062992125984"/>
  <pageSetup paperSize="5" scale="80" orientation="landscape" horizontalDpi="4294967293" verticalDpi="0" r:id="rId1"/>
  <headerFooter>
    <oddHeader>Page 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11"/>
  <sheetViews>
    <sheetView showGridLines="0" view="pageBreakPreview" zoomScaleSheetLayoutView="100" workbookViewId="0">
      <pane ySplit="4" topLeftCell="A5" activePane="bottomLeft" state="frozen"/>
      <selection pane="bottomLeft" activeCell="B5" sqref="B5"/>
    </sheetView>
  </sheetViews>
  <sheetFormatPr defaultRowHeight="15.75"/>
  <cols>
    <col min="1" max="1" width="5.5703125" style="28" customWidth="1"/>
    <col min="2" max="2" width="16.42578125" style="105" customWidth="1"/>
    <col min="3" max="3" width="10.28515625" style="117" bestFit="1" customWidth="1"/>
    <col min="4" max="4" width="13.5703125" style="118" bestFit="1" customWidth="1"/>
    <col min="5" max="6" width="17.42578125" style="119" bestFit="1" customWidth="1"/>
    <col min="7" max="7" width="17.5703125" style="120" bestFit="1" customWidth="1"/>
    <col min="8" max="8" width="14" style="121" bestFit="1" customWidth="1"/>
    <col min="9" max="9" width="7.5703125" style="117" bestFit="1" customWidth="1"/>
    <col min="10" max="10" width="7.5703125" style="105" bestFit="1" customWidth="1"/>
    <col min="11" max="12" width="17.5703125" style="122" bestFit="1" customWidth="1"/>
    <col min="13" max="13" width="17.42578125" style="122" bestFit="1" customWidth="1"/>
    <col min="14" max="14" width="12.7109375" style="123" bestFit="1" customWidth="1"/>
    <col min="15" max="15" width="32" style="124" bestFit="1" customWidth="1"/>
    <col min="16" max="16384" width="9.140625" style="105"/>
  </cols>
  <sheetData>
    <row r="1" spans="1:15">
      <c r="A1" s="22" t="s">
        <v>0</v>
      </c>
      <c r="B1" s="23"/>
      <c r="C1" s="24"/>
      <c r="D1" s="25"/>
      <c r="E1" s="26"/>
      <c r="F1" s="26"/>
      <c r="G1" s="27"/>
      <c r="H1" s="1"/>
      <c r="I1" s="28"/>
      <c r="J1" s="29"/>
      <c r="K1" s="30"/>
      <c r="L1" s="30"/>
      <c r="M1" s="30"/>
      <c r="N1" s="31"/>
      <c r="O1" s="22"/>
    </row>
    <row r="2" spans="1:15">
      <c r="A2" s="32" t="s">
        <v>98</v>
      </c>
      <c r="B2" s="23"/>
      <c r="C2" s="24"/>
      <c r="D2" s="25"/>
      <c r="E2" s="26"/>
      <c r="F2" s="26"/>
      <c r="G2" s="27"/>
      <c r="H2" s="1"/>
      <c r="I2" s="28"/>
      <c r="J2" s="29"/>
      <c r="K2" s="30"/>
      <c r="L2" s="30"/>
      <c r="M2" s="30"/>
      <c r="N2" s="31"/>
      <c r="O2" s="22"/>
    </row>
    <row r="3" spans="1:15" s="106" customFormat="1" ht="12.75">
      <c r="A3" s="33" t="s">
        <v>1</v>
      </c>
      <c r="B3" s="33" t="s">
        <v>2</v>
      </c>
      <c r="C3" s="33" t="s">
        <v>3</v>
      </c>
      <c r="D3" s="34" t="s">
        <v>4</v>
      </c>
      <c r="E3" s="35" t="s">
        <v>5</v>
      </c>
      <c r="F3" s="35" t="s">
        <v>6</v>
      </c>
      <c r="G3" s="33" t="s">
        <v>7</v>
      </c>
      <c r="H3" s="36" t="s">
        <v>8</v>
      </c>
      <c r="I3" s="37" t="s">
        <v>9</v>
      </c>
      <c r="J3" s="33" t="s">
        <v>10</v>
      </c>
      <c r="K3" s="38" t="s">
        <v>11</v>
      </c>
      <c r="L3" s="39" t="s">
        <v>12</v>
      </c>
      <c r="M3" s="39" t="s">
        <v>13</v>
      </c>
      <c r="N3" s="40" t="s">
        <v>14</v>
      </c>
      <c r="O3" s="33" t="s">
        <v>15</v>
      </c>
    </row>
    <row r="4" spans="1:15" s="106" customFormat="1" ht="12.75">
      <c r="A4" s="82"/>
      <c r="B4" s="82"/>
      <c r="C4" s="82"/>
      <c r="D4" s="83" t="s">
        <v>16</v>
      </c>
      <c r="E4" s="84"/>
      <c r="F4" s="85" t="s">
        <v>5</v>
      </c>
      <c r="G4" s="82"/>
      <c r="H4" s="86"/>
      <c r="I4" s="87"/>
      <c r="J4" s="82" t="s">
        <v>17</v>
      </c>
      <c r="K4" s="88" t="s">
        <v>18</v>
      </c>
      <c r="L4" s="89" t="s">
        <v>8</v>
      </c>
      <c r="M4" s="89"/>
      <c r="N4" s="90"/>
      <c r="O4" s="91"/>
    </row>
    <row r="5" spans="1:15">
      <c r="A5" s="70">
        <v>1</v>
      </c>
      <c r="B5" s="125" t="s">
        <v>38</v>
      </c>
      <c r="C5" s="93" t="s">
        <v>66</v>
      </c>
      <c r="D5" s="7">
        <v>43229</v>
      </c>
      <c r="E5" s="126">
        <v>0</v>
      </c>
      <c r="F5" s="107">
        <v>0</v>
      </c>
      <c r="G5" s="12">
        <f t="shared" ref="G5" si="0">+E5/I5</f>
        <v>0</v>
      </c>
      <c r="H5" s="11">
        <v>8868</v>
      </c>
      <c r="I5" s="20">
        <v>1</v>
      </c>
      <c r="J5" s="20">
        <v>1</v>
      </c>
      <c r="K5" s="12">
        <f t="shared" ref="K5" si="1">+G5+H5</f>
        <v>8868</v>
      </c>
      <c r="L5" s="12">
        <f t="shared" ref="L5" si="2">+J5*K5</f>
        <v>8868</v>
      </c>
      <c r="M5" s="13">
        <f t="shared" ref="M5" si="3">+G5*J5</f>
        <v>0</v>
      </c>
      <c r="N5" s="108"/>
      <c r="O5" s="209" t="s">
        <v>68</v>
      </c>
    </row>
    <row r="6" spans="1:15">
      <c r="A6" s="70">
        <f t="shared" ref="A6:A9" si="4">+A5+1</f>
        <v>2</v>
      </c>
      <c r="B6" s="18" t="s">
        <v>62</v>
      </c>
      <c r="C6" s="19" t="s">
        <v>63</v>
      </c>
      <c r="D6" s="64">
        <v>43222</v>
      </c>
      <c r="E6" s="126">
        <v>0</v>
      </c>
      <c r="F6" s="107">
        <v>0</v>
      </c>
      <c r="G6" s="12">
        <f>+E6/I6</f>
        <v>0</v>
      </c>
      <c r="H6" s="11">
        <v>6996</v>
      </c>
      <c r="I6" s="20">
        <v>1</v>
      </c>
      <c r="J6" s="20">
        <v>1</v>
      </c>
      <c r="K6" s="12">
        <f>+G6+H6</f>
        <v>6996</v>
      </c>
      <c r="L6" s="12">
        <f>+J6*K6</f>
        <v>6996</v>
      </c>
      <c r="M6" s="13">
        <f>+G6*J6</f>
        <v>0</v>
      </c>
      <c r="N6" s="108"/>
      <c r="O6" s="109" t="s">
        <v>64</v>
      </c>
    </row>
    <row r="7" spans="1:15">
      <c r="A7" s="70">
        <f t="shared" si="4"/>
        <v>3</v>
      </c>
      <c r="B7" s="18" t="s">
        <v>62</v>
      </c>
      <c r="C7" s="19" t="s">
        <v>63</v>
      </c>
      <c r="D7" s="64">
        <v>43222</v>
      </c>
      <c r="E7" s="126">
        <v>0</v>
      </c>
      <c r="F7" s="107">
        <v>0</v>
      </c>
      <c r="G7" s="12">
        <f>+E7/I7</f>
        <v>0</v>
      </c>
      <c r="H7" s="11">
        <v>9306</v>
      </c>
      <c r="I7" s="20">
        <v>1</v>
      </c>
      <c r="J7" s="20">
        <v>1</v>
      </c>
      <c r="K7" s="12">
        <f>+G7+H7</f>
        <v>9306</v>
      </c>
      <c r="L7" s="12">
        <f>+J7*K7</f>
        <v>9306</v>
      </c>
      <c r="M7" s="13">
        <f>+G7*J7</f>
        <v>0</v>
      </c>
      <c r="N7" s="108"/>
      <c r="O7" s="109" t="s">
        <v>65</v>
      </c>
    </row>
    <row r="8" spans="1:15">
      <c r="A8" s="70">
        <f t="shared" si="4"/>
        <v>4</v>
      </c>
      <c r="B8" s="125" t="s">
        <v>38</v>
      </c>
      <c r="C8" s="93" t="s">
        <v>66</v>
      </c>
      <c r="D8" s="7">
        <v>43257</v>
      </c>
      <c r="E8" s="206">
        <v>739000</v>
      </c>
      <c r="F8" s="128">
        <f>+I8*K8</f>
        <v>747868</v>
      </c>
      <c r="G8" s="12">
        <f>+E8/I8</f>
        <v>739000</v>
      </c>
      <c r="H8" s="11">
        <f>+E8*1.2%</f>
        <v>8868</v>
      </c>
      <c r="I8" s="20">
        <v>1</v>
      </c>
      <c r="J8" s="20">
        <v>1</v>
      </c>
      <c r="K8" s="12">
        <f>+G8+H8</f>
        <v>747868</v>
      </c>
      <c r="L8" s="12">
        <f>+J8*K8</f>
        <v>747868</v>
      </c>
      <c r="M8" s="13">
        <f>+G8*J8</f>
        <v>739000</v>
      </c>
      <c r="N8" s="108"/>
      <c r="O8" s="209" t="s">
        <v>115</v>
      </c>
    </row>
    <row r="9" spans="1:15">
      <c r="A9" s="70">
        <f t="shared" si="4"/>
        <v>5</v>
      </c>
      <c r="B9" s="111" t="s">
        <v>69</v>
      </c>
      <c r="C9" s="112">
        <v>911098</v>
      </c>
      <c r="D9" s="113">
        <v>43280</v>
      </c>
      <c r="E9" s="110">
        <v>564000</v>
      </c>
      <c r="F9" s="128">
        <f>+I9*K9</f>
        <v>570768</v>
      </c>
      <c r="G9" s="12">
        <f>+E9/I9</f>
        <v>564000</v>
      </c>
      <c r="H9" s="11">
        <f>+E9*1.2%</f>
        <v>6768</v>
      </c>
      <c r="I9" s="20">
        <v>1</v>
      </c>
      <c r="J9" s="20">
        <v>1</v>
      </c>
      <c r="K9" s="12">
        <f>+G9+H9</f>
        <v>570768</v>
      </c>
      <c r="L9" s="12">
        <f>+J9*K9</f>
        <v>570768</v>
      </c>
      <c r="M9" s="13">
        <f>+G9*J9</f>
        <v>564000</v>
      </c>
      <c r="N9" s="108"/>
      <c r="O9" s="129" t="s">
        <v>116</v>
      </c>
    </row>
    <row r="10" spans="1:15">
      <c r="A10" s="58"/>
      <c r="B10" s="101"/>
      <c r="C10" s="102"/>
      <c r="D10" s="103"/>
      <c r="E10" s="104"/>
      <c r="F10" s="104"/>
      <c r="G10" s="114"/>
      <c r="H10" s="11"/>
      <c r="I10" s="102"/>
      <c r="J10" s="101"/>
      <c r="K10" s="115"/>
      <c r="L10" s="115"/>
      <c r="M10" s="115"/>
      <c r="N10" s="108"/>
      <c r="O10" s="116"/>
    </row>
    <row r="11" spans="1:15">
      <c r="A11" s="58"/>
      <c r="B11" s="101" t="s">
        <v>6</v>
      </c>
      <c r="C11" s="102"/>
      <c r="D11" s="103"/>
      <c r="E11" s="104">
        <f>SUM(E5:E10)</f>
        <v>1303000</v>
      </c>
      <c r="F11" s="104">
        <f t="shared" ref="F11:M11" si="5">SUM(F5:F10)</f>
        <v>1318636</v>
      </c>
      <c r="G11" s="104">
        <f t="shared" si="5"/>
        <v>1303000</v>
      </c>
      <c r="H11" s="104">
        <f t="shared" si="5"/>
        <v>40806</v>
      </c>
      <c r="I11" s="104">
        <f t="shared" si="5"/>
        <v>5</v>
      </c>
      <c r="J11" s="104">
        <f t="shared" si="5"/>
        <v>5</v>
      </c>
      <c r="K11" s="104">
        <f t="shared" si="5"/>
        <v>1343806</v>
      </c>
      <c r="L11" s="104">
        <f t="shared" si="5"/>
        <v>1343806</v>
      </c>
      <c r="M11" s="104">
        <f t="shared" si="5"/>
        <v>1303000</v>
      </c>
      <c r="N11" s="108"/>
      <c r="O11" s="116"/>
    </row>
  </sheetData>
  <sortState ref="B5:R10">
    <sortCondition ref="J5:J10"/>
  </sortState>
  <pageMargins left="0.12" right="0.70866141732283472" top="0.74803149606299213" bottom="0.74803149606299213" header="0.31496062992125984" footer="0.31496062992125984"/>
  <pageSetup paperSize="5" scale="74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5"/>
  <sheetViews>
    <sheetView showGridLines="0" tabSelected="1" view="pageBreakPreview" topLeftCell="H1" zoomScaleSheetLayoutView="100" workbookViewId="0">
      <pane ySplit="4" topLeftCell="A5" activePane="bottomLeft" state="frozen"/>
      <selection pane="bottomLeft" activeCell="O6" sqref="O6"/>
    </sheetView>
  </sheetViews>
  <sheetFormatPr defaultRowHeight="15.75"/>
  <cols>
    <col min="1" max="1" width="10" style="28" customWidth="1"/>
    <col min="2" max="2" width="21.28515625" style="105" customWidth="1"/>
    <col min="3" max="3" width="9.5703125" style="117" bestFit="1" customWidth="1"/>
    <col min="4" max="4" width="13.5703125" style="118" bestFit="1" customWidth="1"/>
    <col min="5" max="5" width="16" style="119" bestFit="1" customWidth="1"/>
    <col min="6" max="6" width="16.28515625" style="119" bestFit="1" customWidth="1"/>
    <col min="7" max="7" width="15.85546875" style="120" bestFit="1" customWidth="1"/>
    <col min="8" max="8" width="13.28515625" style="121" bestFit="1" customWidth="1"/>
    <col min="9" max="9" width="8.28515625" style="117" bestFit="1" customWidth="1"/>
    <col min="10" max="10" width="8.28515625" style="105" bestFit="1" customWidth="1"/>
    <col min="11" max="11" width="15.42578125" style="122" bestFit="1" customWidth="1"/>
    <col min="12" max="12" width="16.28515625" style="122" bestFit="1" customWidth="1"/>
    <col min="13" max="13" width="15.85546875" style="122" bestFit="1" customWidth="1"/>
    <col min="14" max="14" width="15.85546875" style="123" bestFit="1" customWidth="1"/>
    <col min="15" max="15" width="47.28515625" style="124" bestFit="1" customWidth="1"/>
    <col min="16" max="16384" width="9.140625" style="105"/>
  </cols>
  <sheetData>
    <row r="1" spans="1:15">
      <c r="A1" s="22" t="s">
        <v>0</v>
      </c>
      <c r="B1" s="23"/>
      <c r="C1" s="24"/>
      <c r="D1" s="25"/>
      <c r="E1" s="26"/>
      <c r="F1" s="26"/>
      <c r="G1" s="27"/>
      <c r="H1" s="1"/>
      <c r="I1" s="28"/>
      <c r="J1" s="29"/>
      <c r="K1" s="30"/>
      <c r="L1" s="30"/>
      <c r="M1" s="30"/>
      <c r="N1" s="31"/>
      <c r="O1" s="22"/>
    </row>
    <row r="2" spans="1:15">
      <c r="A2" s="32" t="s">
        <v>99</v>
      </c>
      <c r="B2" s="23"/>
      <c r="C2" s="24"/>
      <c r="D2" s="25"/>
      <c r="E2" s="26"/>
      <c r="F2" s="26"/>
      <c r="G2" s="130"/>
      <c r="H2" s="1"/>
      <c r="I2" s="28"/>
      <c r="J2" s="29"/>
      <c r="K2" s="30"/>
      <c r="L2" s="30"/>
      <c r="M2" s="30"/>
      <c r="N2" s="31"/>
      <c r="O2" s="22"/>
    </row>
    <row r="3" spans="1:15" s="106" customFormat="1" ht="12.75">
      <c r="A3" s="33" t="s">
        <v>1</v>
      </c>
      <c r="B3" s="33" t="s">
        <v>2</v>
      </c>
      <c r="C3" s="33" t="s">
        <v>3</v>
      </c>
      <c r="D3" s="34" t="s">
        <v>4</v>
      </c>
      <c r="E3" s="35" t="s">
        <v>5</v>
      </c>
      <c r="F3" s="35" t="s">
        <v>6</v>
      </c>
      <c r="G3" s="33" t="s">
        <v>7</v>
      </c>
      <c r="H3" s="36" t="s">
        <v>8</v>
      </c>
      <c r="I3" s="37" t="s">
        <v>9</v>
      </c>
      <c r="J3" s="33" t="s">
        <v>10</v>
      </c>
      <c r="K3" s="38" t="s">
        <v>11</v>
      </c>
      <c r="L3" s="39" t="s">
        <v>12</v>
      </c>
      <c r="M3" s="39" t="s">
        <v>13</v>
      </c>
      <c r="N3" s="40" t="s">
        <v>14</v>
      </c>
      <c r="O3" s="33" t="s">
        <v>15</v>
      </c>
    </row>
    <row r="4" spans="1:15" s="106" customFormat="1" ht="12.75">
      <c r="A4" s="82"/>
      <c r="B4" s="82"/>
      <c r="C4" s="82"/>
      <c r="D4" s="83" t="s">
        <v>16</v>
      </c>
      <c r="E4" s="84"/>
      <c r="F4" s="85" t="s">
        <v>5</v>
      </c>
      <c r="G4" s="82"/>
      <c r="H4" s="86"/>
      <c r="I4" s="87"/>
      <c r="J4" s="82" t="s">
        <v>17</v>
      </c>
      <c r="K4" s="88" t="s">
        <v>18</v>
      </c>
      <c r="L4" s="89" t="s">
        <v>8</v>
      </c>
      <c r="M4" s="89"/>
      <c r="N4" s="90"/>
      <c r="O4" s="91"/>
    </row>
    <row r="5" spans="1:15">
      <c r="A5" s="69">
        <v>1</v>
      </c>
      <c r="B5" s="60" t="s">
        <v>70</v>
      </c>
      <c r="C5" s="66" t="s">
        <v>71</v>
      </c>
      <c r="D5" s="64">
        <v>43123</v>
      </c>
      <c r="E5" s="131">
        <v>292973</v>
      </c>
      <c r="F5" s="9">
        <f>+I5*K5</f>
        <v>314070</v>
      </c>
      <c r="G5" s="10">
        <v>48829</v>
      </c>
      <c r="H5" s="11">
        <v>3516</v>
      </c>
      <c r="I5" s="132">
        <v>6</v>
      </c>
      <c r="J5" s="61">
        <v>1</v>
      </c>
      <c r="K5" s="13">
        <f t="shared" ref="K5:K13" si="0">+G5+H5</f>
        <v>52345</v>
      </c>
      <c r="L5" s="13">
        <f t="shared" ref="L5:L13" si="1">+J5*K5</f>
        <v>52345</v>
      </c>
      <c r="M5" s="133">
        <f>E5-(G5*5)</f>
        <v>48828</v>
      </c>
      <c r="N5" s="108"/>
      <c r="O5" s="59" t="s">
        <v>72</v>
      </c>
    </row>
    <row r="6" spans="1:15">
      <c r="A6" s="69">
        <f>+A5+1</f>
        <v>2</v>
      </c>
      <c r="B6" s="60" t="s">
        <v>70</v>
      </c>
      <c r="C6" s="66" t="s">
        <v>71</v>
      </c>
      <c r="D6" s="64">
        <v>43123</v>
      </c>
      <c r="E6" s="131">
        <v>298815</v>
      </c>
      <c r="F6" s="9">
        <f>+I6*K6</f>
        <v>320334</v>
      </c>
      <c r="G6" s="10">
        <v>49803</v>
      </c>
      <c r="H6" s="11">
        <v>3586</v>
      </c>
      <c r="I6" s="132">
        <v>6</v>
      </c>
      <c r="J6" s="61">
        <v>1</v>
      </c>
      <c r="K6" s="13">
        <f t="shared" si="0"/>
        <v>53389</v>
      </c>
      <c r="L6" s="13">
        <f t="shared" si="1"/>
        <v>53389</v>
      </c>
      <c r="M6" s="133">
        <f>E6-(G6*5)</f>
        <v>49800</v>
      </c>
      <c r="N6" s="108"/>
      <c r="O6" s="59" t="s">
        <v>73</v>
      </c>
    </row>
    <row r="7" spans="1:15">
      <c r="A7" s="69">
        <f>+A6+1</f>
        <v>3</v>
      </c>
      <c r="B7" s="153" t="s">
        <v>85</v>
      </c>
      <c r="C7" s="154" t="s">
        <v>63</v>
      </c>
      <c r="D7" s="148">
        <v>43256</v>
      </c>
      <c r="E7" s="155">
        <v>1094494</v>
      </c>
      <c r="F7" s="156">
        <f>+I7*K7</f>
        <v>1094494</v>
      </c>
      <c r="G7" s="159">
        <f t="shared" ref="G7:G12" si="2">+E7/I7</f>
        <v>1094494</v>
      </c>
      <c r="H7" s="152">
        <v>0</v>
      </c>
      <c r="I7" s="160">
        <v>1</v>
      </c>
      <c r="J7" s="161">
        <v>1</v>
      </c>
      <c r="K7" s="13">
        <f t="shared" si="0"/>
        <v>1094494</v>
      </c>
      <c r="L7" s="13">
        <f t="shared" si="1"/>
        <v>1094494</v>
      </c>
      <c r="M7" s="115">
        <f t="shared" ref="M7:M13" si="3">+G7*J7</f>
        <v>1094494</v>
      </c>
      <c r="N7" s="108"/>
      <c r="O7" s="116" t="s">
        <v>86</v>
      </c>
    </row>
    <row r="8" spans="1:15">
      <c r="A8" s="69">
        <f>+A7+1</f>
        <v>4</v>
      </c>
      <c r="B8" s="17" t="s">
        <v>74</v>
      </c>
      <c r="C8" s="70">
        <v>962291</v>
      </c>
      <c r="D8" s="7">
        <v>43223</v>
      </c>
      <c r="E8" s="56">
        <v>0</v>
      </c>
      <c r="F8" s="9">
        <v>0</v>
      </c>
      <c r="G8" s="10">
        <f t="shared" si="2"/>
        <v>0</v>
      </c>
      <c r="H8" s="11">
        <v>4281</v>
      </c>
      <c r="I8" s="102">
        <v>1</v>
      </c>
      <c r="J8" s="102">
        <v>1</v>
      </c>
      <c r="K8" s="13">
        <f t="shared" si="0"/>
        <v>4281</v>
      </c>
      <c r="L8" s="13">
        <f t="shared" si="1"/>
        <v>4281</v>
      </c>
      <c r="M8" s="115">
        <f t="shared" si="3"/>
        <v>0</v>
      </c>
      <c r="N8" s="108"/>
      <c r="O8" s="116" t="s">
        <v>75</v>
      </c>
    </row>
    <row r="9" spans="1:15">
      <c r="A9" s="69">
        <f t="shared" ref="A9:A13" si="4">+A8+1</f>
        <v>5</v>
      </c>
      <c r="B9" s="5" t="s">
        <v>76</v>
      </c>
      <c r="C9" s="6" t="s">
        <v>77</v>
      </c>
      <c r="D9" s="7">
        <v>43224</v>
      </c>
      <c r="E9" s="56">
        <v>0</v>
      </c>
      <c r="F9" s="9">
        <v>0</v>
      </c>
      <c r="G9" s="10">
        <f t="shared" si="2"/>
        <v>0</v>
      </c>
      <c r="H9" s="11">
        <v>667</v>
      </c>
      <c r="I9" s="102">
        <v>1</v>
      </c>
      <c r="J9" s="102">
        <v>1</v>
      </c>
      <c r="K9" s="13">
        <f t="shared" si="0"/>
        <v>667</v>
      </c>
      <c r="L9" s="13">
        <f t="shared" si="1"/>
        <v>667</v>
      </c>
      <c r="M9" s="115">
        <f t="shared" si="3"/>
        <v>0</v>
      </c>
      <c r="N9" s="108"/>
      <c r="O9" s="116" t="s">
        <v>78</v>
      </c>
    </row>
    <row r="10" spans="1:15">
      <c r="A10" s="69">
        <f t="shared" si="4"/>
        <v>6</v>
      </c>
      <c r="B10" s="5" t="s">
        <v>76</v>
      </c>
      <c r="C10" s="6" t="s">
        <v>77</v>
      </c>
      <c r="D10" s="7">
        <v>43224</v>
      </c>
      <c r="E10" s="56">
        <v>0</v>
      </c>
      <c r="F10" s="9">
        <v>0</v>
      </c>
      <c r="G10" s="10">
        <f t="shared" si="2"/>
        <v>0</v>
      </c>
      <c r="H10" s="11">
        <v>1709</v>
      </c>
      <c r="I10" s="102">
        <v>1</v>
      </c>
      <c r="J10" s="102">
        <v>1</v>
      </c>
      <c r="K10" s="13">
        <f t="shared" si="0"/>
        <v>1709</v>
      </c>
      <c r="L10" s="13">
        <f t="shared" si="1"/>
        <v>1709</v>
      </c>
      <c r="M10" s="115">
        <f t="shared" si="3"/>
        <v>0</v>
      </c>
      <c r="N10" s="108"/>
      <c r="O10" s="116" t="s">
        <v>79</v>
      </c>
    </row>
    <row r="11" spans="1:15">
      <c r="A11" s="69">
        <f t="shared" si="4"/>
        <v>7</v>
      </c>
      <c r="B11" s="5" t="s">
        <v>76</v>
      </c>
      <c r="C11" s="6" t="s">
        <v>77</v>
      </c>
      <c r="D11" s="7">
        <v>43224</v>
      </c>
      <c r="E11" s="56">
        <v>0</v>
      </c>
      <c r="F11" s="9">
        <v>0</v>
      </c>
      <c r="G11" s="10">
        <f t="shared" si="2"/>
        <v>0</v>
      </c>
      <c r="H11" s="11">
        <v>1025</v>
      </c>
      <c r="I11" s="102">
        <v>1</v>
      </c>
      <c r="J11" s="102">
        <v>1</v>
      </c>
      <c r="K11" s="13">
        <f t="shared" si="0"/>
        <v>1025</v>
      </c>
      <c r="L11" s="13">
        <f t="shared" si="1"/>
        <v>1025</v>
      </c>
      <c r="M11" s="115">
        <f t="shared" si="3"/>
        <v>0</v>
      </c>
      <c r="N11" s="108"/>
      <c r="O11" s="116" t="s">
        <v>80</v>
      </c>
    </row>
    <row r="12" spans="1:15">
      <c r="A12" s="194">
        <f t="shared" si="4"/>
        <v>8</v>
      </c>
      <c r="B12" s="171" t="s">
        <v>76</v>
      </c>
      <c r="C12" s="210" t="s">
        <v>77</v>
      </c>
      <c r="D12" s="173">
        <v>43224</v>
      </c>
      <c r="E12" s="174">
        <v>0</v>
      </c>
      <c r="F12" s="9">
        <v>0</v>
      </c>
      <c r="G12" s="10">
        <f t="shared" si="2"/>
        <v>0</v>
      </c>
      <c r="H12" s="11">
        <v>6347</v>
      </c>
      <c r="I12" s="102">
        <v>1</v>
      </c>
      <c r="J12" s="102">
        <v>1</v>
      </c>
      <c r="K12" s="13">
        <f t="shared" si="0"/>
        <v>6347</v>
      </c>
      <c r="L12" s="13">
        <f t="shared" si="1"/>
        <v>6347</v>
      </c>
      <c r="M12" s="115">
        <f t="shared" si="3"/>
        <v>0</v>
      </c>
      <c r="N12" s="108"/>
      <c r="O12" s="211" t="s">
        <v>81</v>
      </c>
    </row>
    <row r="13" spans="1:15">
      <c r="A13" s="69">
        <f t="shared" si="4"/>
        <v>9</v>
      </c>
      <c r="B13" s="111" t="s">
        <v>67</v>
      </c>
      <c r="C13" s="112">
        <v>897091</v>
      </c>
      <c r="D13" s="64">
        <v>43272</v>
      </c>
      <c r="E13" s="202">
        <v>536862</v>
      </c>
      <c r="F13" s="193">
        <f>+I13*K13</f>
        <v>543304</v>
      </c>
      <c r="G13" s="10">
        <f t="shared" ref="G13" si="5">+E13/I13</f>
        <v>536862</v>
      </c>
      <c r="H13" s="11">
        <v>6442</v>
      </c>
      <c r="I13" s="102">
        <v>1</v>
      </c>
      <c r="J13" s="102">
        <v>1</v>
      </c>
      <c r="K13" s="13">
        <f t="shared" si="0"/>
        <v>543304</v>
      </c>
      <c r="L13" s="13">
        <f t="shared" si="1"/>
        <v>543304</v>
      </c>
      <c r="M13" s="115">
        <f t="shared" si="3"/>
        <v>536862</v>
      </c>
      <c r="N13" s="207"/>
      <c r="O13" s="212" t="s">
        <v>117</v>
      </c>
    </row>
    <row r="14" spans="1:15">
      <c r="A14" s="95"/>
      <c r="B14" s="96"/>
      <c r="C14" s="97"/>
      <c r="D14" s="98"/>
      <c r="E14" s="100"/>
      <c r="F14" s="104"/>
      <c r="G14" s="114"/>
      <c r="H14" s="11"/>
      <c r="I14" s="102"/>
      <c r="J14" s="101"/>
      <c r="K14" s="115"/>
      <c r="L14" s="115"/>
      <c r="M14" s="115"/>
      <c r="N14" s="108"/>
      <c r="O14" s="208"/>
    </row>
    <row r="15" spans="1:15">
      <c r="A15" s="58"/>
      <c r="B15" s="101" t="s">
        <v>6</v>
      </c>
      <c r="C15" s="102"/>
      <c r="D15" s="103"/>
      <c r="E15" s="104">
        <f>SUM(E5:E14)</f>
        <v>2223144</v>
      </c>
      <c r="F15" s="104">
        <f t="shared" ref="F15:M15" si="6">SUM(F5:F14)</f>
        <v>2272202</v>
      </c>
      <c r="G15" s="104">
        <f t="shared" si="6"/>
        <v>1729988</v>
      </c>
      <c r="H15" s="104">
        <f t="shared" si="6"/>
        <v>27573</v>
      </c>
      <c r="I15" s="104">
        <f t="shared" si="6"/>
        <v>19</v>
      </c>
      <c r="J15" s="104">
        <f t="shared" si="6"/>
        <v>9</v>
      </c>
      <c r="K15" s="104">
        <f t="shared" si="6"/>
        <v>1757561</v>
      </c>
      <c r="L15" s="104">
        <f t="shared" si="6"/>
        <v>1757561</v>
      </c>
      <c r="M15" s="104">
        <f t="shared" si="6"/>
        <v>1729984</v>
      </c>
      <c r="N15" s="108"/>
      <c r="O15" s="116"/>
    </row>
  </sheetData>
  <sortState ref="A5:R58">
    <sortCondition ref="J5:J58"/>
  </sortState>
  <pageMargins left="0.11811023622047245" right="0.70866141732283472" top="0.74803149606299213" bottom="0.74803149606299213" header="0.23622047244094491" footer="0.31496062992125984"/>
  <pageSetup paperSize="5" scale="69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7"/>
  <sheetViews>
    <sheetView showGridLines="0" view="pageBreakPreview" zoomScaleSheetLayoutView="100" workbookViewId="0">
      <pane ySplit="4" topLeftCell="A5" activePane="bottomLeft" state="frozen"/>
      <selection pane="bottomLeft" activeCell="O4" sqref="O4"/>
    </sheetView>
  </sheetViews>
  <sheetFormatPr defaultRowHeight="15.75"/>
  <cols>
    <col min="1" max="1" width="8.140625" style="28" customWidth="1"/>
    <col min="2" max="2" width="24.85546875" style="105" bestFit="1" customWidth="1"/>
    <col min="3" max="3" width="10.28515625" style="117" bestFit="1" customWidth="1"/>
    <col min="4" max="4" width="13.85546875" style="118" bestFit="1" customWidth="1"/>
    <col min="5" max="5" width="16.140625" style="119" bestFit="1" customWidth="1"/>
    <col min="6" max="6" width="15.5703125" style="119" bestFit="1" customWidth="1"/>
    <col min="7" max="7" width="15.5703125" style="120" bestFit="1" customWidth="1"/>
    <col min="8" max="8" width="13.140625" style="121" bestFit="1" customWidth="1"/>
    <col min="9" max="9" width="8.42578125" style="117" bestFit="1" customWidth="1"/>
    <col min="10" max="10" width="8.140625" style="105" bestFit="1" customWidth="1"/>
    <col min="11" max="12" width="15.5703125" style="122" bestFit="1" customWidth="1"/>
    <col min="13" max="13" width="15.85546875" style="122" bestFit="1" customWidth="1"/>
    <col min="14" max="14" width="12.7109375" style="123" bestFit="1" customWidth="1"/>
    <col min="15" max="15" width="41.42578125" style="124" bestFit="1" customWidth="1"/>
    <col min="16" max="16384" width="9.140625" style="105"/>
  </cols>
  <sheetData>
    <row r="1" spans="1:15" ht="18.75">
      <c r="A1" s="127" t="s">
        <v>0</v>
      </c>
      <c r="B1" s="23"/>
      <c r="C1" s="24"/>
      <c r="D1" s="25"/>
      <c r="E1" s="26"/>
      <c r="F1" s="26"/>
      <c r="G1" s="27"/>
      <c r="H1" s="1"/>
      <c r="I1" s="28"/>
      <c r="J1" s="29"/>
      <c r="K1" s="30"/>
      <c r="L1" s="30"/>
      <c r="M1" s="30"/>
      <c r="N1" s="31"/>
      <c r="O1" s="22"/>
    </row>
    <row r="2" spans="1:15">
      <c r="A2" s="3" t="s">
        <v>100</v>
      </c>
      <c r="B2" s="23"/>
      <c r="C2" s="24"/>
      <c r="D2" s="25"/>
      <c r="E2" s="26"/>
      <c r="F2" s="26"/>
      <c r="G2" s="27"/>
      <c r="H2" s="134"/>
      <c r="I2" s="28"/>
      <c r="J2" s="29"/>
      <c r="K2" s="30"/>
      <c r="L2" s="30"/>
      <c r="M2" s="30"/>
      <c r="N2" s="31"/>
      <c r="O2" s="22"/>
    </row>
    <row r="3" spans="1:15" s="106" customFormat="1" ht="12.75">
      <c r="A3" s="33" t="s">
        <v>1</v>
      </c>
      <c r="B3" s="33" t="s">
        <v>2</v>
      </c>
      <c r="C3" s="33" t="s">
        <v>3</v>
      </c>
      <c r="D3" s="34" t="s">
        <v>4</v>
      </c>
      <c r="E3" s="35" t="s">
        <v>5</v>
      </c>
      <c r="F3" s="35" t="s">
        <v>6</v>
      </c>
      <c r="G3" s="33" t="s">
        <v>7</v>
      </c>
      <c r="H3" s="36" t="s">
        <v>8</v>
      </c>
      <c r="I3" s="37" t="s">
        <v>9</v>
      </c>
      <c r="J3" s="33" t="s">
        <v>10</v>
      </c>
      <c r="K3" s="38" t="s">
        <v>11</v>
      </c>
      <c r="L3" s="39" t="s">
        <v>12</v>
      </c>
      <c r="M3" s="39" t="s">
        <v>13</v>
      </c>
      <c r="N3" s="40" t="s">
        <v>14</v>
      </c>
      <c r="O3" s="33" t="s">
        <v>15</v>
      </c>
    </row>
    <row r="4" spans="1:15" s="106" customFormat="1" ht="12.75">
      <c r="A4" s="82"/>
      <c r="B4" s="82"/>
      <c r="C4" s="82"/>
      <c r="D4" s="83" t="s">
        <v>16</v>
      </c>
      <c r="E4" s="84"/>
      <c r="F4" s="85" t="s">
        <v>5</v>
      </c>
      <c r="G4" s="82"/>
      <c r="H4" s="86"/>
      <c r="I4" s="87"/>
      <c r="J4" s="82" t="s">
        <v>17</v>
      </c>
      <c r="K4" s="88" t="s">
        <v>18</v>
      </c>
      <c r="L4" s="89" t="s">
        <v>8</v>
      </c>
      <c r="M4" s="89"/>
      <c r="N4" s="90"/>
      <c r="O4" s="91"/>
    </row>
    <row r="5" spans="1:15">
      <c r="A5" s="4">
        <f t="shared" ref="A5" si="0">+A4+1</f>
        <v>1</v>
      </c>
      <c r="B5" s="5" t="s">
        <v>19</v>
      </c>
      <c r="C5" s="6" t="s">
        <v>20</v>
      </c>
      <c r="D5" s="7">
        <v>43224</v>
      </c>
      <c r="E5" s="8">
        <v>0</v>
      </c>
      <c r="F5" s="9">
        <v>0</v>
      </c>
      <c r="G5" s="10">
        <f>+E5/I5</f>
        <v>0</v>
      </c>
      <c r="H5" s="11">
        <v>529</v>
      </c>
      <c r="I5" s="15">
        <v>1</v>
      </c>
      <c r="J5" s="15">
        <v>1</v>
      </c>
      <c r="K5" s="13">
        <f>+G5+H5</f>
        <v>529</v>
      </c>
      <c r="L5" s="13">
        <f>+J5*K5</f>
        <v>529</v>
      </c>
      <c r="M5" s="115">
        <f>+G5*J5</f>
        <v>0</v>
      </c>
      <c r="N5" s="108"/>
      <c r="O5" s="5" t="s">
        <v>103</v>
      </c>
    </row>
    <row r="6" spans="1:15">
      <c r="A6" s="58"/>
      <c r="B6" s="101"/>
      <c r="C6" s="102"/>
      <c r="D6" s="103"/>
      <c r="E6" s="104"/>
      <c r="F6" s="104"/>
      <c r="G6" s="114"/>
      <c r="H6" s="11"/>
      <c r="I6" s="102"/>
      <c r="J6" s="101"/>
      <c r="K6" s="115"/>
      <c r="L6" s="115"/>
      <c r="M6" s="115"/>
      <c r="N6" s="108"/>
      <c r="O6" s="116"/>
    </row>
    <row r="7" spans="1:15">
      <c r="A7" s="58"/>
      <c r="B7" s="101" t="s">
        <v>6</v>
      </c>
      <c r="C7" s="102"/>
      <c r="D7" s="103"/>
      <c r="E7" s="104">
        <f>SUM(E5:E5)</f>
        <v>0</v>
      </c>
      <c r="F7" s="104">
        <f>SUM(F5:F5)</f>
        <v>0</v>
      </c>
      <c r="G7" s="104">
        <f>SUM(G5:G5)</f>
        <v>0</v>
      </c>
      <c r="H7" s="104">
        <f>SUM(H5:H5)</f>
        <v>529</v>
      </c>
      <c r="I7" s="104">
        <f>SUM(I5:I5)</f>
        <v>1</v>
      </c>
      <c r="J7" s="104">
        <f>SUM(J5:J5)</f>
        <v>1</v>
      </c>
      <c r="K7" s="104">
        <f>SUM(K5:K5)</f>
        <v>529</v>
      </c>
      <c r="L7" s="104">
        <f>SUM(L5:L5)</f>
        <v>529</v>
      </c>
      <c r="M7" s="104">
        <f>SUM(M5:M5)</f>
        <v>0</v>
      </c>
      <c r="N7" s="108"/>
      <c r="O7" s="116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8"/>
  <sheetViews>
    <sheetView showGridLines="0" view="pageBreakPreview" zoomScaleSheetLayoutView="100" workbookViewId="0">
      <pane ySplit="4" topLeftCell="A5" activePane="bottomLeft" state="frozen"/>
      <selection pane="bottomLeft" activeCell="Q4" sqref="Q4"/>
    </sheetView>
  </sheetViews>
  <sheetFormatPr defaultRowHeight="15.75"/>
  <cols>
    <col min="1" max="1" width="7.28515625" style="28" customWidth="1"/>
    <col min="2" max="2" width="19" style="105" bestFit="1" customWidth="1"/>
    <col min="3" max="3" width="7" style="117" bestFit="1" customWidth="1"/>
    <col min="4" max="4" width="12" style="118" bestFit="1" customWidth="1"/>
    <col min="5" max="5" width="14.140625" style="119" bestFit="1" customWidth="1"/>
    <col min="6" max="6" width="14" style="119" bestFit="1" customWidth="1"/>
    <col min="7" max="7" width="14" style="120" bestFit="1" customWidth="1"/>
    <col min="8" max="8" width="8.42578125" style="121" customWidth="1"/>
    <col min="9" max="9" width="8.140625" style="117" bestFit="1" customWidth="1"/>
    <col min="10" max="10" width="7.28515625" style="105" bestFit="1" customWidth="1"/>
    <col min="11" max="12" width="14" style="122" bestFit="1" customWidth="1"/>
    <col min="13" max="13" width="15.28515625" style="122" bestFit="1" customWidth="1"/>
    <col min="14" max="14" width="12.7109375" style="123" bestFit="1" customWidth="1"/>
    <col min="15" max="15" width="30.28515625" style="124" bestFit="1" customWidth="1"/>
    <col min="16" max="16384" width="9.140625" style="105"/>
  </cols>
  <sheetData>
    <row r="1" spans="1:15" ht="18.75">
      <c r="A1" s="127" t="s">
        <v>0</v>
      </c>
      <c r="B1" s="23"/>
      <c r="C1" s="24"/>
      <c r="D1" s="25"/>
      <c r="E1" s="26"/>
      <c r="F1" s="26"/>
      <c r="G1" s="27"/>
      <c r="H1" s="1"/>
      <c r="I1" s="28"/>
      <c r="J1" s="29"/>
      <c r="K1" s="30"/>
      <c r="L1" s="30"/>
      <c r="M1" s="30"/>
      <c r="N1" s="31"/>
      <c r="O1" s="22"/>
    </row>
    <row r="2" spans="1:15" ht="18.75">
      <c r="A2" s="135" t="s">
        <v>101</v>
      </c>
      <c r="B2" s="23"/>
      <c r="C2" s="24"/>
      <c r="D2" s="25"/>
      <c r="E2" s="26"/>
      <c r="F2" s="26"/>
      <c r="G2" s="27"/>
      <c r="H2" s="134"/>
      <c r="I2" s="28"/>
      <c r="J2" s="29"/>
      <c r="K2" s="30"/>
      <c r="L2" s="30"/>
      <c r="M2" s="30"/>
      <c r="N2" s="31"/>
      <c r="O2" s="22"/>
    </row>
    <row r="3" spans="1:15" s="106" customFormat="1" ht="12.75">
      <c r="A3" s="33" t="s">
        <v>1</v>
      </c>
      <c r="B3" s="33" t="s">
        <v>2</v>
      </c>
      <c r="C3" s="33" t="s">
        <v>3</v>
      </c>
      <c r="D3" s="34" t="s">
        <v>4</v>
      </c>
      <c r="E3" s="35" t="s">
        <v>5</v>
      </c>
      <c r="F3" s="35" t="s">
        <v>6</v>
      </c>
      <c r="G3" s="33" t="s">
        <v>7</v>
      </c>
      <c r="H3" s="36" t="s">
        <v>8</v>
      </c>
      <c r="I3" s="37" t="s">
        <v>9</v>
      </c>
      <c r="J3" s="33" t="s">
        <v>10</v>
      </c>
      <c r="K3" s="38" t="s">
        <v>11</v>
      </c>
      <c r="L3" s="39" t="s">
        <v>12</v>
      </c>
      <c r="M3" s="39" t="s">
        <v>13</v>
      </c>
      <c r="N3" s="40" t="s">
        <v>14</v>
      </c>
      <c r="O3" s="33" t="s">
        <v>15</v>
      </c>
    </row>
    <row r="4" spans="1:15" s="106" customFormat="1" ht="12.75">
      <c r="A4" s="82"/>
      <c r="B4" s="82"/>
      <c r="C4" s="82"/>
      <c r="D4" s="83" t="s">
        <v>16</v>
      </c>
      <c r="E4" s="84"/>
      <c r="F4" s="85" t="s">
        <v>5</v>
      </c>
      <c r="G4" s="82"/>
      <c r="H4" s="86"/>
      <c r="I4" s="87"/>
      <c r="J4" s="82" t="s">
        <v>17</v>
      </c>
      <c r="K4" s="88" t="s">
        <v>18</v>
      </c>
      <c r="L4" s="89" t="s">
        <v>8</v>
      </c>
      <c r="M4" s="89"/>
      <c r="N4" s="90"/>
      <c r="O4" s="91"/>
    </row>
    <row r="5" spans="1:15">
      <c r="A5" s="136">
        <v>1</v>
      </c>
      <c r="B5" s="17"/>
      <c r="C5" s="81"/>
      <c r="D5" s="7"/>
      <c r="E5" s="137"/>
      <c r="F5" s="138">
        <f>+I5*K5</f>
        <v>0</v>
      </c>
      <c r="G5" s="12">
        <f>+E5/I5</f>
        <v>0</v>
      </c>
      <c r="H5" s="21">
        <v>0</v>
      </c>
      <c r="I5" s="58">
        <v>1</v>
      </c>
      <c r="J5" s="58">
        <v>0</v>
      </c>
      <c r="K5" s="12">
        <f>+G5+H5</f>
        <v>0</v>
      </c>
      <c r="L5" s="12">
        <f>+J5*K5</f>
        <v>0</v>
      </c>
      <c r="M5" s="12">
        <f>+G5*J5</f>
        <v>0</v>
      </c>
      <c r="N5" s="139"/>
      <c r="O5" s="17"/>
    </row>
    <row r="6" spans="1:15" s="141" customFormat="1">
      <c r="A6" s="140">
        <v>2</v>
      </c>
      <c r="B6" s="5"/>
      <c r="C6" s="6"/>
      <c r="D6" s="7"/>
      <c r="E6" s="8"/>
      <c r="F6" s="138">
        <f>+I6*K6</f>
        <v>0</v>
      </c>
      <c r="G6" s="12">
        <f>+E6/I6</f>
        <v>0</v>
      </c>
      <c r="H6" s="21">
        <v>0</v>
      </c>
      <c r="I6" s="58">
        <v>1</v>
      </c>
      <c r="J6" s="58">
        <v>0</v>
      </c>
      <c r="K6" s="12">
        <f>+G6+H6</f>
        <v>0</v>
      </c>
      <c r="L6" s="12">
        <f>+J6*K6</f>
        <v>0</v>
      </c>
      <c r="M6" s="12">
        <f>+G6*J6</f>
        <v>0</v>
      </c>
      <c r="N6" s="139"/>
      <c r="O6" s="5"/>
    </row>
    <row r="7" spans="1:15">
      <c r="A7" s="58"/>
      <c r="B7" s="16"/>
      <c r="C7" s="58"/>
      <c r="D7" s="71"/>
      <c r="E7" s="9"/>
      <c r="F7" s="9"/>
      <c r="G7" s="72"/>
      <c r="H7" s="21"/>
      <c r="I7" s="58"/>
      <c r="J7" s="16"/>
      <c r="K7" s="13"/>
      <c r="L7" s="13"/>
      <c r="M7" s="13"/>
      <c r="N7" s="53"/>
      <c r="O7" s="73"/>
    </row>
    <row r="8" spans="1:15">
      <c r="A8" s="58"/>
      <c r="B8" s="16" t="s">
        <v>6</v>
      </c>
      <c r="C8" s="58"/>
      <c r="D8" s="71"/>
      <c r="E8" s="21">
        <f>SUM(E5:E7)</f>
        <v>0</v>
      </c>
      <c r="F8" s="21">
        <f t="shared" ref="F8:M8" si="0">SUM(F5:F7)</f>
        <v>0</v>
      </c>
      <c r="G8" s="21">
        <f t="shared" si="0"/>
        <v>0</v>
      </c>
      <c r="H8" s="21">
        <f t="shared" si="0"/>
        <v>0</v>
      </c>
      <c r="I8" s="21">
        <f t="shared" si="0"/>
        <v>2</v>
      </c>
      <c r="J8" s="21">
        <f t="shared" si="0"/>
        <v>0</v>
      </c>
      <c r="K8" s="21">
        <f t="shared" si="0"/>
        <v>0</v>
      </c>
      <c r="L8" s="21">
        <f t="shared" si="0"/>
        <v>0</v>
      </c>
      <c r="M8" s="21">
        <f t="shared" si="0"/>
        <v>0</v>
      </c>
      <c r="N8" s="53"/>
      <c r="O8" s="73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34"/>
  <sheetViews>
    <sheetView showGridLines="0" view="pageBreakPreview" topLeftCell="G1" zoomScaleSheetLayoutView="100" workbookViewId="0">
      <pane ySplit="4" topLeftCell="A5" activePane="bottomLeft" state="frozen"/>
      <selection pane="bottomLeft" activeCell="O5" sqref="O5"/>
    </sheetView>
  </sheetViews>
  <sheetFormatPr defaultRowHeight="15.75"/>
  <cols>
    <col min="1" max="1" width="10.5703125" style="28" bestFit="1" customWidth="1"/>
    <col min="2" max="2" width="30.28515625" style="29" bestFit="1" customWidth="1"/>
    <col min="3" max="3" width="10.140625" style="28" bestFit="1" customWidth="1"/>
    <col min="4" max="4" width="13.5703125" style="74" bestFit="1" customWidth="1"/>
    <col min="5" max="5" width="15.7109375" style="75" bestFit="1" customWidth="1"/>
    <col min="6" max="6" width="14.85546875" style="75" bestFit="1" customWidth="1"/>
    <col min="7" max="7" width="14.85546875" style="76" bestFit="1" customWidth="1"/>
    <col min="8" max="8" width="12.140625" style="2" bestFit="1" customWidth="1"/>
    <col min="9" max="9" width="8.140625" style="28" bestFit="1" customWidth="1"/>
    <col min="10" max="10" width="8.140625" style="29" bestFit="1" customWidth="1"/>
    <col min="11" max="12" width="14.85546875" style="77" bestFit="1" customWidth="1"/>
    <col min="13" max="13" width="15.28515625" style="77" bestFit="1" customWidth="1"/>
    <col min="14" max="14" width="12.7109375" style="78" bestFit="1" customWidth="1"/>
    <col min="15" max="15" width="40" style="79" bestFit="1" customWidth="1"/>
    <col min="16" max="16384" width="9.140625" style="29"/>
  </cols>
  <sheetData>
    <row r="1" spans="1:15" ht="18.75">
      <c r="A1" s="127" t="s">
        <v>0</v>
      </c>
      <c r="B1" s="23"/>
      <c r="C1" s="24"/>
      <c r="D1" s="25"/>
      <c r="E1" s="26"/>
      <c r="F1" s="26"/>
      <c r="G1" s="27"/>
      <c r="H1" s="1"/>
      <c r="K1" s="30"/>
      <c r="L1" s="30"/>
      <c r="M1" s="30"/>
      <c r="N1" s="31"/>
      <c r="O1" s="22"/>
    </row>
    <row r="2" spans="1:15">
      <c r="A2" s="32" t="s">
        <v>102</v>
      </c>
      <c r="B2" s="23"/>
      <c r="C2" s="24"/>
      <c r="D2" s="25"/>
      <c r="E2" s="26"/>
      <c r="F2" s="26"/>
      <c r="G2" s="27"/>
      <c r="H2" s="1"/>
      <c r="K2" s="30"/>
      <c r="L2" s="30"/>
      <c r="M2" s="30"/>
      <c r="N2" s="31"/>
      <c r="O2" s="22"/>
    </row>
    <row r="3" spans="1:15" s="41" customFormat="1" ht="12.75">
      <c r="A3" s="33" t="s">
        <v>1</v>
      </c>
      <c r="B3" s="33" t="s">
        <v>2</v>
      </c>
      <c r="C3" s="33" t="s">
        <v>3</v>
      </c>
      <c r="D3" s="34" t="s">
        <v>4</v>
      </c>
      <c r="E3" s="35" t="s">
        <v>5</v>
      </c>
      <c r="F3" s="35" t="s">
        <v>6</v>
      </c>
      <c r="G3" s="33" t="s">
        <v>7</v>
      </c>
      <c r="H3" s="36" t="s">
        <v>8</v>
      </c>
      <c r="I3" s="37" t="s">
        <v>9</v>
      </c>
      <c r="J3" s="33" t="s">
        <v>10</v>
      </c>
      <c r="K3" s="38" t="s">
        <v>11</v>
      </c>
      <c r="L3" s="39" t="s">
        <v>12</v>
      </c>
      <c r="M3" s="39" t="s">
        <v>13</v>
      </c>
      <c r="N3" s="40" t="s">
        <v>14</v>
      </c>
      <c r="O3" s="33" t="s">
        <v>15</v>
      </c>
    </row>
    <row r="4" spans="1:15" s="41" customFormat="1" ht="12.75">
      <c r="A4" s="82"/>
      <c r="B4" s="82"/>
      <c r="C4" s="82"/>
      <c r="D4" s="83" t="s">
        <v>16</v>
      </c>
      <c r="E4" s="84"/>
      <c r="F4" s="85" t="s">
        <v>5</v>
      </c>
      <c r="G4" s="82"/>
      <c r="H4" s="86"/>
      <c r="I4" s="87"/>
      <c r="J4" s="82" t="s">
        <v>17</v>
      </c>
      <c r="K4" s="88" t="s">
        <v>18</v>
      </c>
      <c r="L4" s="89" t="s">
        <v>8</v>
      </c>
      <c r="M4" s="89"/>
      <c r="N4" s="90"/>
      <c r="O4" s="91"/>
    </row>
    <row r="5" spans="1:15" ht="16.5">
      <c r="A5" s="142">
        <v>1</v>
      </c>
      <c r="B5" s="162" t="s">
        <v>39</v>
      </c>
      <c r="C5" s="163" t="s">
        <v>89</v>
      </c>
      <c r="D5" s="148">
        <v>43255</v>
      </c>
      <c r="E5" s="164">
        <v>25940</v>
      </c>
      <c r="F5" s="156">
        <f>+I5*K5</f>
        <v>25940</v>
      </c>
      <c r="G5" s="157">
        <f t="shared" ref="G5:G32" si="0">+E5/I5</f>
        <v>25940</v>
      </c>
      <c r="H5" s="146">
        <v>0</v>
      </c>
      <c r="I5" s="158">
        <v>1</v>
      </c>
      <c r="J5" s="158">
        <v>1</v>
      </c>
      <c r="K5" s="13">
        <f>+G5+H5</f>
        <v>25940</v>
      </c>
      <c r="L5" s="13">
        <f>+J5*K5</f>
        <v>25940</v>
      </c>
      <c r="M5" s="13">
        <f t="shared" ref="M5:M32" si="1">+G5*J5</f>
        <v>25940</v>
      </c>
      <c r="N5" s="53"/>
      <c r="O5" s="73" t="s">
        <v>90</v>
      </c>
    </row>
    <row r="6" spans="1:15" ht="16.5">
      <c r="A6" s="213">
        <f t="shared" ref="A6:A32" si="2">+A5+1</f>
        <v>2</v>
      </c>
      <c r="B6" s="195" t="s">
        <v>85</v>
      </c>
      <c r="C6" s="214" t="s">
        <v>63</v>
      </c>
      <c r="D6" s="197">
        <v>43256</v>
      </c>
      <c r="E6" s="215">
        <v>259140</v>
      </c>
      <c r="F6" s="156">
        <f>+I6*K6</f>
        <v>259140</v>
      </c>
      <c r="G6" s="157">
        <f t="shared" si="0"/>
        <v>259140</v>
      </c>
      <c r="H6" s="146">
        <v>0</v>
      </c>
      <c r="I6" s="158">
        <v>1</v>
      </c>
      <c r="J6" s="158">
        <v>1</v>
      </c>
      <c r="K6" s="13">
        <f>+G6+H6</f>
        <v>259140</v>
      </c>
      <c r="L6" s="13">
        <f>+J6*K6</f>
        <v>259140</v>
      </c>
      <c r="M6" s="13">
        <f t="shared" si="1"/>
        <v>259140</v>
      </c>
      <c r="N6" s="53"/>
      <c r="O6" s="220" t="s">
        <v>91</v>
      </c>
    </row>
    <row r="7" spans="1:15" ht="16.5">
      <c r="A7" s="213">
        <f t="shared" si="2"/>
        <v>3</v>
      </c>
      <c r="B7" s="111" t="s">
        <v>67</v>
      </c>
      <c r="C7" s="112">
        <v>897091</v>
      </c>
      <c r="D7" s="64">
        <v>43272</v>
      </c>
      <c r="E7" s="202">
        <v>60390</v>
      </c>
      <c r="F7" s="9">
        <f>+I7*K7</f>
        <v>61115</v>
      </c>
      <c r="G7" s="13">
        <f t="shared" si="0"/>
        <v>60390</v>
      </c>
      <c r="H7" s="21">
        <v>725</v>
      </c>
      <c r="I7" s="58">
        <v>1</v>
      </c>
      <c r="J7" s="58">
        <v>1</v>
      </c>
      <c r="K7" s="13">
        <f>+G7+H7</f>
        <v>61115</v>
      </c>
      <c r="L7" s="13">
        <f>+J7*K7</f>
        <v>61115</v>
      </c>
      <c r="M7" s="13">
        <f t="shared" si="1"/>
        <v>60390</v>
      </c>
      <c r="N7" s="204"/>
      <c r="O7" s="212" t="s">
        <v>130</v>
      </c>
    </row>
    <row r="8" spans="1:15" ht="16.5">
      <c r="A8" s="213">
        <f t="shared" si="2"/>
        <v>4</v>
      </c>
      <c r="B8" s="60" t="s">
        <v>93</v>
      </c>
      <c r="C8" s="61">
        <v>971137</v>
      </c>
      <c r="D8" s="64">
        <v>43273</v>
      </c>
      <c r="E8" s="218">
        <v>27840</v>
      </c>
      <c r="F8" s="9">
        <f t="shared" ref="F8:F32" si="3">+I8*K8</f>
        <v>28174</v>
      </c>
      <c r="G8" s="13">
        <f t="shared" si="0"/>
        <v>27840</v>
      </c>
      <c r="H8" s="21">
        <v>334</v>
      </c>
      <c r="I8" s="58">
        <v>1</v>
      </c>
      <c r="J8" s="58">
        <v>1</v>
      </c>
      <c r="K8" s="13">
        <f t="shared" ref="K8:K32" si="4">+G8+H8</f>
        <v>28174</v>
      </c>
      <c r="L8" s="13">
        <f t="shared" ref="L8:L32" si="5">+J8*K8</f>
        <v>28174</v>
      </c>
      <c r="M8" s="13">
        <f t="shared" si="1"/>
        <v>27840</v>
      </c>
      <c r="N8" s="204"/>
      <c r="O8" s="221" t="s">
        <v>131</v>
      </c>
    </row>
    <row r="9" spans="1:15" ht="16.5">
      <c r="A9" s="213">
        <f t="shared" si="2"/>
        <v>5</v>
      </c>
      <c r="B9" s="60" t="s">
        <v>93</v>
      </c>
      <c r="C9" s="61">
        <v>971137</v>
      </c>
      <c r="D9" s="64">
        <v>43273</v>
      </c>
      <c r="E9" s="218">
        <v>10140</v>
      </c>
      <c r="F9" s="9">
        <f t="shared" si="3"/>
        <v>10262</v>
      </c>
      <c r="G9" s="13">
        <f t="shared" si="0"/>
        <v>10140</v>
      </c>
      <c r="H9" s="21">
        <v>122</v>
      </c>
      <c r="I9" s="58">
        <v>1</v>
      </c>
      <c r="J9" s="58">
        <v>1</v>
      </c>
      <c r="K9" s="13">
        <f t="shared" si="4"/>
        <v>10262</v>
      </c>
      <c r="L9" s="13">
        <f t="shared" si="5"/>
        <v>10262</v>
      </c>
      <c r="M9" s="13">
        <f t="shared" si="1"/>
        <v>10140</v>
      </c>
      <c r="N9" s="204"/>
      <c r="O9" s="221" t="s">
        <v>132</v>
      </c>
    </row>
    <row r="10" spans="1:15" ht="16.5">
      <c r="A10" s="213">
        <f t="shared" si="2"/>
        <v>6</v>
      </c>
      <c r="B10" s="60" t="s">
        <v>93</v>
      </c>
      <c r="C10" s="61">
        <v>971137</v>
      </c>
      <c r="D10" s="64">
        <v>43273</v>
      </c>
      <c r="E10" s="218">
        <v>19740</v>
      </c>
      <c r="F10" s="9">
        <f t="shared" si="3"/>
        <v>19977</v>
      </c>
      <c r="G10" s="13">
        <f t="shared" si="0"/>
        <v>19740</v>
      </c>
      <c r="H10" s="21">
        <v>237</v>
      </c>
      <c r="I10" s="58">
        <v>1</v>
      </c>
      <c r="J10" s="58">
        <v>1</v>
      </c>
      <c r="K10" s="13">
        <f t="shared" si="4"/>
        <v>19977</v>
      </c>
      <c r="L10" s="13">
        <f t="shared" si="5"/>
        <v>19977</v>
      </c>
      <c r="M10" s="13">
        <f t="shared" si="1"/>
        <v>19740</v>
      </c>
      <c r="N10" s="204"/>
      <c r="O10" s="222" t="s">
        <v>133</v>
      </c>
    </row>
    <row r="11" spans="1:15" ht="16.5">
      <c r="A11" s="213">
        <f t="shared" si="2"/>
        <v>7</v>
      </c>
      <c r="B11" s="60" t="s">
        <v>118</v>
      </c>
      <c r="C11" s="61">
        <v>973836</v>
      </c>
      <c r="D11" s="64">
        <v>43273</v>
      </c>
      <c r="E11" s="219">
        <v>48740</v>
      </c>
      <c r="F11" s="9">
        <f t="shared" si="3"/>
        <v>49325</v>
      </c>
      <c r="G11" s="13">
        <f t="shared" si="0"/>
        <v>48740</v>
      </c>
      <c r="H11" s="21">
        <v>585</v>
      </c>
      <c r="I11" s="58">
        <v>1</v>
      </c>
      <c r="J11" s="58">
        <v>1</v>
      </c>
      <c r="K11" s="13">
        <f t="shared" si="4"/>
        <v>49325</v>
      </c>
      <c r="L11" s="13">
        <f t="shared" si="5"/>
        <v>49325</v>
      </c>
      <c r="M11" s="13">
        <f t="shared" si="1"/>
        <v>48740</v>
      </c>
      <c r="N11" s="204"/>
      <c r="O11" s="222" t="s">
        <v>134</v>
      </c>
    </row>
    <row r="12" spans="1:15" ht="16.5">
      <c r="A12" s="213">
        <f t="shared" si="2"/>
        <v>8</v>
      </c>
      <c r="B12" s="60" t="s">
        <v>119</v>
      </c>
      <c r="C12" s="63" t="s">
        <v>120</v>
      </c>
      <c r="D12" s="64">
        <v>43273</v>
      </c>
      <c r="E12" s="218">
        <v>31140</v>
      </c>
      <c r="F12" s="9">
        <f t="shared" si="3"/>
        <v>31514</v>
      </c>
      <c r="G12" s="13">
        <f t="shared" si="0"/>
        <v>31140</v>
      </c>
      <c r="H12" s="21">
        <v>374</v>
      </c>
      <c r="I12" s="58">
        <v>1</v>
      </c>
      <c r="J12" s="58">
        <v>1</v>
      </c>
      <c r="K12" s="13">
        <f t="shared" si="4"/>
        <v>31514</v>
      </c>
      <c r="L12" s="13">
        <f t="shared" si="5"/>
        <v>31514</v>
      </c>
      <c r="M12" s="13">
        <f t="shared" si="1"/>
        <v>31140</v>
      </c>
      <c r="N12" s="204"/>
      <c r="O12" s="221" t="s">
        <v>135</v>
      </c>
    </row>
    <row r="13" spans="1:15" ht="16.5">
      <c r="A13" s="213">
        <f t="shared" si="2"/>
        <v>9</v>
      </c>
      <c r="B13" s="60" t="s">
        <v>121</v>
      </c>
      <c r="C13" s="63" t="s">
        <v>122</v>
      </c>
      <c r="D13" s="64">
        <v>43273</v>
      </c>
      <c r="E13" s="218">
        <v>80140</v>
      </c>
      <c r="F13" s="9">
        <f t="shared" si="3"/>
        <v>81102</v>
      </c>
      <c r="G13" s="13">
        <f t="shared" si="0"/>
        <v>80140</v>
      </c>
      <c r="H13" s="21">
        <v>962</v>
      </c>
      <c r="I13" s="58">
        <v>1</v>
      </c>
      <c r="J13" s="58">
        <v>1</v>
      </c>
      <c r="K13" s="13">
        <f t="shared" si="4"/>
        <v>81102</v>
      </c>
      <c r="L13" s="13">
        <f t="shared" si="5"/>
        <v>81102</v>
      </c>
      <c r="M13" s="13">
        <f t="shared" si="1"/>
        <v>80140</v>
      </c>
      <c r="N13" s="204"/>
      <c r="O13" s="221" t="s">
        <v>136</v>
      </c>
    </row>
    <row r="14" spans="1:15" ht="16.5">
      <c r="A14" s="213">
        <f t="shared" si="2"/>
        <v>10</v>
      </c>
      <c r="B14" s="60" t="s">
        <v>123</v>
      </c>
      <c r="C14" s="63" t="s">
        <v>124</v>
      </c>
      <c r="D14" s="64">
        <v>43273</v>
      </c>
      <c r="E14" s="218">
        <v>296640</v>
      </c>
      <c r="F14" s="9">
        <f t="shared" si="3"/>
        <v>300200</v>
      </c>
      <c r="G14" s="13">
        <f t="shared" si="0"/>
        <v>296640</v>
      </c>
      <c r="H14" s="21">
        <v>3560</v>
      </c>
      <c r="I14" s="58">
        <v>1</v>
      </c>
      <c r="J14" s="58">
        <v>1</v>
      </c>
      <c r="K14" s="13">
        <f t="shared" si="4"/>
        <v>300200</v>
      </c>
      <c r="L14" s="13">
        <f t="shared" si="5"/>
        <v>300200</v>
      </c>
      <c r="M14" s="13">
        <f t="shared" si="1"/>
        <v>296640</v>
      </c>
      <c r="N14" s="204"/>
      <c r="O14" s="221" t="s">
        <v>137</v>
      </c>
    </row>
    <row r="15" spans="1:15" ht="16.5">
      <c r="A15" s="213">
        <f t="shared" si="2"/>
        <v>11</v>
      </c>
      <c r="B15" s="60" t="s">
        <v>92</v>
      </c>
      <c r="C15" s="61">
        <v>901423</v>
      </c>
      <c r="D15" s="64">
        <v>43273</v>
      </c>
      <c r="E15" s="219">
        <v>49800</v>
      </c>
      <c r="F15" s="9">
        <f t="shared" si="3"/>
        <v>50398</v>
      </c>
      <c r="G15" s="13">
        <f t="shared" si="0"/>
        <v>49800</v>
      </c>
      <c r="H15" s="21">
        <v>598</v>
      </c>
      <c r="I15" s="58">
        <v>1</v>
      </c>
      <c r="J15" s="58">
        <v>1</v>
      </c>
      <c r="K15" s="13">
        <f t="shared" si="4"/>
        <v>50398</v>
      </c>
      <c r="L15" s="13">
        <f t="shared" si="5"/>
        <v>50398</v>
      </c>
      <c r="M15" s="13">
        <f t="shared" si="1"/>
        <v>49800</v>
      </c>
      <c r="N15" s="204"/>
      <c r="O15" s="222" t="s">
        <v>138</v>
      </c>
    </row>
    <row r="16" spans="1:15" ht="16.5">
      <c r="A16" s="213">
        <f t="shared" si="2"/>
        <v>12</v>
      </c>
      <c r="B16" s="60" t="s">
        <v>125</v>
      </c>
      <c r="C16" s="63" t="s">
        <v>126</v>
      </c>
      <c r="D16" s="64">
        <v>43273</v>
      </c>
      <c r="E16" s="218">
        <v>15390</v>
      </c>
      <c r="F16" s="9">
        <f t="shared" si="3"/>
        <v>15575</v>
      </c>
      <c r="G16" s="13">
        <f t="shared" si="0"/>
        <v>15390</v>
      </c>
      <c r="H16" s="21">
        <v>185</v>
      </c>
      <c r="I16" s="58">
        <v>1</v>
      </c>
      <c r="J16" s="58">
        <v>1</v>
      </c>
      <c r="K16" s="13">
        <f t="shared" si="4"/>
        <v>15575</v>
      </c>
      <c r="L16" s="13">
        <f t="shared" si="5"/>
        <v>15575</v>
      </c>
      <c r="M16" s="13">
        <f t="shared" si="1"/>
        <v>15390</v>
      </c>
      <c r="N16" s="204"/>
      <c r="O16" s="223" t="s">
        <v>139</v>
      </c>
    </row>
    <row r="17" spans="1:15" ht="16.5">
      <c r="A17" s="213">
        <f t="shared" si="2"/>
        <v>13</v>
      </c>
      <c r="B17" s="60" t="s">
        <v>26</v>
      </c>
      <c r="C17" s="216" t="s">
        <v>27</v>
      </c>
      <c r="D17" s="64">
        <v>43273</v>
      </c>
      <c r="E17" s="218">
        <v>15390</v>
      </c>
      <c r="F17" s="9">
        <f t="shared" si="3"/>
        <v>15575</v>
      </c>
      <c r="G17" s="13">
        <f t="shared" si="0"/>
        <v>15390</v>
      </c>
      <c r="H17" s="21">
        <v>185</v>
      </c>
      <c r="I17" s="58">
        <v>1</v>
      </c>
      <c r="J17" s="58">
        <v>1</v>
      </c>
      <c r="K17" s="13">
        <f t="shared" si="4"/>
        <v>15575</v>
      </c>
      <c r="L17" s="13">
        <f t="shared" si="5"/>
        <v>15575</v>
      </c>
      <c r="M17" s="13">
        <f t="shared" si="1"/>
        <v>15390</v>
      </c>
      <c r="N17" s="204"/>
      <c r="O17" s="223" t="s">
        <v>140</v>
      </c>
    </row>
    <row r="18" spans="1:15" ht="16.5">
      <c r="A18" s="213">
        <f t="shared" si="2"/>
        <v>14</v>
      </c>
      <c r="B18" s="60" t="s">
        <v>70</v>
      </c>
      <c r="C18" s="66" t="s">
        <v>71</v>
      </c>
      <c r="D18" s="64">
        <v>43273</v>
      </c>
      <c r="E18" s="218">
        <v>25940</v>
      </c>
      <c r="F18" s="9">
        <f t="shared" si="3"/>
        <v>26251</v>
      </c>
      <c r="G18" s="13">
        <f t="shared" si="0"/>
        <v>25940</v>
      </c>
      <c r="H18" s="21">
        <v>311</v>
      </c>
      <c r="I18" s="58">
        <v>1</v>
      </c>
      <c r="J18" s="58">
        <v>1</v>
      </c>
      <c r="K18" s="13">
        <f t="shared" si="4"/>
        <v>26251</v>
      </c>
      <c r="L18" s="13">
        <f t="shared" si="5"/>
        <v>26251</v>
      </c>
      <c r="M18" s="13">
        <f t="shared" si="1"/>
        <v>25940</v>
      </c>
      <c r="N18" s="204"/>
      <c r="O18" s="223" t="s">
        <v>141</v>
      </c>
    </row>
    <row r="19" spans="1:15" ht="16.5">
      <c r="A19" s="213">
        <f t="shared" si="2"/>
        <v>15</v>
      </c>
      <c r="B19" s="60" t="s">
        <v>94</v>
      </c>
      <c r="C19" s="63" t="s">
        <v>95</v>
      </c>
      <c r="D19" s="64">
        <v>43273</v>
      </c>
      <c r="E19" s="218">
        <v>53140</v>
      </c>
      <c r="F19" s="9">
        <f t="shared" si="3"/>
        <v>53778</v>
      </c>
      <c r="G19" s="13">
        <f t="shared" si="0"/>
        <v>53140</v>
      </c>
      <c r="H19" s="21">
        <v>638</v>
      </c>
      <c r="I19" s="58">
        <v>1</v>
      </c>
      <c r="J19" s="58">
        <v>1</v>
      </c>
      <c r="K19" s="13">
        <f t="shared" si="4"/>
        <v>53778</v>
      </c>
      <c r="L19" s="13">
        <f t="shared" si="5"/>
        <v>53778</v>
      </c>
      <c r="M19" s="13">
        <f t="shared" si="1"/>
        <v>53140</v>
      </c>
      <c r="N19" s="204"/>
      <c r="O19" s="221" t="s">
        <v>142</v>
      </c>
    </row>
    <row r="20" spans="1:15" ht="16.5">
      <c r="A20" s="213">
        <f t="shared" si="2"/>
        <v>16</v>
      </c>
      <c r="B20" s="60" t="s">
        <v>127</v>
      </c>
      <c r="C20" s="217" t="s">
        <v>82</v>
      </c>
      <c r="D20" s="64">
        <v>43273</v>
      </c>
      <c r="E20" s="218">
        <v>214640</v>
      </c>
      <c r="F20" s="9">
        <f t="shared" si="3"/>
        <v>217216</v>
      </c>
      <c r="G20" s="13">
        <f t="shared" si="0"/>
        <v>214640</v>
      </c>
      <c r="H20" s="21">
        <v>2576</v>
      </c>
      <c r="I20" s="58">
        <v>1</v>
      </c>
      <c r="J20" s="58">
        <v>1</v>
      </c>
      <c r="K20" s="13">
        <f t="shared" si="4"/>
        <v>217216</v>
      </c>
      <c r="L20" s="13">
        <f t="shared" si="5"/>
        <v>217216</v>
      </c>
      <c r="M20" s="13">
        <f t="shared" si="1"/>
        <v>214640</v>
      </c>
      <c r="N20" s="204"/>
      <c r="O20" s="221" t="s">
        <v>143</v>
      </c>
    </row>
    <row r="21" spans="1:15" ht="16.5">
      <c r="A21" s="213">
        <f t="shared" si="2"/>
        <v>17</v>
      </c>
      <c r="B21" s="60" t="s">
        <v>127</v>
      </c>
      <c r="C21" s="217" t="s">
        <v>82</v>
      </c>
      <c r="D21" s="64">
        <v>43273</v>
      </c>
      <c r="E21" s="219">
        <v>31140</v>
      </c>
      <c r="F21" s="9">
        <f t="shared" si="3"/>
        <v>31514</v>
      </c>
      <c r="G21" s="13">
        <f t="shared" si="0"/>
        <v>31140</v>
      </c>
      <c r="H21" s="21">
        <v>374</v>
      </c>
      <c r="I21" s="58">
        <v>1</v>
      </c>
      <c r="J21" s="58">
        <v>1</v>
      </c>
      <c r="K21" s="13">
        <f t="shared" si="4"/>
        <v>31514</v>
      </c>
      <c r="L21" s="13">
        <f t="shared" si="5"/>
        <v>31514</v>
      </c>
      <c r="M21" s="13">
        <f t="shared" si="1"/>
        <v>31140</v>
      </c>
      <c r="N21" s="204"/>
      <c r="O21" s="221" t="s">
        <v>144</v>
      </c>
    </row>
    <row r="22" spans="1:15" ht="16.5">
      <c r="A22" s="213">
        <f t="shared" si="2"/>
        <v>18</v>
      </c>
      <c r="B22" s="60" t="s">
        <v>76</v>
      </c>
      <c r="C22" s="63" t="s">
        <v>77</v>
      </c>
      <c r="D22" s="64">
        <v>43273</v>
      </c>
      <c r="E22" s="219">
        <v>88140</v>
      </c>
      <c r="F22" s="9">
        <f t="shared" si="3"/>
        <v>89198</v>
      </c>
      <c r="G22" s="13">
        <f t="shared" si="0"/>
        <v>88140</v>
      </c>
      <c r="H22" s="21">
        <v>1058</v>
      </c>
      <c r="I22" s="58">
        <v>1</v>
      </c>
      <c r="J22" s="58">
        <v>1</v>
      </c>
      <c r="K22" s="13">
        <f t="shared" si="4"/>
        <v>89198</v>
      </c>
      <c r="L22" s="13">
        <f t="shared" si="5"/>
        <v>89198</v>
      </c>
      <c r="M22" s="13">
        <f t="shared" si="1"/>
        <v>88140</v>
      </c>
      <c r="N22" s="204"/>
      <c r="O22" s="221" t="s">
        <v>145</v>
      </c>
    </row>
    <row r="23" spans="1:15" ht="16.5">
      <c r="A23" s="213">
        <f t="shared" si="2"/>
        <v>19</v>
      </c>
      <c r="B23" s="60" t="s">
        <v>76</v>
      </c>
      <c r="C23" s="63" t="s">
        <v>77</v>
      </c>
      <c r="D23" s="64">
        <v>43273</v>
      </c>
      <c r="E23" s="219">
        <v>10390</v>
      </c>
      <c r="F23" s="9">
        <f t="shared" si="3"/>
        <v>10515</v>
      </c>
      <c r="G23" s="13">
        <f t="shared" si="0"/>
        <v>10390</v>
      </c>
      <c r="H23" s="21">
        <v>125</v>
      </c>
      <c r="I23" s="58">
        <v>1</v>
      </c>
      <c r="J23" s="58">
        <v>1</v>
      </c>
      <c r="K23" s="13">
        <f t="shared" si="4"/>
        <v>10515</v>
      </c>
      <c r="L23" s="13">
        <f t="shared" si="5"/>
        <v>10515</v>
      </c>
      <c r="M23" s="13">
        <f t="shared" si="1"/>
        <v>10390</v>
      </c>
      <c r="N23" s="204"/>
      <c r="O23" s="221" t="s">
        <v>146</v>
      </c>
    </row>
    <row r="24" spans="1:15" ht="16.5">
      <c r="A24" s="213">
        <f t="shared" si="2"/>
        <v>20</v>
      </c>
      <c r="B24" s="60" t="s">
        <v>128</v>
      </c>
      <c r="C24" s="132">
        <v>962795</v>
      </c>
      <c r="D24" s="64">
        <v>43273</v>
      </c>
      <c r="E24" s="219">
        <v>105840</v>
      </c>
      <c r="F24" s="9">
        <f t="shared" si="3"/>
        <v>107110</v>
      </c>
      <c r="G24" s="13">
        <f t="shared" si="0"/>
        <v>105840</v>
      </c>
      <c r="H24" s="21">
        <v>1270</v>
      </c>
      <c r="I24" s="58">
        <v>1</v>
      </c>
      <c r="J24" s="58">
        <v>1</v>
      </c>
      <c r="K24" s="13">
        <f t="shared" si="4"/>
        <v>107110</v>
      </c>
      <c r="L24" s="13">
        <f t="shared" si="5"/>
        <v>107110</v>
      </c>
      <c r="M24" s="13">
        <f t="shared" si="1"/>
        <v>105840</v>
      </c>
      <c r="N24" s="204"/>
      <c r="O24" s="221" t="s">
        <v>147</v>
      </c>
    </row>
    <row r="25" spans="1:15" ht="16.5">
      <c r="A25" s="213">
        <f t="shared" si="2"/>
        <v>21</v>
      </c>
      <c r="B25" s="60" t="s">
        <v>128</v>
      </c>
      <c r="C25" s="132">
        <v>962795</v>
      </c>
      <c r="D25" s="64">
        <v>43273</v>
      </c>
      <c r="E25" s="219">
        <v>30740</v>
      </c>
      <c r="F25" s="9">
        <f t="shared" si="3"/>
        <v>31109</v>
      </c>
      <c r="G25" s="13">
        <f t="shared" si="0"/>
        <v>30740</v>
      </c>
      <c r="H25" s="21">
        <v>369</v>
      </c>
      <c r="I25" s="58">
        <v>1</v>
      </c>
      <c r="J25" s="58">
        <v>1</v>
      </c>
      <c r="K25" s="13">
        <f t="shared" si="4"/>
        <v>31109</v>
      </c>
      <c r="L25" s="13">
        <f t="shared" si="5"/>
        <v>31109</v>
      </c>
      <c r="M25" s="13">
        <f t="shared" si="1"/>
        <v>30740</v>
      </c>
      <c r="N25" s="204"/>
      <c r="O25" s="221" t="s">
        <v>148</v>
      </c>
    </row>
    <row r="26" spans="1:15" ht="16.5">
      <c r="A26" s="213">
        <f t="shared" si="2"/>
        <v>22</v>
      </c>
      <c r="B26" s="60" t="s">
        <v>129</v>
      </c>
      <c r="C26" s="132">
        <v>913369</v>
      </c>
      <c r="D26" s="64">
        <v>43273</v>
      </c>
      <c r="E26" s="219">
        <v>50390</v>
      </c>
      <c r="F26" s="9">
        <f t="shared" si="3"/>
        <v>50995</v>
      </c>
      <c r="G26" s="13">
        <f t="shared" si="0"/>
        <v>50390</v>
      </c>
      <c r="H26" s="21">
        <v>605</v>
      </c>
      <c r="I26" s="58">
        <v>1</v>
      </c>
      <c r="J26" s="58">
        <v>1</v>
      </c>
      <c r="K26" s="13">
        <f t="shared" si="4"/>
        <v>50995</v>
      </c>
      <c r="L26" s="13">
        <f t="shared" si="5"/>
        <v>50995</v>
      </c>
      <c r="M26" s="13">
        <f t="shared" si="1"/>
        <v>50390</v>
      </c>
      <c r="N26" s="204"/>
      <c r="O26" s="221" t="s">
        <v>149</v>
      </c>
    </row>
    <row r="27" spans="1:15" ht="16.5">
      <c r="A27" s="213">
        <f t="shared" si="2"/>
        <v>23</v>
      </c>
      <c r="B27" s="60" t="s">
        <v>83</v>
      </c>
      <c r="C27" s="63" t="s">
        <v>84</v>
      </c>
      <c r="D27" s="64">
        <v>43273</v>
      </c>
      <c r="E27" s="202">
        <v>55390</v>
      </c>
      <c r="F27" s="9">
        <f t="shared" si="3"/>
        <v>56055</v>
      </c>
      <c r="G27" s="13">
        <f t="shared" si="0"/>
        <v>55390</v>
      </c>
      <c r="H27" s="21">
        <v>665</v>
      </c>
      <c r="I27" s="58">
        <v>1</v>
      </c>
      <c r="J27" s="58">
        <v>1</v>
      </c>
      <c r="K27" s="13">
        <f t="shared" si="4"/>
        <v>56055</v>
      </c>
      <c r="L27" s="13">
        <f t="shared" si="5"/>
        <v>56055</v>
      </c>
      <c r="M27" s="13">
        <f t="shared" si="1"/>
        <v>55390</v>
      </c>
      <c r="N27" s="204"/>
      <c r="O27" s="221" t="s">
        <v>150</v>
      </c>
    </row>
    <row r="28" spans="1:15" ht="16.5">
      <c r="A28" s="213">
        <f t="shared" si="2"/>
        <v>24</v>
      </c>
      <c r="B28" s="65" t="s">
        <v>87</v>
      </c>
      <c r="C28" s="189" t="s">
        <v>88</v>
      </c>
      <c r="D28" s="64">
        <v>43273</v>
      </c>
      <c r="E28" s="203">
        <v>81140</v>
      </c>
      <c r="F28" s="9">
        <f t="shared" si="3"/>
        <v>82114</v>
      </c>
      <c r="G28" s="13">
        <f t="shared" si="0"/>
        <v>81140</v>
      </c>
      <c r="H28" s="21">
        <v>974</v>
      </c>
      <c r="I28" s="58">
        <v>1</v>
      </c>
      <c r="J28" s="58">
        <v>1</v>
      </c>
      <c r="K28" s="13">
        <f t="shared" si="4"/>
        <v>82114</v>
      </c>
      <c r="L28" s="13">
        <f t="shared" si="5"/>
        <v>82114</v>
      </c>
      <c r="M28" s="13">
        <f t="shared" si="1"/>
        <v>81140</v>
      </c>
      <c r="N28" s="204"/>
      <c r="O28" s="224" t="s">
        <v>151</v>
      </c>
    </row>
    <row r="29" spans="1:15" ht="16.5">
      <c r="A29" s="213">
        <f t="shared" si="2"/>
        <v>25</v>
      </c>
      <c r="B29" s="65" t="s">
        <v>87</v>
      </c>
      <c r="C29" s="189" t="s">
        <v>88</v>
      </c>
      <c r="D29" s="64">
        <v>43273</v>
      </c>
      <c r="E29" s="203">
        <v>86740</v>
      </c>
      <c r="F29" s="9">
        <f t="shared" si="3"/>
        <v>87781</v>
      </c>
      <c r="G29" s="13">
        <f t="shared" si="0"/>
        <v>86740</v>
      </c>
      <c r="H29" s="21">
        <v>1041</v>
      </c>
      <c r="I29" s="58">
        <v>1</v>
      </c>
      <c r="J29" s="58">
        <v>1</v>
      </c>
      <c r="K29" s="13">
        <f t="shared" si="4"/>
        <v>87781</v>
      </c>
      <c r="L29" s="13">
        <f t="shared" si="5"/>
        <v>87781</v>
      </c>
      <c r="M29" s="13">
        <f t="shared" si="1"/>
        <v>86740</v>
      </c>
      <c r="N29" s="204"/>
      <c r="O29" s="224" t="s">
        <v>152</v>
      </c>
    </row>
    <row r="30" spans="1:15" ht="16.5">
      <c r="A30" s="213">
        <f t="shared" si="2"/>
        <v>26</v>
      </c>
      <c r="B30" s="65" t="s">
        <v>87</v>
      </c>
      <c r="C30" s="189" t="s">
        <v>88</v>
      </c>
      <c r="D30" s="64">
        <v>43273</v>
      </c>
      <c r="E30" s="203">
        <v>266140</v>
      </c>
      <c r="F30" s="9">
        <f t="shared" si="3"/>
        <v>269334</v>
      </c>
      <c r="G30" s="13">
        <f t="shared" si="0"/>
        <v>266140</v>
      </c>
      <c r="H30" s="21">
        <v>3194</v>
      </c>
      <c r="I30" s="58">
        <v>1</v>
      </c>
      <c r="J30" s="58">
        <v>1</v>
      </c>
      <c r="K30" s="13">
        <f t="shared" si="4"/>
        <v>269334</v>
      </c>
      <c r="L30" s="13">
        <f t="shared" si="5"/>
        <v>269334</v>
      </c>
      <c r="M30" s="13">
        <f t="shared" si="1"/>
        <v>266140</v>
      </c>
      <c r="N30" s="204"/>
      <c r="O30" s="224" t="s">
        <v>153</v>
      </c>
    </row>
    <row r="31" spans="1:15" ht="16.5">
      <c r="A31" s="213">
        <f t="shared" si="2"/>
        <v>27</v>
      </c>
      <c r="B31" s="60" t="s">
        <v>19</v>
      </c>
      <c r="C31" s="63" t="s">
        <v>20</v>
      </c>
      <c r="D31" s="64">
        <v>43273</v>
      </c>
      <c r="E31" s="218">
        <v>31640</v>
      </c>
      <c r="F31" s="9">
        <f t="shared" si="3"/>
        <v>32020</v>
      </c>
      <c r="G31" s="13">
        <f t="shared" si="0"/>
        <v>31640</v>
      </c>
      <c r="H31" s="21">
        <v>380</v>
      </c>
      <c r="I31" s="58">
        <v>1</v>
      </c>
      <c r="J31" s="58">
        <v>1</v>
      </c>
      <c r="K31" s="13">
        <f t="shared" si="4"/>
        <v>32020</v>
      </c>
      <c r="L31" s="13">
        <f t="shared" si="5"/>
        <v>32020</v>
      </c>
      <c r="M31" s="13">
        <f t="shared" si="1"/>
        <v>31640</v>
      </c>
      <c r="N31" s="204"/>
      <c r="O31" s="221" t="s">
        <v>154</v>
      </c>
    </row>
    <row r="32" spans="1:15" ht="16.5">
      <c r="A32" s="213">
        <f t="shared" si="2"/>
        <v>28</v>
      </c>
      <c r="B32" s="60" t="s">
        <v>19</v>
      </c>
      <c r="C32" s="63" t="s">
        <v>20</v>
      </c>
      <c r="D32" s="64">
        <v>43273</v>
      </c>
      <c r="E32" s="202">
        <v>13740</v>
      </c>
      <c r="F32" s="9">
        <f t="shared" si="3"/>
        <v>13905</v>
      </c>
      <c r="G32" s="13">
        <f t="shared" si="0"/>
        <v>13740</v>
      </c>
      <c r="H32" s="21">
        <v>165</v>
      </c>
      <c r="I32" s="58">
        <v>1</v>
      </c>
      <c r="J32" s="58">
        <v>1</v>
      </c>
      <c r="K32" s="13">
        <f t="shared" si="4"/>
        <v>13905</v>
      </c>
      <c r="L32" s="13">
        <f t="shared" si="5"/>
        <v>13905</v>
      </c>
      <c r="M32" s="13">
        <f t="shared" si="1"/>
        <v>13740</v>
      </c>
      <c r="N32" s="204"/>
      <c r="O32" s="221" t="s">
        <v>155</v>
      </c>
    </row>
    <row r="33" spans="1:15">
      <c r="A33" s="58"/>
      <c r="B33" s="16"/>
      <c r="C33" s="58"/>
      <c r="D33" s="71"/>
      <c r="E33" s="9"/>
      <c r="F33" s="9"/>
      <c r="G33" s="72"/>
      <c r="H33" s="21"/>
      <c r="I33" s="58"/>
      <c r="J33" s="16"/>
      <c r="K33" s="13"/>
      <c r="L33" s="13"/>
      <c r="M33" s="13"/>
      <c r="N33" s="53"/>
      <c r="O33" s="73"/>
    </row>
    <row r="34" spans="1:15">
      <c r="A34" s="58"/>
      <c r="B34" s="16" t="s">
        <v>6</v>
      </c>
      <c r="C34" s="58"/>
      <c r="D34" s="71"/>
      <c r="E34" s="9">
        <f>SUM(E5:E33)</f>
        <v>2085580</v>
      </c>
      <c r="F34" s="9">
        <f t="shared" ref="F34:M34" si="6">SUM(F5:F33)</f>
        <v>2107192</v>
      </c>
      <c r="G34" s="9">
        <f t="shared" si="6"/>
        <v>2085580</v>
      </c>
      <c r="H34" s="9">
        <f t="shared" si="6"/>
        <v>21612</v>
      </c>
      <c r="I34" s="9">
        <f t="shared" si="6"/>
        <v>28</v>
      </c>
      <c r="J34" s="9">
        <f t="shared" si="6"/>
        <v>28</v>
      </c>
      <c r="K34" s="9">
        <f t="shared" si="6"/>
        <v>2107192</v>
      </c>
      <c r="L34" s="9">
        <f t="shared" si="6"/>
        <v>2107192</v>
      </c>
      <c r="M34" s="9">
        <f t="shared" si="6"/>
        <v>2085580</v>
      </c>
      <c r="N34" s="9"/>
      <c r="O34" s="73"/>
    </row>
  </sheetData>
  <sortState ref="B5:S60">
    <sortCondition ref="J5:J60"/>
  </sortState>
  <pageMargins left="0.12" right="0.70866141732283472" top="0.47244094488188981" bottom="0.74803149606299213" header="0.23622047244094491" footer="0.31496062992125984"/>
  <pageSetup paperSize="5" scale="71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token 1</vt:lpstr>
      <vt:lpstr>pulsa hp1</vt:lpstr>
      <vt:lpstr>finance 1</vt:lpstr>
      <vt:lpstr>listrk1</vt:lpstr>
      <vt:lpstr>tlp 1</vt:lpstr>
      <vt:lpstr>halo 1</vt:lpstr>
      <vt:lpstr>pdam1</vt:lpstr>
      <vt:lpstr>'finance 1'!Print_Area</vt:lpstr>
      <vt:lpstr>listrk1!Print_Area</vt:lpstr>
      <vt:lpstr>pdam1!Print_Area</vt:lpstr>
      <vt:lpstr>'pulsa hp1'!Print_Area</vt:lpstr>
      <vt:lpstr>'token 1'!Print_Area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Rina</cp:lastModifiedBy>
  <cp:lastPrinted>2018-07-13T05:02:02Z</cp:lastPrinted>
  <dcterms:created xsi:type="dcterms:W3CDTF">2018-07-09T08:20:40Z</dcterms:created>
  <dcterms:modified xsi:type="dcterms:W3CDTF">2018-07-16T05:13:53Z</dcterms:modified>
</cp:coreProperties>
</file>