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640" windowHeight="10050" activeTab="2"/>
  </bookViews>
  <sheets>
    <sheet name="materai 1" sheetId="1" r:id="rId1"/>
    <sheet name="lain retail 1" sheetId="3" r:id="rId2"/>
    <sheet name="retail bkn agt a" sheetId="5" r:id="rId3"/>
  </sheets>
  <definedNames>
    <definedName name="_xlnm.Print_Area" localSheetId="1">'lain retail 1'!$A$1:$O$11</definedName>
    <definedName name="_xlnm.Print_Area" localSheetId="0">'materai 1'!$A$1:$O$32</definedName>
  </definedNames>
  <calcPr calcId="124519"/>
</workbook>
</file>

<file path=xl/calcChain.xml><?xml version="1.0" encoding="utf-8"?>
<calcChain xmlns="http://schemas.openxmlformats.org/spreadsheetml/2006/main">
  <c r="J32" i="1"/>
  <c r="I32"/>
  <c r="H32"/>
  <c r="G30"/>
  <c r="M30" s="1"/>
  <c r="G29"/>
  <c r="M29" s="1"/>
  <c r="G28"/>
  <c r="M28" s="1"/>
  <c r="K27"/>
  <c r="L27" s="1"/>
  <c r="G27"/>
  <c r="M27" s="1"/>
  <c r="F27"/>
  <c r="G26"/>
  <c r="M26" s="1"/>
  <c r="G25"/>
  <c r="K25" s="1"/>
  <c r="G24"/>
  <c r="M24" s="1"/>
  <c r="K23"/>
  <c r="L23" s="1"/>
  <c r="G23"/>
  <c r="M23" s="1"/>
  <c r="F23"/>
  <c r="G22"/>
  <c r="M22" s="1"/>
  <c r="G21"/>
  <c r="K21" s="1"/>
  <c r="G20"/>
  <c r="M20" s="1"/>
  <c r="G19"/>
  <c r="M19" s="1"/>
  <c r="G18"/>
  <c r="M18" s="1"/>
  <c r="G17"/>
  <c r="M17" s="1"/>
  <c r="G16"/>
  <c r="M16" s="1"/>
  <c r="G15"/>
  <c r="M15" s="1"/>
  <c r="G14"/>
  <c r="M14" s="1"/>
  <c r="G13"/>
  <c r="M13" s="1"/>
  <c r="G12"/>
  <c r="M12" s="1"/>
  <c r="G11"/>
  <c r="M11" s="1"/>
  <c r="G10"/>
  <c r="M10" s="1"/>
  <c r="G9"/>
  <c r="M9" s="1"/>
  <c r="G8"/>
  <c r="K8" s="1"/>
  <c r="L8" s="1"/>
  <c r="M8"/>
  <c r="E32"/>
  <c r="L21" l="1"/>
  <c r="F21"/>
  <c r="L25"/>
  <c r="F25"/>
  <c r="M21"/>
  <c r="M25"/>
  <c r="K11"/>
  <c r="K29"/>
  <c r="K10"/>
  <c r="K12"/>
  <c r="K14"/>
  <c r="K16"/>
  <c r="K18"/>
  <c r="K20"/>
  <c r="K22"/>
  <c r="K24"/>
  <c r="K26"/>
  <c r="K28"/>
  <c r="K30"/>
  <c r="K9"/>
  <c r="K13"/>
  <c r="K15"/>
  <c r="K17"/>
  <c r="K19"/>
  <c r="F8"/>
  <c r="L11" l="1"/>
  <c r="F11"/>
  <c r="L29"/>
  <c r="F29"/>
  <c r="F13"/>
  <c r="L13"/>
  <c r="L30"/>
  <c r="F30"/>
  <c r="L26"/>
  <c r="F26"/>
  <c r="L22"/>
  <c r="F22"/>
  <c r="L18"/>
  <c r="F18"/>
  <c r="L14"/>
  <c r="F14"/>
  <c r="L10"/>
  <c r="F10"/>
  <c r="F17"/>
  <c r="L17"/>
  <c r="F19"/>
  <c r="L19"/>
  <c r="F15"/>
  <c r="L15"/>
  <c r="F9"/>
  <c r="L9"/>
  <c r="L28"/>
  <c r="F28"/>
  <c r="L24"/>
  <c r="F24"/>
  <c r="L20"/>
  <c r="F20"/>
  <c r="L16"/>
  <c r="F16"/>
  <c r="L12"/>
  <c r="F12"/>
  <c r="J11" i="3" l="1"/>
  <c r="I11"/>
  <c r="E11"/>
  <c r="H9"/>
  <c r="H8"/>
  <c r="H11" s="1"/>
  <c r="G9"/>
  <c r="M9" s="1"/>
  <c r="G8"/>
  <c r="M8" s="1"/>
  <c r="G7"/>
  <c r="K7" s="1"/>
  <c r="L7" s="1"/>
  <c r="G7" i="1"/>
  <c r="K7" s="1"/>
  <c r="G6"/>
  <c r="K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7" i="3" l="1"/>
  <c r="K8"/>
  <c r="K9"/>
  <c r="F7"/>
  <c r="L7" i="1"/>
  <c r="F7"/>
  <c r="M7"/>
  <c r="L6"/>
  <c r="F6"/>
  <c r="M6"/>
  <c r="L9" i="3" l="1"/>
  <c r="F9"/>
  <c r="L8"/>
  <c r="F8"/>
  <c r="J8" i="5"/>
  <c r="I8"/>
  <c r="E8"/>
  <c r="A6"/>
  <c r="G6" i="3"/>
  <c r="M6" s="1"/>
  <c r="A6"/>
  <c r="A7" s="1"/>
  <c r="A8" s="1"/>
  <c r="A9" s="1"/>
  <c r="M5" i="5"/>
  <c r="M8" s="1"/>
  <c r="G6"/>
  <c r="M6" s="1"/>
  <c r="H5"/>
  <c r="H8" s="1"/>
  <c r="G5" i="3"/>
  <c r="G5" i="1"/>
  <c r="G8" i="5" l="1"/>
  <c r="M5" i="3"/>
  <c r="M11" s="1"/>
  <c r="G11"/>
  <c r="M5" i="1"/>
  <c r="M32" s="1"/>
  <c r="G32"/>
  <c r="K6" i="3"/>
  <c r="K5"/>
  <c r="K5" i="5"/>
  <c r="K6"/>
  <c r="K5" i="1"/>
  <c r="K32" s="1"/>
  <c r="K8" i="5" l="1"/>
  <c r="K11" i="3"/>
  <c r="L5"/>
  <c r="F5"/>
  <c r="L6"/>
  <c r="F6"/>
  <c r="L6" i="5"/>
  <c r="F6"/>
  <c r="L5"/>
  <c r="L8" s="1"/>
  <c r="F5"/>
  <c r="F8" s="1"/>
  <c r="F5" i="1"/>
  <c r="F32" s="1"/>
  <c r="L5"/>
  <c r="L32" s="1"/>
  <c r="L11" i="3" l="1"/>
  <c r="F11"/>
</calcChain>
</file>

<file path=xl/sharedStrings.xml><?xml version="1.0" encoding="utf-8"?>
<sst xmlns="http://schemas.openxmlformats.org/spreadsheetml/2006/main" count="163" uniqueCount="86">
  <si>
    <t>KOPERASI KARYAWAN BCA " MITRA SEJAHTERA " SURABAYA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</si>
  <si>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</si>
  <si>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</si>
  <si>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</si>
  <si>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</si>
  <si>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</si>
  <si>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</si>
  <si>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</si>
  <si>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</si>
  <si>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</si>
  <si>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</si>
  <si>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</si>
  <si>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</si>
  <si>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</si>
  <si>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</si>
  <si>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</si>
  <si>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</si>
  <si>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</si>
  <si>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</si>
  <si>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RR INDRIYAWATI CHRYSDIANA</t>
  </si>
  <si>
    <t>911184</t>
  </si>
  <si>
    <t>Materai 6000 3 keping @ 6,500</t>
  </si>
  <si>
    <t>MUJIANA</t>
  </si>
  <si>
    <t>Indi Home</t>
  </si>
  <si>
    <t>FRANS WILASA SETIAWAN</t>
  </si>
  <si>
    <t>IMAM TAUFIK</t>
  </si>
  <si>
    <t>056142</t>
  </si>
  <si>
    <t>HESTI D.A</t>
  </si>
  <si>
    <t>010464</t>
  </si>
  <si>
    <t>DYAH</t>
  </si>
  <si>
    <t>091117</t>
  </si>
  <si>
    <t xml:space="preserve">Pulsa Simpati 100 &amp; 50 Rb, Axis 100 &amp; 50 Rb </t>
  </si>
  <si>
    <t>DYAH NATALIA</t>
  </si>
  <si>
    <t>Tag. PLN bln Juni'18 a.n Agus Yutono</t>
  </si>
  <si>
    <t>DAFTAR PINJAMAN DEBET RETAIL BUKAN ANGGOTA TGL 25-30 JUNI 2018 (SETELAH UPLOAD)</t>
  </si>
  <si>
    <t>DAFTAR PINJAMAN DEBET LAIN-LAIN TGL 25-30 JUNI 2018 (SETELAH UPLOAD)</t>
  </si>
  <si>
    <t>DAFTAR PINJAMAN DEBET MATERAI TGL 25-30 JUNI 2018 (SETELAH UPLOAD)</t>
  </si>
  <si>
    <t>BUNGA DEBET TRX MEI2018</t>
  </si>
  <si>
    <t>ANDRIYANTO</t>
  </si>
  <si>
    <t>053839</t>
  </si>
  <si>
    <t>DAVID LAMONGI</t>
  </si>
  <si>
    <t>975130</t>
  </si>
  <si>
    <t>SURAYA</t>
  </si>
  <si>
    <t>Materai 6000 1 keping @ 6,500</t>
  </si>
  <si>
    <t>Hotel Amaris Solo</t>
  </si>
  <si>
    <t>Hotel Whiz</t>
  </si>
  <si>
    <t>Tiket Wings Sby - Jogja</t>
  </si>
  <si>
    <t>SOLIKHATI</t>
  </si>
  <si>
    <t>AGUS BUDIYONO</t>
  </si>
  <si>
    <t>M. ANDRI ISFIANZA</t>
  </si>
  <si>
    <t>BAMBANG TRIONO</t>
  </si>
  <si>
    <t>IRA SHANTI</t>
  </si>
  <si>
    <t>WINA SARASWATI</t>
  </si>
  <si>
    <t>EVI N</t>
  </si>
  <si>
    <t>MAMIK T</t>
  </si>
  <si>
    <t>WISHNU P</t>
  </si>
  <si>
    <t>IRFAN A</t>
  </si>
  <si>
    <t>ANITA D</t>
  </si>
  <si>
    <t>NINA</t>
  </si>
  <si>
    <t>RONA L</t>
  </si>
  <si>
    <t>WAHYU U</t>
  </si>
  <si>
    <t>ANA REKASARI</t>
  </si>
  <si>
    <t>M. YUSUF</t>
  </si>
  <si>
    <t>AIDA NINDIAH</t>
  </si>
  <si>
    <t>CICILIA W</t>
  </si>
  <si>
    <t>DIAH</t>
  </si>
  <si>
    <t>FX ANSELMUS</t>
  </si>
  <si>
    <t>971238</t>
  </si>
  <si>
    <t>902874</t>
  </si>
  <si>
    <t>913378</t>
  </si>
  <si>
    <t>913713</t>
  </si>
  <si>
    <t>975044</t>
  </si>
  <si>
    <t>962160</t>
  </si>
  <si>
    <t>903064</t>
  </si>
  <si>
    <t>920032</t>
  </si>
  <si>
    <t>950799</t>
  </si>
  <si>
    <t>005880</t>
  </si>
  <si>
    <t>975375</t>
  </si>
  <si>
    <t>920219</t>
  </si>
  <si>
    <t>971062</t>
  </si>
  <si>
    <t>973267</t>
  </si>
  <si>
    <t>970337</t>
  </si>
  <si>
    <t>912195</t>
  </si>
  <si>
    <t>901039</t>
  </si>
  <si>
    <t>901798</t>
  </si>
  <si>
    <t>MATERAI PENGAJUAN PIJ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</si>
</sst>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&quot;Rp&quot;* #,##0.00_);_(&quot;Rp&quot;* \(#,##0.00\);_(&quot;Rp&quot;* &quot;-&quot;_);_(@_)"/>
    <numFmt numFmtId="167" formatCode="_(* #,##0.00_);_(* \(#,##0.00\);_(* &quot;-&quot;_);_(@_)"/>
    <numFmt numFmtId="168" formatCode="[$-409]dd\-mmm\-yy;@"/>
    <numFmt numFmtId="169" formatCode="_([$Rp-421]* #,##0.00_);_([$Rp-421]* \(#,##0.00\);_([$Rp-421]* &quot;-&quot;_);_(@_)"/>
  </numFmts>
  <fonts count="2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4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name val="Calibri"/>
      <family val="2"/>
      <charset val="1"/>
      <scheme val="minor"/>
    </font>
    <font>
      <sz val="12"/>
      <name val="Arial Narrow"/>
      <family val="2"/>
    </font>
    <font>
      <sz val="11"/>
      <name val="Calibri"/>
      <family val="2"/>
      <scheme val="minor"/>
    </font>
    <font>
      <sz val="8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  <xf numFmtId="0" fontId="8" fillId="0" borderId="0"/>
    <xf numFmtId="0" fontId="14" fillId="0" borderId="0"/>
    <xf numFmtId="0" fontId="14" fillId="0" borderId="0"/>
  </cellStyleXfs>
  <cellXfs count="164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/>
    <xf numFmtId="0" fontId="5" fillId="0" borderId="0" xfId="0" applyFont="1" applyFill="1" applyBorder="1"/>
    <xf numFmtId="39" fontId="3" fillId="0" borderId="0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39" fontId="6" fillId="0" borderId="1" xfId="0" applyNumberFormat="1" applyFont="1" applyFill="1" applyBorder="1" applyAlignment="1">
      <alignment horizontal="center"/>
    </xf>
    <xf numFmtId="43" fontId="6" fillId="0" borderId="2" xfId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39" fontId="6" fillId="0" borderId="3" xfId="2" applyNumberFormat="1" applyFont="1" applyFill="1" applyBorder="1" applyAlignment="1">
      <alignment horizontal="center"/>
    </xf>
    <xf numFmtId="39" fontId="6" fillId="0" borderId="1" xfId="2" applyNumberFormat="1" applyFont="1" applyFill="1" applyBorder="1" applyAlignment="1">
      <alignment horizontal="center"/>
    </xf>
    <xf numFmtId="39" fontId="6" fillId="0" borderId="2" xfId="2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39" fontId="6" fillId="0" borderId="4" xfId="0" quotePrefix="1" applyNumberFormat="1" applyFont="1" applyFill="1" applyBorder="1" applyAlignment="1">
      <alignment horizontal="center"/>
    </xf>
    <xf numFmtId="39" fontId="6" fillId="0" borderId="4" xfId="0" applyNumberFormat="1" applyFont="1" applyFill="1" applyBorder="1" applyAlignment="1">
      <alignment horizontal="center"/>
    </xf>
    <xf numFmtId="43" fontId="6" fillId="0" borderId="5" xfId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39" fontId="6" fillId="0" borderId="6" xfId="2" applyNumberFormat="1" applyFont="1" applyFill="1" applyBorder="1" applyAlignment="1">
      <alignment horizontal="center"/>
    </xf>
    <xf numFmtId="39" fontId="6" fillId="0" borderId="4" xfId="2" applyNumberFormat="1" applyFont="1" applyFill="1" applyBorder="1" applyAlignment="1">
      <alignment horizontal="center"/>
    </xf>
    <xf numFmtId="39" fontId="6" fillId="0" borderId="5" xfId="2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9" fillId="2" borderId="7" xfId="3" applyFont="1" applyFill="1" applyBorder="1" applyAlignment="1">
      <alignment horizontal="center" vertical="center"/>
    </xf>
    <xf numFmtId="39" fontId="3" fillId="3" borderId="7" xfId="0" applyNumberFormat="1" applyFont="1" applyFill="1" applyBorder="1" applyAlignment="1">
      <alignment horizontal="right"/>
    </xf>
    <xf numFmtId="43" fontId="3" fillId="3" borderId="7" xfId="1" applyFont="1" applyFill="1" applyBorder="1" applyAlignment="1">
      <alignment horizontal="right"/>
    </xf>
    <xf numFmtId="0" fontId="10" fillId="3" borderId="7" xfId="0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right"/>
    </xf>
    <xf numFmtId="43" fontId="3" fillId="0" borderId="7" xfId="1" applyFont="1" applyFill="1" applyBorder="1"/>
    <xf numFmtId="39" fontId="3" fillId="0" borderId="7" xfId="2" applyNumberFormat="1" applyFont="1" applyFill="1" applyBorder="1" applyAlignment="1">
      <alignment horizontal="left"/>
    </xf>
    <xf numFmtId="0" fontId="9" fillId="0" borderId="7" xfId="3" applyFont="1" applyFill="1" applyBorder="1" applyAlignment="1">
      <alignment horizontal="center" vertical="center"/>
    </xf>
    <xf numFmtId="39" fontId="3" fillId="0" borderId="7" xfId="0" applyNumberFormat="1" applyFont="1" applyFill="1" applyBorder="1" applyAlignment="1">
      <alignment horizontal="right"/>
    </xf>
    <xf numFmtId="43" fontId="3" fillId="0" borderId="7" xfId="1" applyFont="1" applyFill="1" applyBorder="1" applyAlignment="1">
      <alignment horizontal="right"/>
    </xf>
    <xf numFmtId="0" fontId="10" fillId="0" borderId="7" xfId="0" applyFont="1" applyFill="1" applyBorder="1" applyAlignment="1">
      <alignment horizontal="center"/>
    </xf>
    <xf numFmtId="39" fontId="4" fillId="0" borderId="7" xfId="2" applyNumberFormat="1" applyFont="1" applyFill="1" applyBorder="1" applyAlignment="1">
      <alignment horizontal="left"/>
    </xf>
    <xf numFmtId="0" fontId="3" fillId="0" borderId="7" xfId="0" applyFont="1" applyFill="1" applyBorder="1"/>
    <xf numFmtId="0" fontId="3" fillId="0" borderId="7" xfId="0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right"/>
    </xf>
    <xf numFmtId="39" fontId="4" fillId="0" borderId="7" xfId="2" applyNumberFormat="1" applyFont="1" applyFill="1" applyBorder="1" applyAlignment="1">
      <alignment horizontal="right"/>
    </xf>
    <xf numFmtId="0" fontId="4" fillId="0" borderId="7" xfId="0" applyFont="1" applyFill="1" applyBorder="1" applyAlignment="1">
      <alignment horizontal="left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4" fillId="0" borderId="0" xfId="2" applyNumberFormat="1" applyFont="1" applyFill="1" applyAlignment="1">
      <alignment horizontal="right"/>
    </xf>
    <xf numFmtId="39" fontId="4" fillId="0" borderId="0" xfId="2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1" fillId="0" borderId="7" xfId="3" applyFont="1" applyFill="1" applyBorder="1" applyAlignment="1">
      <alignment horizontal="left"/>
    </xf>
    <xf numFmtId="43" fontId="4" fillId="3" borderId="7" xfId="1" applyFont="1" applyFill="1" applyBorder="1" applyAlignment="1">
      <alignment horizontal="right"/>
    </xf>
    <xf numFmtId="0" fontId="3" fillId="0" borderId="7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39" fontId="15" fillId="0" borderId="1" xfId="0" applyNumberFormat="1" applyFont="1" applyFill="1" applyBorder="1" applyAlignment="1">
      <alignment horizontal="center"/>
    </xf>
    <xf numFmtId="43" fontId="15" fillId="0" borderId="2" xfId="1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39" fontId="15" fillId="0" borderId="3" xfId="2" applyNumberFormat="1" applyFont="1" applyFill="1" applyBorder="1" applyAlignment="1">
      <alignment horizontal="center"/>
    </xf>
    <xf numFmtId="39" fontId="15" fillId="0" borderId="1" xfId="2" applyNumberFormat="1" applyFont="1" applyFill="1" applyBorder="1" applyAlignment="1">
      <alignment horizontal="center"/>
    </xf>
    <xf numFmtId="39" fontId="15" fillId="0" borderId="2" xfId="2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5" fillId="0" borderId="4" xfId="0" applyFont="1" applyFill="1" applyBorder="1" applyAlignment="1">
      <alignment horizontal="center"/>
    </xf>
    <xf numFmtId="164" fontId="15" fillId="0" borderId="4" xfId="0" applyNumberFormat="1" applyFont="1" applyFill="1" applyBorder="1" applyAlignment="1">
      <alignment horizontal="center"/>
    </xf>
    <xf numFmtId="39" fontId="15" fillId="0" borderId="4" xfId="0" quotePrefix="1" applyNumberFormat="1" applyFont="1" applyFill="1" applyBorder="1" applyAlignment="1">
      <alignment horizontal="center"/>
    </xf>
    <xf numFmtId="39" fontId="15" fillId="0" borderId="4" xfId="0" applyNumberFormat="1" applyFont="1" applyFill="1" applyBorder="1" applyAlignment="1">
      <alignment horizontal="center"/>
    </xf>
    <xf numFmtId="43" fontId="15" fillId="0" borderId="5" xfId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39" fontId="15" fillId="0" borderId="6" xfId="2" applyNumberFormat="1" applyFont="1" applyFill="1" applyBorder="1" applyAlignment="1">
      <alignment horizontal="center"/>
    </xf>
    <xf numFmtId="39" fontId="15" fillId="0" borderId="4" xfId="2" applyNumberFormat="1" applyFont="1" applyFill="1" applyBorder="1" applyAlignment="1">
      <alignment horizontal="center"/>
    </xf>
    <xf numFmtId="39" fontId="15" fillId="0" borderId="5" xfId="2" applyNumberFormat="1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0" fontId="12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9" fillId="0" borderId="7" xfId="2" applyNumberFormat="1" applyFont="1" applyFill="1" applyBorder="1" applyAlignment="1">
      <alignment horizontal="center"/>
    </xf>
    <xf numFmtId="168" fontId="9" fillId="0" borderId="7" xfId="2" applyNumberFormat="1" applyFont="1" applyFill="1" applyBorder="1" applyAlignment="1">
      <alignment horizontal="center"/>
    </xf>
    <xf numFmtId="165" fontId="4" fillId="0" borderId="7" xfId="0" applyNumberFormat="1" applyFont="1" applyFill="1" applyBorder="1"/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39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43" fontId="4" fillId="0" borderId="0" xfId="1" applyFont="1" applyFill="1" applyAlignment="1">
      <alignment horizontal="right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39" fontId="3" fillId="0" borderId="2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left"/>
    </xf>
    <xf numFmtId="49" fontId="11" fillId="0" borderId="7" xfId="3" applyNumberFormat="1" applyFont="1" applyFill="1" applyBorder="1" applyAlignment="1">
      <alignment horizontal="center"/>
    </xf>
    <xf numFmtId="15" fontId="11" fillId="0" borderId="7" xfId="3" applyNumberFormat="1" applyFont="1" applyFill="1" applyBorder="1" applyAlignment="1">
      <alignment horizontal="center" vertical="center"/>
    </xf>
    <xf numFmtId="169" fontId="11" fillId="0" borderId="7" xfId="4" applyNumberFormat="1" applyFont="1" applyFill="1" applyBorder="1" applyAlignment="1">
      <alignment horizontal="center"/>
    </xf>
    <xf numFmtId="167" fontId="3" fillId="0" borderId="7" xfId="2" applyNumberFormat="1" applyFont="1" applyFill="1" applyBorder="1" applyAlignment="1">
      <alignment horizontal="right"/>
    </xf>
    <xf numFmtId="39" fontId="3" fillId="4" borderId="7" xfId="2" applyNumberFormat="1" applyFont="1" applyFill="1" applyBorder="1" applyAlignment="1">
      <alignment horizontal="right"/>
    </xf>
    <xf numFmtId="0" fontId="17" fillId="0" borderId="7" xfId="4" applyFont="1" applyFill="1" applyBorder="1" applyAlignment="1">
      <alignment horizontal="left"/>
    </xf>
    <xf numFmtId="0" fontId="18" fillId="0" borderId="7" xfId="3" applyFont="1" applyFill="1" applyBorder="1" applyAlignment="1">
      <alignment horizontal="center" vertical="center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8" xfId="0" applyFont="1" applyFill="1" applyBorder="1" applyAlignment="1">
      <alignment horizontal="left"/>
    </xf>
    <xf numFmtId="0" fontId="11" fillId="3" borderId="7" xfId="3" applyFont="1" applyFill="1" applyBorder="1" applyAlignment="1">
      <alignment horizontal="center"/>
    </xf>
    <xf numFmtId="0" fontId="11" fillId="3" borderId="7" xfId="3" quotePrefix="1" applyFont="1" applyFill="1" applyBorder="1" applyAlignment="1">
      <alignment horizontal="center" vertical="center"/>
    </xf>
    <xf numFmtId="15" fontId="9" fillId="3" borderId="7" xfId="0" applyNumberFormat="1" applyFont="1" applyFill="1" applyBorder="1" applyAlignment="1">
      <alignment horizontal="center" vertical="center"/>
    </xf>
    <xf numFmtId="165" fontId="9" fillId="3" borderId="7" xfId="3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/>
    </xf>
    <xf numFmtId="0" fontId="9" fillId="3" borderId="7" xfId="0" quotePrefix="1" applyFont="1" applyFill="1" applyBorder="1" applyAlignment="1">
      <alignment horizontal="center" vertical="center"/>
    </xf>
    <xf numFmtId="165" fontId="9" fillId="3" borderId="7" xfId="0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43" fontId="9" fillId="0" borderId="7" xfId="2" applyNumberFormat="1" applyFont="1" applyFill="1" applyBorder="1" applyAlignment="1">
      <alignment horizontal="center"/>
    </xf>
    <xf numFmtId="0" fontId="13" fillId="0" borderId="7" xfId="0" applyFont="1" applyFill="1" applyBorder="1"/>
    <xf numFmtId="0" fontId="9" fillId="3" borderId="7" xfId="0" quotePrefix="1" applyFont="1" applyFill="1" applyBorder="1" applyAlignment="1">
      <alignment horizontal="center"/>
    </xf>
    <xf numFmtId="169" fontId="9" fillId="3" borderId="7" xfId="0" applyNumberFormat="1" applyFont="1" applyFill="1" applyBorder="1" applyAlignment="1">
      <alignment horizontal="center"/>
    </xf>
    <xf numFmtId="167" fontId="3" fillId="3" borderId="7" xfId="2" applyNumberFormat="1" applyFont="1" applyFill="1" applyBorder="1" applyAlignment="1">
      <alignment horizontal="right"/>
    </xf>
    <xf numFmtId="0" fontId="4" fillId="3" borderId="7" xfId="0" applyFont="1" applyFill="1" applyBorder="1" applyAlignment="1">
      <alignment horizontal="center"/>
    </xf>
    <xf numFmtId="15" fontId="9" fillId="0" borderId="9" xfId="0" applyNumberFormat="1" applyFont="1" applyFill="1" applyBorder="1" applyAlignment="1">
      <alignment horizontal="center" vertical="center"/>
    </xf>
    <xf numFmtId="43" fontId="3" fillId="0" borderId="9" xfId="1" applyFont="1" applyFill="1" applyBorder="1" applyAlignment="1">
      <alignment horizontal="right"/>
    </xf>
    <xf numFmtId="0" fontId="3" fillId="0" borderId="9" xfId="0" applyFont="1" applyFill="1" applyBorder="1" applyAlignment="1">
      <alignment horizontal="center"/>
    </xf>
    <xf numFmtId="39" fontId="3" fillId="0" borderId="9" xfId="2" applyNumberFormat="1" applyFont="1" applyFill="1" applyBorder="1" applyAlignment="1">
      <alignment horizontal="right"/>
    </xf>
    <xf numFmtId="39" fontId="3" fillId="0" borderId="9" xfId="2" applyNumberFormat="1" applyFont="1" applyFill="1" applyBorder="1" applyAlignment="1">
      <alignment horizontal="left"/>
    </xf>
    <xf numFmtId="0" fontId="9" fillId="0" borderId="9" xfId="0" applyFont="1" applyFill="1" applyBorder="1" applyAlignment="1">
      <alignment horizontal="left" vertical="top"/>
    </xf>
    <xf numFmtId="0" fontId="9" fillId="0" borderId="9" xfId="3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left"/>
    </xf>
    <xf numFmtId="39" fontId="4" fillId="0" borderId="9" xfId="2" applyNumberFormat="1" applyFont="1" applyFill="1" applyBorder="1" applyAlignment="1">
      <alignment horizontal="left"/>
    </xf>
    <xf numFmtId="39" fontId="3" fillId="0" borderId="9" xfId="0" applyNumberFormat="1" applyFont="1" applyFill="1" applyBorder="1" applyAlignment="1">
      <alignment horizontal="right"/>
    </xf>
    <xf numFmtId="39" fontId="4" fillId="0" borderId="9" xfId="2" applyNumberFormat="1" applyFont="1" applyFill="1" applyBorder="1" applyAlignment="1">
      <alignment horizontal="right"/>
    </xf>
    <xf numFmtId="0" fontId="9" fillId="0" borderId="9" xfId="3" applyFont="1" applyFill="1" applyBorder="1" applyAlignment="1">
      <alignment horizontal="left"/>
    </xf>
    <xf numFmtId="0" fontId="3" fillId="0" borderId="9" xfId="0" applyFont="1" applyFill="1" applyBorder="1"/>
    <xf numFmtId="16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right"/>
    </xf>
    <xf numFmtId="0" fontId="3" fillId="0" borderId="9" xfId="0" quotePrefix="1" applyFont="1" applyFill="1" applyBorder="1" applyAlignment="1">
      <alignment horizontal="center"/>
    </xf>
    <xf numFmtId="165" fontId="9" fillId="0" borderId="9" xfId="3" applyNumberFormat="1" applyFont="1" applyFill="1" applyBorder="1" applyAlignment="1">
      <alignment horizontal="center" vertical="center"/>
    </xf>
    <xf numFmtId="39" fontId="4" fillId="0" borderId="10" xfId="2" applyNumberFormat="1" applyFont="1" applyFill="1" applyBorder="1" applyAlignment="1">
      <alignment horizontal="left"/>
    </xf>
    <xf numFmtId="0" fontId="9" fillId="0" borderId="11" xfId="3" applyFont="1" applyFill="1" applyBorder="1" applyAlignment="1">
      <alignment horizontal="left"/>
    </xf>
    <xf numFmtId="49" fontId="9" fillId="0" borderId="9" xfId="3" quotePrefix="1" applyNumberFormat="1" applyFont="1" applyFill="1" applyBorder="1" applyAlignment="1">
      <alignment horizontal="center" vertical="center"/>
    </xf>
    <xf numFmtId="15" fontId="9" fillId="2" borderId="9" xfId="0" applyNumberFormat="1" applyFont="1" applyFill="1" applyBorder="1" applyAlignment="1">
      <alignment horizontal="center" vertical="center"/>
    </xf>
    <xf numFmtId="49" fontId="9" fillId="0" borderId="9" xfId="3" quotePrefix="1" applyNumberFormat="1" applyFont="1" applyFill="1" applyBorder="1" applyAlignment="1">
      <alignment horizontal="center"/>
    </xf>
    <xf numFmtId="165" fontId="9" fillId="0" borderId="9" xfId="0" applyNumberFormat="1" applyFont="1" applyFill="1" applyBorder="1" applyAlignment="1">
      <alignment horizontal="center"/>
    </xf>
    <xf numFmtId="0" fontId="19" fillId="0" borderId="9" xfId="3" applyFont="1" applyFill="1" applyBorder="1" applyAlignment="1">
      <alignment horizontal="left"/>
    </xf>
    <xf numFmtId="0" fontId="19" fillId="2" borderId="9" xfId="3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</cellXfs>
  <cellStyles count="7">
    <cellStyle name="Comma" xfId="1" builtinId="3"/>
    <cellStyle name="Comma [0]" xfId="2" builtinId="6"/>
    <cellStyle name="Excel Built-in Normal" xfId="5"/>
    <cellStyle name="Normal" xfId="0" builtinId="0"/>
    <cellStyle name="Normal 2" xfId="6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showGridLines="0" view="pageBreakPreview" topLeftCell="G1" zoomScaleSheetLayoutView="100" workbookViewId="0">
      <pane ySplit="4" topLeftCell="A28" activePane="bottomLeft" state="frozen"/>
      <selection pane="bottomLeft" activeCell="O30" sqref="O30"/>
    </sheetView>
  </sheetViews>
  <sheetFormatPr defaultRowHeight="15.75"/>
  <cols>
    <col min="1" max="1" width="5.85546875" style="8" customWidth="1"/>
    <col min="2" max="2" width="29" style="9" bestFit="1" customWidth="1"/>
    <col min="3" max="3" width="10.140625" style="8" bestFit="1" customWidth="1"/>
    <col min="4" max="4" width="13.7109375" style="53" bestFit="1" customWidth="1"/>
    <col min="5" max="5" width="15.85546875" style="54" bestFit="1" customWidth="1"/>
    <col min="6" max="6" width="15.28515625" style="54" bestFit="1" customWidth="1"/>
    <col min="7" max="7" width="16.140625" style="55" bestFit="1" customWidth="1"/>
    <col min="8" max="8" width="11" style="56" bestFit="1" customWidth="1"/>
    <col min="9" max="9" width="8.42578125" style="8" bestFit="1" customWidth="1"/>
    <col min="10" max="10" width="8.42578125" style="9" bestFit="1" customWidth="1"/>
    <col min="11" max="11" width="15.28515625" style="57" bestFit="1" customWidth="1"/>
    <col min="12" max="13" width="16.140625" style="57" bestFit="1" customWidth="1"/>
    <col min="14" max="14" width="12.42578125" style="58" bestFit="1" customWidth="1"/>
    <col min="15" max="15" width="31.140625" style="59" bestFit="1" customWidth="1"/>
    <col min="16" max="16384" width="9.140625" style="13"/>
  </cols>
  <sheetData>
    <row r="1" spans="1:15" ht="18.75">
      <c r="A1" s="1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2"/>
    </row>
    <row r="2" spans="1:15">
      <c r="A2" s="14" t="s">
        <v>36</v>
      </c>
      <c r="B2" s="2"/>
      <c r="C2" s="3"/>
      <c r="D2" s="4"/>
      <c r="E2" s="5"/>
      <c r="F2" s="5"/>
      <c r="G2" s="6"/>
      <c r="H2" s="15"/>
      <c r="K2" s="10"/>
      <c r="L2" s="10"/>
      <c r="M2" s="10"/>
      <c r="N2" s="11"/>
      <c r="O2" s="12"/>
    </row>
    <row r="3" spans="1:15" s="24" customFormat="1" ht="11.25">
      <c r="A3" s="16" t="s">
        <v>1</v>
      </c>
      <c r="B3" s="16" t="s">
        <v>2</v>
      </c>
      <c r="C3" s="16" t="s">
        <v>3</v>
      </c>
      <c r="D3" s="17" t="s">
        <v>4</v>
      </c>
      <c r="E3" s="18" t="s">
        <v>5</v>
      </c>
      <c r="F3" s="18" t="s">
        <v>6</v>
      </c>
      <c r="G3" s="16" t="s">
        <v>7</v>
      </c>
      <c r="H3" s="19" t="s">
        <v>8</v>
      </c>
      <c r="I3" s="20" t="s">
        <v>9</v>
      </c>
      <c r="J3" s="16" t="s">
        <v>10</v>
      </c>
      <c r="K3" s="21" t="s">
        <v>11</v>
      </c>
      <c r="L3" s="22" t="s">
        <v>12</v>
      </c>
      <c r="M3" s="22" t="s">
        <v>13</v>
      </c>
      <c r="N3" s="23" t="s">
        <v>14</v>
      </c>
      <c r="O3" s="16" t="s">
        <v>15</v>
      </c>
    </row>
    <row r="4" spans="1:15" s="24" customFormat="1" ht="11.25">
      <c r="A4" s="25"/>
      <c r="B4" s="25"/>
      <c r="C4" s="25"/>
      <c r="D4" s="26" t="s">
        <v>16</v>
      </c>
      <c r="E4" s="27"/>
      <c r="F4" s="28" t="s">
        <v>5</v>
      </c>
      <c r="G4" s="25"/>
      <c r="H4" s="29"/>
      <c r="I4" s="30"/>
      <c r="J4" s="25" t="s">
        <v>17</v>
      </c>
      <c r="K4" s="31" t="s">
        <v>18</v>
      </c>
      <c r="L4" s="32" t="s">
        <v>8</v>
      </c>
      <c r="M4" s="32"/>
      <c r="N4" s="33"/>
      <c r="O4" s="34"/>
    </row>
    <row r="5" spans="1:15">
      <c r="A5" s="42">
        <v>1</v>
      </c>
      <c r="B5" s="122" t="s">
        <v>19</v>
      </c>
      <c r="C5" s="123" t="s">
        <v>20</v>
      </c>
      <c r="D5" s="124">
        <v>43258</v>
      </c>
      <c r="E5" s="125">
        <v>19500</v>
      </c>
      <c r="F5" s="36">
        <f>+I5*K5</f>
        <v>19500</v>
      </c>
      <c r="G5" s="37">
        <f>+E5/I5</f>
        <v>19500</v>
      </c>
      <c r="H5" s="37">
        <v>0</v>
      </c>
      <c r="I5" s="38">
        <v>1</v>
      </c>
      <c r="J5" s="38">
        <v>1</v>
      </c>
      <c r="K5" s="39">
        <f>+G5+H5</f>
        <v>19500</v>
      </c>
      <c r="L5" s="40">
        <f>+J5*K5</f>
        <v>19500</v>
      </c>
      <c r="M5" s="40">
        <f>+G5*J5</f>
        <v>19500</v>
      </c>
      <c r="N5" s="46"/>
      <c r="O5" s="156" t="s">
        <v>21</v>
      </c>
    </row>
    <row r="6" spans="1:15">
      <c r="A6" s="143">
        <f>+A5+1</f>
        <v>2</v>
      </c>
      <c r="B6" s="142" t="s">
        <v>42</v>
      </c>
      <c r="C6" s="144" t="s">
        <v>39</v>
      </c>
      <c r="D6" s="137">
        <v>43276</v>
      </c>
      <c r="E6" s="154">
        <v>19500</v>
      </c>
      <c r="F6" s="43">
        <f>+I6*K6</f>
        <v>19500</v>
      </c>
      <c r="G6" s="44">
        <f>+E6/I6</f>
        <v>19500</v>
      </c>
      <c r="H6" s="44">
        <v>0</v>
      </c>
      <c r="I6" s="45">
        <v>1</v>
      </c>
      <c r="J6" s="45">
        <v>1</v>
      </c>
      <c r="K6" s="39">
        <f>+G6+H6</f>
        <v>19500</v>
      </c>
      <c r="L6" s="40">
        <f>+J6*K6</f>
        <v>19500</v>
      </c>
      <c r="M6" s="40">
        <f>+G6*J6</f>
        <v>19500</v>
      </c>
      <c r="N6" s="155"/>
      <c r="O6" s="149" t="s">
        <v>21</v>
      </c>
    </row>
    <row r="7" spans="1:15">
      <c r="A7" s="143">
        <f>+A6+1</f>
        <v>3</v>
      </c>
      <c r="B7" s="142" t="s">
        <v>42</v>
      </c>
      <c r="C7" s="144" t="s">
        <v>39</v>
      </c>
      <c r="D7" s="137">
        <v>43279</v>
      </c>
      <c r="E7" s="154">
        <v>6500</v>
      </c>
      <c r="F7" s="43">
        <f>+I7*K7</f>
        <v>6500</v>
      </c>
      <c r="G7" s="44">
        <f>+E7/I7</f>
        <v>6500</v>
      </c>
      <c r="H7" s="44">
        <v>0</v>
      </c>
      <c r="I7" s="45">
        <v>1</v>
      </c>
      <c r="J7" s="45">
        <v>1</v>
      </c>
      <c r="K7" s="39">
        <f>+G7+H7</f>
        <v>6500</v>
      </c>
      <c r="L7" s="40">
        <f>+J7*K7</f>
        <v>6500</v>
      </c>
      <c r="M7" s="40">
        <f>+G7*J7</f>
        <v>6500</v>
      </c>
      <c r="N7" s="155"/>
      <c r="O7" s="149" t="s">
        <v>43</v>
      </c>
    </row>
    <row r="8" spans="1:15">
      <c r="A8" s="143">
        <f>+A7+1</f>
        <v>4</v>
      </c>
      <c r="B8" s="150" t="s">
        <v>47</v>
      </c>
      <c r="C8" s="153" t="s">
        <v>67</v>
      </c>
      <c r="D8" s="137">
        <v>43280</v>
      </c>
      <c r="E8" s="147">
        <v>6000</v>
      </c>
      <c r="F8" s="43">
        <f>+I8*K8</f>
        <v>6000</v>
      </c>
      <c r="G8" s="44">
        <f>+E8/I8</f>
        <v>6000</v>
      </c>
      <c r="H8" s="44">
        <v>0</v>
      </c>
      <c r="I8" s="45">
        <v>1</v>
      </c>
      <c r="J8" s="45">
        <v>1</v>
      </c>
      <c r="K8" s="39">
        <f>+G8+H8</f>
        <v>6000</v>
      </c>
      <c r="L8" s="40">
        <f>+J8*K8</f>
        <v>6000</v>
      </c>
      <c r="M8" s="40">
        <f>+G8*J8</f>
        <v>6000</v>
      </c>
      <c r="N8" s="146"/>
      <c r="O8" s="163" t="s">
        <v>85</v>
      </c>
    </row>
    <row r="9" spans="1:15">
      <c r="A9" s="143">
        <f t="shared" ref="A9:A30" si="0">+A8+1</f>
        <v>5</v>
      </c>
      <c r="B9" s="150" t="s">
        <v>48</v>
      </c>
      <c r="C9" s="153" t="s">
        <v>68</v>
      </c>
      <c r="D9" s="137">
        <v>43280</v>
      </c>
      <c r="E9" s="147">
        <v>6000</v>
      </c>
      <c r="F9" s="43">
        <f t="shared" ref="F9:F30" si="1">+I9*K9</f>
        <v>6000</v>
      </c>
      <c r="G9" s="44">
        <f t="shared" ref="G9:G30" si="2">+E9/I9</f>
        <v>6000</v>
      </c>
      <c r="H9" s="44">
        <v>0</v>
      </c>
      <c r="I9" s="45">
        <v>1</v>
      </c>
      <c r="J9" s="45">
        <v>1</v>
      </c>
      <c r="K9" s="39">
        <f t="shared" ref="K9:K30" si="3">+G9+H9</f>
        <v>6000</v>
      </c>
      <c r="L9" s="40">
        <f t="shared" ref="L9:L30" si="4">+J9*K9</f>
        <v>6000</v>
      </c>
      <c r="M9" s="40">
        <f t="shared" ref="M9:M30" si="5">+G9*J9</f>
        <v>6000</v>
      </c>
      <c r="N9" s="146"/>
      <c r="O9" s="163" t="s">
        <v>85</v>
      </c>
    </row>
    <row r="10" spans="1:15">
      <c r="A10" s="143">
        <f t="shared" si="0"/>
        <v>6</v>
      </c>
      <c r="B10" s="150" t="s">
        <v>49</v>
      </c>
      <c r="C10" s="153" t="s">
        <v>69</v>
      </c>
      <c r="D10" s="137">
        <v>43280</v>
      </c>
      <c r="E10" s="147">
        <v>6000</v>
      </c>
      <c r="F10" s="43">
        <f t="shared" si="1"/>
        <v>6000</v>
      </c>
      <c r="G10" s="44">
        <f t="shared" si="2"/>
        <v>6000</v>
      </c>
      <c r="H10" s="44">
        <v>0</v>
      </c>
      <c r="I10" s="45">
        <v>1</v>
      </c>
      <c r="J10" s="45">
        <v>1</v>
      </c>
      <c r="K10" s="39">
        <f t="shared" si="3"/>
        <v>6000</v>
      </c>
      <c r="L10" s="40">
        <f t="shared" si="4"/>
        <v>6000</v>
      </c>
      <c r="M10" s="40">
        <f t="shared" si="5"/>
        <v>6000</v>
      </c>
      <c r="N10" s="146"/>
      <c r="O10" s="163" t="s">
        <v>85</v>
      </c>
    </row>
    <row r="11" spans="1:15">
      <c r="A11" s="143">
        <f t="shared" si="0"/>
        <v>7</v>
      </c>
      <c r="B11" s="150" t="s">
        <v>50</v>
      </c>
      <c r="C11" s="153" t="s">
        <v>70</v>
      </c>
      <c r="D11" s="137">
        <v>43280</v>
      </c>
      <c r="E11" s="147">
        <v>12000</v>
      </c>
      <c r="F11" s="43">
        <f t="shared" si="1"/>
        <v>12000</v>
      </c>
      <c r="G11" s="44">
        <f t="shared" si="2"/>
        <v>12000</v>
      </c>
      <c r="H11" s="44">
        <v>0</v>
      </c>
      <c r="I11" s="45">
        <v>1</v>
      </c>
      <c r="J11" s="45">
        <v>1</v>
      </c>
      <c r="K11" s="39">
        <f t="shared" si="3"/>
        <v>12000</v>
      </c>
      <c r="L11" s="40">
        <f t="shared" si="4"/>
        <v>12000</v>
      </c>
      <c r="M11" s="40">
        <f t="shared" si="5"/>
        <v>12000</v>
      </c>
      <c r="N11" s="146"/>
      <c r="O11" s="163" t="s">
        <v>85</v>
      </c>
    </row>
    <row r="12" spans="1:15">
      <c r="A12" s="143">
        <f t="shared" si="0"/>
        <v>8</v>
      </c>
      <c r="B12" s="150" t="s">
        <v>51</v>
      </c>
      <c r="C12" s="153" t="s">
        <v>71</v>
      </c>
      <c r="D12" s="137">
        <v>43280</v>
      </c>
      <c r="E12" s="147">
        <v>12000</v>
      </c>
      <c r="F12" s="43">
        <f t="shared" si="1"/>
        <v>12000</v>
      </c>
      <c r="G12" s="44">
        <f t="shared" si="2"/>
        <v>12000</v>
      </c>
      <c r="H12" s="44">
        <v>0</v>
      </c>
      <c r="I12" s="45">
        <v>1</v>
      </c>
      <c r="J12" s="45">
        <v>1</v>
      </c>
      <c r="K12" s="39">
        <f t="shared" si="3"/>
        <v>12000</v>
      </c>
      <c r="L12" s="40">
        <f t="shared" si="4"/>
        <v>12000</v>
      </c>
      <c r="M12" s="40">
        <f t="shared" si="5"/>
        <v>12000</v>
      </c>
      <c r="N12" s="146"/>
      <c r="O12" s="163" t="s">
        <v>85</v>
      </c>
    </row>
    <row r="13" spans="1:15">
      <c r="A13" s="143">
        <f t="shared" si="0"/>
        <v>9</v>
      </c>
      <c r="B13" s="150" t="s">
        <v>52</v>
      </c>
      <c r="C13" s="153" t="s">
        <v>72</v>
      </c>
      <c r="D13" s="137">
        <v>43280</v>
      </c>
      <c r="E13" s="147">
        <v>6000</v>
      </c>
      <c r="F13" s="43">
        <f t="shared" si="1"/>
        <v>6000</v>
      </c>
      <c r="G13" s="44">
        <f t="shared" si="2"/>
        <v>6000</v>
      </c>
      <c r="H13" s="44">
        <v>0</v>
      </c>
      <c r="I13" s="45">
        <v>1</v>
      </c>
      <c r="J13" s="45">
        <v>1</v>
      </c>
      <c r="K13" s="39">
        <f t="shared" si="3"/>
        <v>6000</v>
      </c>
      <c r="L13" s="40">
        <f t="shared" si="4"/>
        <v>6000</v>
      </c>
      <c r="M13" s="40">
        <f t="shared" si="5"/>
        <v>6000</v>
      </c>
      <c r="N13" s="146"/>
      <c r="O13" s="163" t="s">
        <v>85</v>
      </c>
    </row>
    <row r="14" spans="1:15">
      <c r="A14" s="143">
        <f t="shared" si="0"/>
        <v>10</v>
      </c>
      <c r="B14" s="150" t="s">
        <v>53</v>
      </c>
      <c r="C14" s="153" t="s">
        <v>73</v>
      </c>
      <c r="D14" s="137">
        <v>43280</v>
      </c>
      <c r="E14" s="147">
        <v>6000</v>
      </c>
      <c r="F14" s="43">
        <f t="shared" si="1"/>
        <v>6000</v>
      </c>
      <c r="G14" s="44">
        <f t="shared" si="2"/>
        <v>6000</v>
      </c>
      <c r="H14" s="44">
        <v>0</v>
      </c>
      <c r="I14" s="45">
        <v>1</v>
      </c>
      <c r="J14" s="45">
        <v>1</v>
      </c>
      <c r="K14" s="39">
        <f t="shared" si="3"/>
        <v>6000</v>
      </c>
      <c r="L14" s="40">
        <f t="shared" si="4"/>
        <v>6000</v>
      </c>
      <c r="M14" s="40">
        <f t="shared" si="5"/>
        <v>6000</v>
      </c>
      <c r="N14" s="146"/>
      <c r="O14" s="163" t="s">
        <v>85</v>
      </c>
    </row>
    <row r="15" spans="1:15">
      <c r="A15" s="143">
        <f t="shared" si="0"/>
        <v>11</v>
      </c>
      <c r="B15" s="150" t="s">
        <v>54</v>
      </c>
      <c r="C15" s="153" t="s">
        <v>74</v>
      </c>
      <c r="D15" s="137">
        <v>43280</v>
      </c>
      <c r="E15" s="147">
        <v>6000</v>
      </c>
      <c r="F15" s="43">
        <f t="shared" si="1"/>
        <v>6000</v>
      </c>
      <c r="G15" s="44">
        <f t="shared" si="2"/>
        <v>6000</v>
      </c>
      <c r="H15" s="44">
        <v>0</v>
      </c>
      <c r="I15" s="45">
        <v>1</v>
      </c>
      <c r="J15" s="45">
        <v>1</v>
      </c>
      <c r="K15" s="39">
        <f t="shared" si="3"/>
        <v>6000</v>
      </c>
      <c r="L15" s="40">
        <f t="shared" si="4"/>
        <v>6000</v>
      </c>
      <c r="M15" s="40">
        <f t="shared" si="5"/>
        <v>6000</v>
      </c>
      <c r="N15" s="146"/>
      <c r="O15" s="163" t="s">
        <v>85</v>
      </c>
    </row>
    <row r="16" spans="1:15">
      <c r="A16" s="143">
        <f t="shared" si="0"/>
        <v>12</v>
      </c>
      <c r="B16" s="150" t="s">
        <v>55</v>
      </c>
      <c r="C16" s="153" t="s">
        <v>75</v>
      </c>
      <c r="D16" s="137">
        <v>43280</v>
      </c>
      <c r="E16" s="147">
        <v>6000</v>
      </c>
      <c r="F16" s="43">
        <f t="shared" si="1"/>
        <v>6000</v>
      </c>
      <c r="G16" s="44">
        <f t="shared" si="2"/>
        <v>6000</v>
      </c>
      <c r="H16" s="44">
        <v>0</v>
      </c>
      <c r="I16" s="45">
        <v>1</v>
      </c>
      <c r="J16" s="45">
        <v>1</v>
      </c>
      <c r="K16" s="39">
        <f t="shared" si="3"/>
        <v>6000</v>
      </c>
      <c r="L16" s="40">
        <f t="shared" si="4"/>
        <v>6000</v>
      </c>
      <c r="M16" s="40">
        <f t="shared" si="5"/>
        <v>6000</v>
      </c>
      <c r="N16" s="146"/>
      <c r="O16" s="163" t="s">
        <v>85</v>
      </c>
    </row>
    <row r="17" spans="1:15">
      <c r="A17" s="143">
        <f t="shared" si="0"/>
        <v>13</v>
      </c>
      <c r="B17" s="150" t="s">
        <v>56</v>
      </c>
      <c r="C17" s="153" t="s">
        <v>76</v>
      </c>
      <c r="D17" s="137">
        <v>43280</v>
      </c>
      <c r="E17" s="147">
        <v>6000</v>
      </c>
      <c r="F17" s="43">
        <f t="shared" si="1"/>
        <v>6000</v>
      </c>
      <c r="G17" s="44">
        <f t="shared" si="2"/>
        <v>6000</v>
      </c>
      <c r="H17" s="44">
        <v>0</v>
      </c>
      <c r="I17" s="45">
        <v>1</v>
      </c>
      <c r="J17" s="45">
        <v>1</v>
      </c>
      <c r="K17" s="39">
        <f t="shared" si="3"/>
        <v>6000</v>
      </c>
      <c r="L17" s="40">
        <f t="shared" si="4"/>
        <v>6000</v>
      </c>
      <c r="M17" s="40">
        <f t="shared" si="5"/>
        <v>6000</v>
      </c>
      <c r="N17" s="146"/>
      <c r="O17" s="163" t="s">
        <v>85</v>
      </c>
    </row>
    <row r="18" spans="1:15">
      <c r="A18" s="143">
        <f t="shared" si="0"/>
        <v>14</v>
      </c>
      <c r="B18" s="150" t="s">
        <v>57</v>
      </c>
      <c r="C18" s="153" t="s">
        <v>77</v>
      </c>
      <c r="D18" s="137">
        <v>43280</v>
      </c>
      <c r="E18" s="147">
        <v>6000</v>
      </c>
      <c r="F18" s="43">
        <f t="shared" si="1"/>
        <v>6000</v>
      </c>
      <c r="G18" s="44">
        <f t="shared" si="2"/>
        <v>6000</v>
      </c>
      <c r="H18" s="44">
        <v>0</v>
      </c>
      <c r="I18" s="45">
        <v>1</v>
      </c>
      <c r="J18" s="45">
        <v>1</v>
      </c>
      <c r="K18" s="39">
        <f t="shared" si="3"/>
        <v>6000</v>
      </c>
      <c r="L18" s="40">
        <f t="shared" si="4"/>
        <v>6000</v>
      </c>
      <c r="M18" s="40">
        <f t="shared" si="5"/>
        <v>6000</v>
      </c>
      <c r="N18" s="146"/>
      <c r="O18" s="163" t="s">
        <v>85</v>
      </c>
    </row>
    <row r="19" spans="1:15">
      <c r="A19" s="143">
        <f t="shared" si="0"/>
        <v>15</v>
      </c>
      <c r="B19" s="150" t="s">
        <v>58</v>
      </c>
      <c r="C19" s="153" t="s">
        <v>78</v>
      </c>
      <c r="D19" s="137">
        <v>43280</v>
      </c>
      <c r="E19" s="147">
        <v>6000</v>
      </c>
      <c r="F19" s="43">
        <f t="shared" si="1"/>
        <v>6000</v>
      </c>
      <c r="G19" s="44">
        <f t="shared" si="2"/>
        <v>6000</v>
      </c>
      <c r="H19" s="44">
        <v>0</v>
      </c>
      <c r="I19" s="45">
        <v>1</v>
      </c>
      <c r="J19" s="45">
        <v>1</v>
      </c>
      <c r="K19" s="39">
        <f t="shared" si="3"/>
        <v>6000</v>
      </c>
      <c r="L19" s="40">
        <f t="shared" si="4"/>
        <v>6000</v>
      </c>
      <c r="M19" s="40">
        <f t="shared" si="5"/>
        <v>6000</v>
      </c>
      <c r="N19" s="146"/>
      <c r="O19" s="163" t="s">
        <v>85</v>
      </c>
    </row>
    <row r="20" spans="1:15">
      <c r="A20" s="143">
        <f t="shared" si="0"/>
        <v>16</v>
      </c>
      <c r="B20" s="150" t="s">
        <v>59</v>
      </c>
      <c r="C20" s="153" t="s">
        <v>79</v>
      </c>
      <c r="D20" s="137">
        <v>43280</v>
      </c>
      <c r="E20" s="147">
        <v>6000</v>
      </c>
      <c r="F20" s="43">
        <f t="shared" si="1"/>
        <v>6000</v>
      </c>
      <c r="G20" s="44">
        <f t="shared" si="2"/>
        <v>6000</v>
      </c>
      <c r="H20" s="44">
        <v>0</v>
      </c>
      <c r="I20" s="45">
        <v>1</v>
      </c>
      <c r="J20" s="45">
        <v>1</v>
      </c>
      <c r="K20" s="39">
        <f t="shared" si="3"/>
        <v>6000</v>
      </c>
      <c r="L20" s="40">
        <f t="shared" si="4"/>
        <v>6000</v>
      </c>
      <c r="M20" s="40">
        <f t="shared" si="5"/>
        <v>6000</v>
      </c>
      <c r="N20" s="146"/>
      <c r="O20" s="163" t="s">
        <v>85</v>
      </c>
    </row>
    <row r="21" spans="1:15">
      <c r="A21" s="143">
        <f t="shared" si="0"/>
        <v>17</v>
      </c>
      <c r="B21" s="150" t="s">
        <v>60</v>
      </c>
      <c r="C21" s="153" t="s">
        <v>80</v>
      </c>
      <c r="D21" s="137">
        <v>43280</v>
      </c>
      <c r="E21" s="147">
        <v>12000</v>
      </c>
      <c r="F21" s="43">
        <f t="shared" si="1"/>
        <v>12000</v>
      </c>
      <c r="G21" s="44">
        <f t="shared" si="2"/>
        <v>12000</v>
      </c>
      <c r="H21" s="44">
        <v>0</v>
      </c>
      <c r="I21" s="45">
        <v>1</v>
      </c>
      <c r="J21" s="45">
        <v>1</v>
      </c>
      <c r="K21" s="39">
        <f t="shared" si="3"/>
        <v>12000</v>
      </c>
      <c r="L21" s="40">
        <f t="shared" si="4"/>
        <v>12000</v>
      </c>
      <c r="M21" s="40">
        <f t="shared" si="5"/>
        <v>12000</v>
      </c>
      <c r="N21" s="146"/>
      <c r="O21" s="163" t="s">
        <v>85</v>
      </c>
    </row>
    <row r="22" spans="1:15">
      <c r="A22" s="143">
        <f t="shared" si="0"/>
        <v>18</v>
      </c>
      <c r="B22" s="150" t="s">
        <v>40</v>
      </c>
      <c r="C22" s="153" t="s">
        <v>41</v>
      </c>
      <c r="D22" s="137">
        <v>43280</v>
      </c>
      <c r="E22" s="147">
        <v>48000</v>
      </c>
      <c r="F22" s="43">
        <f t="shared" si="1"/>
        <v>48000</v>
      </c>
      <c r="G22" s="44">
        <f t="shared" si="2"/>
        <v>48000</v>
      </c>
      <c r="H22" s="44">
        <v>0</v>
      </c>
      <c r="I22" s="45">
        <v>1</v>
      </c>
      <c r="J22" s="45">
        <v>1</v>
      </c>
      <c r="K22" s="39">
        <f t="shared" si="3"/>
        <v>48000</v>
      </c>
      <c r="L22" s="40">
        <f t="shared" si="4"/>
        <v>48000</v>
      </c>
      <c r="M22" s="40">
        <f t="shared" si="5"/>
        <v>48000</v>
      </c>
      <c r="N22" s="146"/>
      <c r="O22" s="163" t="s">
        <v>85</v>
      </c>
    </row>
    <row r="23" spans="1:15">
      <c r="A23" s="143">
        <f t="shared" si="0"/>
        <v>19</v>
      </c>
      <c r="B23" s="150" t="s">
        <v>61</v>
      </c>
      <c r="C23" s="153" t="s">
        <v>81</v>
      </c>
      <c r="D23" s="137">
        <v>43280</v>
      </c>
      <c r="E23" s="147">
        <v>6000</v>
      </c>
      <c r="F23" s="43">
        <f t="shared" si="1"/>
        <v>6000</v>
      </c>
      <c r="G23" s="44">
        <f t="shared" si="2"/>
        <v>6000</v>
      </c>
      <c r="H23" s="44">
        <v>0</v>
      </c>
      <c r="I23" s="45">
        <v>1</v>
      </c>
      <c r="J23" s="45">
        <v>1</v>
      </c>
      <c r="K23" s="39">
        <f t="shared" si="3"/>
        <v>6000</v>
      </c>
      <c r="L23" s="40">
        <f t="shared" si="4"/>
        <v>6000</v>
      </c>
      <c r="M23" s="40">
        <f t="shared" si="5"/>
        <v>6000</v>
      </c>
      <c r="N23" s="146"/>
      <c r="O23" s="163" t="s">
        <v>85</v>
      </c>
    </row>
    <row r="24" spans="1:15">
      <c r="A24" s="143">
        <f t="shared" si="0"/>
        <v>20</v>
      </c>
      <c r="B24" s="150" t="s">
        <v>61</v>
      </c>
      <c r="C24" s="153" t="s">
        <v>81</v>
      </c>
      <c r="D24" s="137">
        <v>43280</v>
      </c>
      <c r="E24" s="147">
        <v>12000</v>
      </c>
      <c r="F24" s="43">
        <f t="shared" si="1"/>
        <v>12000</v>
      </c>
      <c r="G24" s="44">
        <f t="shared" si="2"/>
        <v>12000</v>
      </c>
      <c r="H24" s="44">
        <v>0</v>
      </c>
      <c r="I24" s="45">
        <v>1</v>
      </c>
      <c r="J24" s="45">
        <v>1</v>
      </c>
      <c r="K24" s="39">
        <f t="shared" si="3"/>
        <v>12000</v>
      </c>
      <c r="L24" s="40">
        <f t="shared" si="4"/>
        <v>12000</v>
      </c>
      <c r="M24" s="40">
        <f t="shared" si="5"/>
        <v>12000</v>
      </c>
      <c r="N24" s="146"/>
      <c r="O24" s="163" t="s">
        <v>85</v>
      </c>
    </row>
    <row r="25" spans="1:15">
      <c r="A25" s="143">
        <f t="shared" si="0"/>
        <v>21</v>
      </c>
      <c r="B25" s="150" t="s">
        <v>62</v>
      </c>
      <c r="C25" s="153" t="s">
        <v>82</v>
      </c>
      <c r="D25" s="137">
        <v>43280</v>
      </c>
      <c r="E25" s="147">
        <v>6000</v>
      </c>
      <c r="F25" s="43">
        <f t="shared" si="1"/>
        <v>6000</v>
      </c>
      <c r="G25" s="44">
        <f t="shared" si="2"/>
        <v>6000</v>
      </c>
      <c r="H25" s="44">
        <v>0</v>
      </c>
      <c r="I25" s="45">
        <v>1</v>
      </c>
      <c r="J25" s="45">
        <v>1</v>
      </c>
      <c r="K25" s="39">
        <f t="shared" si="3"/>
        <v>6000</v>
      </c>
      <c r="L25" s="40">
        <f t="shared" si="4"/>
        <v>6000</v>
      </c>
      <c r="M25" s="40">
        <f t="shared" si="5"/>
        <v>6000</v>
      </c>
      <c r="N25" s="146"/>
      <c r="O25" s="163" t="s">
        <v>85</v>
      </c>
    </row>
    <row r="26" spans="1:15">
      <c r="A26" s="143">
        <f t="shared" si="0"/>
        <v>22</v>
      </c>
      <c r="B26" s="150" t="s">
        <v>63</v>
      </c>
      <c r="C26" s="153" t="s">
        <v>83</v>
      </c>
      <c r="D26" s="137">
        <v>43280</v>
      </c>
      <c r="E26" s="147">
        <v>12000</v>
      </c>
      <c r="F26" s="43">
        <f t="shared" si="1"/>
        <v>12000</v>
      </c>
      <c r="G26" s="44">
        <f t="shared" si="2"/>
        <v>12000</v>
      </c>
      <c r="H26" s="44">
        <v>0</v>
      </c>
      <c r="I26" s="45">
        <v>1</v>
      </c>
      <c r="J26" s="45">
        <v>1</v>
      </c>
      <c r="K26" s="39">
        <f t="shared" si="3"/>
        <v>12000</v>
      </c>
      <c r="L26" s="40">
        <f t="shared" si="4"/>
        <v>12000</v>
      </c>
      <c r="M26" s="40">
        <f t="shared" si="5"/>
        <v>12000</v>
      </c>
      <c r="N26" s="146"/>
      <c r="O26" s="163" t="s">
        <v>85</v>
      </c>
    </row>
    <row r="27" spans="1:15">
      <c r="A27" s="143">
        <f t="shared" si="0"/>
        <v>23</v>
      </c>
      <c r="B27" s="150" t="s">
        <v>38</v>
      </c>
      <c r="C27" s="139">
        <v>940715</v>
      </c>
      <c r="D27" s="137">
        <v>43280</v>
      </c>
      <c r="E27" s="147">
        <v>6000</v>
      </c>
      <c r="F27" s="43">
        <f t="shared" si="1"/>
        <v>6000</v>
      </c>
      <c r="G27" s="44">
        <f t="shared" si="2"/>
        <v>6000</v>
      </c>
      <c r="H27" s="44">
        <v>0</v>
      </c>
      <c r="I27" s="45">
        <v>1</v>
      </c>
      <c r="J27" s="45">
        <v>1</v>
      </c>
      <c r="K27" s="39">
        <f t="shared" si="3"/>
        <v>6000</v>
      </c>
      <c r="L27" s="40">
        <f t="shared" si="4"/>
        <v>6000</v>
      </c>
      <c r="M27" s="40">
        <f t="shared" si="5"/>
        <v>6000</v>
      </c>
      <c r="N27" s="146"/>
      <c r="O27" s="163" t="s">
        <v>85</v>
      </c>
    </row>
    <row r="28" spans="1:15">
      <c r="A28" s="143">
        <f t="shared" si="0"/>
        <v>24</v>
      </c>
      <c r="B28" s="150" t="s">
        <v>64</v>
      </c>
      <c r="C28" s="139">
        <v>885571</v>
      </c>
      <c r="D28" s="137">
        <v>43280</v>
      </c>
      <c r="E28" s="147">
        <v>18000</v>
      </c>
      <c r="F28" s="43">
        <f t="shared" si="1"/>
        <v>18000</v>
      </c>
      <c r="G28" s="44">
        <f t="shared" si="2"/>
        <v>18000</v>
      </c>
      <c r="H28" s="44">
        <v>0</v>
      </c>
      <c r="I28" s="45">
        <v>1</v>
      </c>
      <c r="J28" s="45">
        <v>1</v>
      </c>
      <c r="K28" s="39">
        <f t="shared" si="3"/>
        <v>18000</v>
      </c>
      <c r="L28" s="40">
        <f t="shared" si="4"/>
        <v>18000</v>
      </c>
      <c r="M28" s="40">
        <f t="shared" si="5"/>
        <v>18000</v>
      </c>
      <c r="N28" s="146"/>
      <c r="O28" s="163" t="s">
        <v>85</v>
      </c>
    </row>
    <row r="29" spans="1:15">
      <c r="A29" s="143">
        <f t="shared" si="0"/>
        <v>25</v>
      </c>
      <c r="B29" s="150" t="s">
        <v>65</v>
      </c>
      <c r="C29" s="139">
        <v>920413</v>
      </c>
      <c r="D29" s="137">
        <v>43280</v>
      </c>
      <c r="E29" s="147">
        <v>6000</v>
      </c>
      <c r="F29" s="43">
        <f t="shared" si="1"/>
        <v>6000</v>
      </c>
      <c r="G29" s="44">
        <f t="shared" si="2"/>
        <v>6000</v>
      </c>
      <c r="H29" s="44">
        <v>0</v>
      </c>
      <c r="I29" s="45">
        <v>1</v>
      </c>
      <c r="J29" s="45">
        <v>1</v>
      </c>
      <c r="K29" s="39">
        <f t="shared" si="3"/>
        <v>6000</v>
      </c>
      <c r="L29" s="40">
        <f t="shared" si="4"/>
        <v>6000</v>
      </c>
      <c r="M29" s="40">
        <f t="shared" si="5"/>
        <v>6000</v>
      </c>
      <c r="N29" s="146"/>
      <c r="O29" s="163" t="s">
        <v>85</v>
      </c>
    </row>
    <row r="30" spans="1:15">
      <c r="A30" s="143">
        <f t="shared" si="0"/>
        <v>26</v>
      </c>
      <c r="B30" s="150" t="s">
        <v>66</v>
      </c>
      <c r="C30" s="153" t="s">
        <v>84</v>
      </c>
      <c r="D30" s="137">
        <v>43280</v>
      </c>
      <c r="E30" s="147">
        <v>6000</v>
      </c>
      <c r="F30" s="43">
        <f t="shared" si="1"/>
        <v>6000</v>
      </c>
      <c r="G30" s="44">
        <f t="shared" si="2"/>
        <v>6000</v>
      </c>
      <c r="H30" s="44">
        <v>0</v>
      </c>
      <c r="I30" s="45">
        <v>1</v>
      </c>
      <c r="J30" s="45">
        <v>1</v>
      </c>
      <c r="K30" s="39">
        <f t="shared" si="3"/>
        <v>6000</v>
      </c>
      <c r="L30" s="40">
        <f t="shared" si="4"/>
        <v>6000</v>
      </c>
      <c r="M30" s="40">
        <f t="shared" si="5"/>
        <v>6000</v>
      </c>
      <c r="N30" s="146"/>
      <c r="O30" s="163" t="s">
        <v>85</v>
      </c>
    </row>
    <row r="31" spans="1:15">
      <c r="A31" s="139"/>
      <c r="B31" s="150"/>
      <c r="C31" s="139"/>
      <c r="D31" s="151"/>
      <c r="E31" s="147"/>
      <c r="F31" s="147"/>
      <c r="G31" s="152"/>
      <c r="H31" s="138"/>
      <c r="I31" s="139"/>
      <c r="J31" s="150"/>
      <c r="K31" s="148"/>
      <c r="L31" s="148"/>
      <c r="M31" s="148"/>
      <c r="N31" s="146"/>
      <c r="O31" s="121"/>
    </row>
    <row r="32" spans="1:15">
      <c r="A32" s="48"/>
      <c r="B32" s="47" t="s">
        <v>6</v>
      </c>
      <c r="C32" s="48"/>
      <c r="D32" s="49"/>
      <c r="E32" s="43">
        <f>SUM(E5:E31)</f>
        <v>267500</v>
      </c>
      <c r="F32" s="43">
        <f t="shared" ref="F32:M32" si="6">SUM(F5:F31)</f>
        <v>267500</v>
      </c>
      <c r="G32" s="43">
        <f t="shared" si="6"/>
        <v>267500</v>
      </c>
      <c r="H32" s="43">
        <f t="shared" si="6"/>
        <v>0</v>
      </c>
      <c r="I32" s="43">
        <f t="shared" si="6"/>
        <v>26</v>
      </c>
      <c r="J32" s="43">
        <f t="shared" si="6"/>
        <v>26</v>
      </c>
      <c r="K32" s="43">
        <f t="shared" si="6"/>
        <v>267500</v>
      </c>
      <c r="L32" s="43">
        <f t="shared" si="6"/>
        <v>267500</v>
      </c>
      <c r="M32" s="43">
        <f t="shared" si="6"/>
        <v>267500</v>
      </c>
      <c r="N32" s="43"/>
      <c r="O32" s="52"/>
    </row>
  </sheetData>
  <sortState ref="B5:R29">
    <sortCondition ref="J5:J29"/>
  </sortState>
  <pageMargins left="0.11811023622047245" right="0.70866141732283472" top="0.74803149606299213" bottom="0.74803149606299213" header="0.23622047244094491" footer="0.31496062992125984"/>
  <pageSetup paperSize="5" scale="72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showGridLines="0" view="pageBreakPreview" topLeftCell="G1" zoomScaleSheetLayoutView="100" workbookViewId="0">
      <pane ySplit="4" topLeftCell="A5" activePane="bottomLeft" state="frozen"/>
      <selection pane="bottomLeft" activeCell="O8" sqref="O8"/>
    </sheetView>
  </sheetViews>
  <sheetFormatPr defaultRowHeight="15.75"/>
  <cols>
    <col min="1" max="1" width="10.5703125" style="8" bestFit="1" customWidth="1"/>
    <col min="2" max="2" width="25.5703125" style="13" bestFit="1" customWidth="1"/>
    <col min="3" max="3" width="10.42578125" style="88" bestFit="1" customWidth="1"/>
    <col min="4" max="4" width="13.5703125" style="89" bestFit="1" customWidth="1"/>
    <col min="5" max="6" width="17.28515625" style="90" bestFit="1" customWidth="1"/>
    <col min="7" max="7" width="17.28515625" style="91" bestFit="1" customWidth="1"/>
    <col min="8" max="8" width="14" style="92" bestFit="1" customWidth="1"/>
    <col min="9" max="9" width="9" style="88" bestFit="1" customWidth="1"/>
    <col min="10" max="10" width="9" style="13" bestFit="1" customWidth="1"/>
    <col min="11" max="13" width="17.28515625" style="57" bestFit="1" customWidth="1"/>
    <col min="14" max="14" width="12.7109375" style="58" bestFit="1" customWidth="1"/>
    <col min="15" max="15" width="25.28515625" style="59" customWidth="1"/>
    <col min="16" max="16384" width="9.140625" style="13"/>
  </cols>
  <sheetData>
    <row r="1" spans="1:15" ht="18.75">
      <c r="A1" s="1" t="s">
        <v>0</v>
      </c>
      <c r="B1" s="2"/>
      <c r="C1" s="3"/>
      <c r="D1" s="4"/>
      <c r="E1" s="5"/>
      <c r="F1" s="5"/>
      <c r="G1" s="6"/>
      <c r="H1" s="7"/>
      <c r="I1" s="8"/>
      <c r="J1" s="9"/>
      <c r="K1" s="10"/>
      <c r="L1" s="10"/>
      <c r="M1" s="10"/>
      <c r="N1" s="11"/>
      <c r="O1" s="12"/>
    </row>
    <row r="2" spans="1:15">
      <c r="A2" s="14" t="s">
        <v>35</v>
      </c>
      <c r="B2" s="2"/>
      <c r="C2" s="3"/>
      <c r="D2" s="4"/>
      <c r="E2" s="5"/>
      <c r="F2" s="5"/>
      <c r="G2" s="6"/>
      <c r="H2" s="7"/>
      <c r="I2" s="8"/>
      <c r="J2" s="9"/>
      <c r="K2" s="10"/>
      <c r="L2" s="10"/>
      <c r="M2" s="10"/>
      <c r="N2" s="11"/>
      <c r="O2" s="12"/>
    </row>
    <row r="3" spans="1:15" s="71" customFormat="1" ht="12.75">
      <c r="A3" s="63" t="s">
        <v>1</v>
      </c>
      <c r="B3" s="63" t="s">
        <v>2</v>
      </c>
      <c r="C3" s="63" t="s">
        <v>3</v>
      </c>
      <c r="D3" s="64" t="s">
        <v>4</v>
      </c>
      <c r="E3" s="65" t="s">
        <v>5</v>
      </c>
      <c r="F3" s="65" t="s">
        <v>6</v>
      </c>
      <c r="G3" s="63" t="s">
        <v>7</v>
      </c>
      <c r="H3" s="66" t="s">
        <v>8</v>
      </c>
      <c r="I3" s="67" t="s">
        <v>9</v>
      </c>
      <c r="J3" s="63" t="s">
        <v>10</v>
      </c>
      <c r="K3" s="68" t="s">
        <v>11</v>
      </c>
      <c r="L3" s="69" t="s">
        <v>12</v>
      </c>
      <c r="M3" s="69" t="s">
        <v>13</v>
      </c>
      <c r="N3" s="70" t="s">
        <v>14</v>
      </c>
      <c r="O3" s="63" t="s">
        <v>15</v>
      </c>
    </row>
    <row r="4" spans="1:15" s="71" customFormat="1" ht="12.75">
      <c r="A4" s="72"/>
      <c r="B4" s="72"/>
      <c r="C4" s="72"/>
      <c r="D4" s="73" t="s">
        <v>16</v>
      </c>
      <c r="E4" s="74"/>
      <c r="F4" s="75" t="s">
        <v>5</v>
      </c>
      <c r="G4" s="72"/>
      <c r="H4" s="76"/>
      <c r="I4" s="77"/>
      <c r="J4" s="72" t="s">
        <v>17</v>
      </c>
      <c r="K4" s="78" t="s">
        <v>18</v>
      </c>
      <c r="L4" s="79" t="s">
        <v>8</v>
      </c>
      <c r="M4" s="79"/>
      <c r="N4" s="80"/>
      <c r="O4" s="81"/>
    </row>
    <row r="5" spans="1:15">
      <c r="A5" s="42">
        <v>1</v>
      </c>
      <c r="B5" s="126" t="s">
        <v>22</v>
      </c>
      <c r="C5" s="127">
        <v>921870</v>
      </c>
      <c r="D5" s="124">
        <v>43241</v>
      </c>
      <c r="E5" s="128">
        <v>390800</v>
      </c>
      <c r="F5" s="36">
        <f>+I5*K5</f>
        <v>395490</v>
      </c>
      <c r="G5" s="37">
        <f>+E5/I5</f>
        <v>390800</v>
      </c>
      <c r="H5" s="37">
        <v>4690</v>
      </c>
      <c r="I5" s="129">
        <v>1</v>
      </c>
      <c r="J5" s="130">
        <v>1</v>
      </c>
      <c r="K5" s="39">
        <f>+G5+H5</f>
        <v>395490</v>
      </c>
      <c r="L5" s="40">
        <f>+J5*K5</f>
        <v>395490</v>
      </c>
      <c r="M5" s="40">
        <f>+G5*J5</f>
        <v>390800</v>
      </c>
      <c r="N5" s="41"/>
      <c r="O5" s="82" t="s">
        <v>23</v>
      </c>
    </row>
    <row r="6" spans="1:15">
      <c r="A6" s="42">
        <f>+A5+1</f>
        <v>2</v>
      </c>
      <c r="B6" s="84" t="s">
        <v>24</v>
      </c>
      <c r="C6" s="85">
        <v>19962995</v>
      </c>
      <c r="D6" s="86">
        <v>43250</v>
      </c>
      <c r="E6" s="131">
        <v>1464</v>
      </c>
      <c r="F6" s="43">
        <f>+I6*K6</f>
        <v>1464</v>
      </c>
      <c r="G6" s="44">
        <f>+E6/I6</f>
        <v>1464</v>
      </c>
      <c r="H6" s="44">
        <v>0</v>
      </c>
      <c r="I6" s="48">
        <v>1</v>
      </c>
      <c r="J6" s="83">
        <v>1</v>
      </c>
      <c r="K6" s="39">
        <f>+G6+H6</f>
        <v>1464</v>
      </c>
      <c r="L6" s="40">
        <f>+J6*K6</f>
        <v>1464</v>
      </c>
      <c r="M6" s="40">
        <f>+G6*J6</f>
        <v>1464</v>
      </c>
      <c r="N6" s="41"/>
      <c r="O6" s="132" t="s">
        <v>37</v>
      </c>
    </row>
    <row r="7" spans="1:15">
      <c r="A7" s="143">
        <f>+A6+1</f>
        <v>3</v>
      </c>
      <c r="B7" s="149" t="s">
        <v>27</v>
      </c>
      <c r="C7" s="157" t="s">
        <v>28</v>
      </c>
      <c r="D7" s="158">
        <v>43259</v>
      </c>
      <c r="E7" s="154">
        <v>629472</v>
      </c>
      <c r="F7" s="43">
        <f>+I7*K7</f>
        <v>637026</v>
      </c>
      <c r="G7" s="44">
        <f>+E7/I7</f>
        <v>629472</v>
      </c>
      <c r="H7" s="138">
        <v>7554</v>
      </c>
      <c r="I7" s="48">
        <v>1</v>
      </c>
      <c r="J7" s="83">
        <v>1</v>
      </c>
      <c r="K7" s="39">
        <f>+G7+H7</f>
        <v>637026</v>
      </c>
      <c r="L7" s="40">
        <f>+J7*K7</f>
        <v>637026</v>
      </c>
      <c r="M7" s="40">
        <f>+G7*J7</f>
        <v>629472</v>
      </c>
      <c r="N7" s="41"/>
      <c r="O7" s="161" t="s">
        <v>44</v>
      </c>
    </row>
    <row r="8" spans="1:15">
      <c r="A8" s="143">
        <f>+A7+1</f>
        <v>4</v>
      </c>
      <c r="B8" s="149" t="s">
        <v>27</v>
      </c>
      <c r="C8" s="157" t="s">
        <v>28</v>
      </c>
      <c r="D8" s="158">
        <v>43272</v>
      </c>
      <c r="E8" s="154">
        <v>330000</v>
      </c>
      <c r="F8" s="43">
        <f t="shared" ref="F8:F9" si="0">+I8*K8</f>
        <v>333960</v>
      </c>
      <c r="G8" s="44">
        <f t="shared" ref="G8:G9" si="1">+E8/I8</f>
        <v>330000</v>
      </c>
      <c r="H8" s="138">
        <f>+E8*1.2%</f>
        <v>3960</v>
      </c>
      <c r="I8" s="48">
        <v>1</v>
      </c>
      <c r="J8" s="83">
        <v>1</v>
      </c>
      <c r="K8" s="39">
        <f t="shared" ref="K8:K9" si="2">+G8+H8</f>
        <v>333960</v>
      </c>
      <c r="L8" s="40">
        <f t="shared" ref="L8:L9" si="3">+J8*K8</f>
        <v>333960</v>
      </c>
      <c r="M8" s="40">
        <f t="shared" ref="M8:M9" si="4">+G8*J8</f>
        <v>330000</v>
      </c>
      <c r="N8" s="141"/>
      <c r="O8" s="161" t="s">
        <v>45</v>
      </c>
    </row>
    <row r="9" spans="1:15">
      <c r="A9" s="143">
        <f>+A8+1</f>
        <v>5</v>
      </c>
      <c r="B9" s="149" t="s">
        <v>25</v>
      </c>
      <c r="C9" s="159" t="s">
        <v>26</v>
      </c>
      <c r="D9" s="158">
        <v>43280</v>
      </c>
      <c r="E9" s="160">
        <v>535000</v>
      </c>
      <c r="F9" s="43">
        <f t="shared" si="0"/>
        <v>541420</v>
      </c>
      <c r="G9" s="44">
        <f t="shared" si="1"/>
        <v>535000</v>
      </c>
      <c r="H9" s="138">
        <f>+E9*1.2%</f>
        <v>6420</v>
      </c>
      <c r="I9" s="48">
        <v>1</v>
      </c>
      <c r="J9" s="83">
        <v>1</v>
      </c>
      <c r="K9" s="39">
        <f t="shared" si="2"/>
        <v>541420</v>
      </c>
      <c r="L9" s="40">
        <f t="shared" si="3"/>
        <v>541420</v>
      </c>
      <c r="M9" s="40">
        <f t="shared" si="4"/>
        <v>535000</v>
      </c>
      <c r="N9" s="141"/>
      <c r="O9" s="162" t="s">
        <v>46</v>
      </c>
    </row>
    <row r="10" spans="1:15">
      <c r="A10" s="139"/>
      <c r="B10" s="150"/>
      <c r="C10" s="139"/>
      <c r="D10" s="151"/>
      <c r="E10" s="147"/>
      <c r="F10" s="147"/>
      <c r="G10" s="152"/>
      <c r="H10" s="138"/>
      <c r="I10" s="139"/>
      <c r="J10" s="150"/>
      <c r="K10" s="140"/>
      <c r="L10" s="140"/>
      <c r="M10" s="140"/>
      <c r="N10" s="141"/>
      <c r="O10" s="145"/>
    </row>
    <row r="11" spans="1:15">
      <c r="A11" s="48"/>
      <c r="B11" s="47" t="s">
        <v>6</v>
      </c>
      <c r="C11" s="48"/>
      <c r="D11" s="49"/>
      <c r="E11" s="87">
        <f>SUM(E5:E10)</f>
        <v>1886736</v>
      </c>
      <c r="F11" s="87">
        <f t="shared" ref="F11:M11" si="5">SUM(F5:F10)</f>
        <v>1909360</v>
      </c>
      <c r="G11" s="87">
        <f t="shared" si="5"/>
        <v>1886736</v>
      </c>
      <c r="H11" s="87">
        <f t="shared" si="5"/>
        <v>22624</v>
      </c>
      <c r="I11" s="87">
        <f t="shared" si="5"/>
        <v>5</v>
      </c>
      <c r="J11" s="87">
        <f t="shared" si="5"/>
        <v>5</v>
      </c>
      <c r="K11" s="87">
        <f t="shared" si="5"/>
        <v>1909360</v>
      </c>
      <c r="L11" s="87">
        <f t="shared" si="5"/>
        <v>1909360</v>
      </c>
      <c r="M11" s="87">
        <f t="shared" si="5"/>
        <v>1886736</v>
      </c>
      <c r="N11" s="41"/>
      <c r="O11" s="62"/>
    </row>
  </sheetData>
  <sortState ref="B5:R11">
    <sortCondition ref="J5:J11"/>
  </sortState>
  <pageMargins left="0.11811023622047245" right="0.70866141732283472" top="0.74803149606299213" bottom="0.74803149606299213" header="0.15748031496062992" footer="0.31496062992125984"/>
  <pageSetup paperSize="5" scale="71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"/>
  <sheetViews>
    <sheetView showGridLines="0" tabSelected="1" view="pageBreakPreview" zoomScaleSheetLayoutView="100" workbookViewId="0">
      <pane ySplit="4" topLeftCell="A5" activePane="bottomLeft" state="frozen"/>
      <selection pane="bottomLeft" activeCell="A6" sqref="A6"/>
    </sheetView>
  </sheetViews>
  <sheetFormatPr defaultRowHeight="15.75"/>
  <cols>
    <col min="1" max="1" width="11" style="8" bestFit="1" customWidth="1"/>
    <col min="2" max="2" width="18.85546875" style="9" customWidth="1"/>
    <col min="3" max="3" width="10.42578125" style="8" bestFit="1" customWidth="1"/>
    <col min="4" max="4" width="13" style="53" bestFit="1" customWidth="1"/>
    <col min="5" max="5" width="19" style="54" bestFit="1" customWidth="1"/>
    <col min="6" max="6" width="17.5703125" style="54" bestFit="1" customWidth="1"/>
    <col min="7" max="7" width="18" style="55" bestFit="1" customWidth="1"/>
    <col min="8" max="8" width="13.42578125" style="56" bestFit="1" customWidth="1"/>
    <col min="9" max="9" width="9" style="8" bestFit="1" customWidth="1"/>
    <col min="10" max="10" width="8.5703125" style="9" bestFit="1" customWidth="1"/>
    <col min="11" max="11" width="17.5703125" style="118" bestFit="1" customWidth="1"/>
    <col min="12" max="12" width="18" style="118" bestFit="1" customWidth="1"/>
    <col min="13" max="13" width="18.7109375" style="118" bestFit="1" customWidth="1"/>
    <col min="14" max="14" width="15.7109375" style="119" bestFit="1" customWidth="1"/>
    <col min="15" max="15" width="35.42578125" style="120" bestFit="1" customWidth="1"/>
    <col min="16" max="16384" width="9.140625" style="9"/>
  </cols>
  <sheetData>
    <row r="1" spans="1:15" ht="18.75">
      <c r="A1" s="1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2"/>
    </row>
    <row r="2" spans="1:15">
      <c r="A2" s="14" t="s">
        <v>34</v>
      </c>
      <c r="B2" s="2"/>
      <c r="C2" s="3"/>
      <c r="D2" s="4"/>
      <c r="E2" s="5"/>
      <c r="F2" s="5"/>
      <c r="G2" s="6"/>
      <c r="H2" s="15"/>
      <c r="K2" s="10"/>
      <c r="L2" s="10"/>
      <c r="M2" s="10"/>
      <c r="N2" s="11"/>
      <c r="O2" s="12"/>
    </row>
    <row r="3" spans="1:15" s="8" customFormat="1">
      <c r="A3" s="93" t="s">
        <v>1</v>
      </c>
      <c r="B3" s="93" t="s">
        <v>2</v>
      </c>
      <c r="C3" s="93" t="s">
        <v>3</v>
      </c>
      <c r="D3" s="94" t="s">
        <v>4</v>
      </c>
      <c r="E3" s="95" t="s">
        <v>5</v>
      </c>
      <c r="F3" s="95" t="s">
        <v>6</v>
      </c>
      <c r="G3" s="93" t="s">
        <v>7</v>
      </c>
      <c r="H3" s="96" t="s">
        <v>8</v>
      </c>
      <c r="I3" s="97" t="s">
        <v>9</v>
      </c>
      <c r="J3" s="93" t="s">
        <v>10</v>
      </c>
      <c r="K3" s="98" t="s">
        <v>11</v>
      </c>
      <c r="L3" s="99" t="s">
        <v>12</v>
      </c>
      <c r="M3" s="99" t="s">
        <v>13</v>
      </c>
      <c r="N3" s="109" t="s">
        <v>14</v>
      </c>
      <c r="O3" s="93" t="s">
        <v>15</v>
      </c>
    </row>
    <row r="4" spans="1:15" s="8" customFormat="1">
      <c r="A4" s="100"/>
      <c r="B4" s="100"/>
      <c r="C4" s="100"/>
      <c r="D4" s="101" t="s">
        <v>16</v>
      </c>
      <c r="E4" s="102"/>
      <c r="F4" s="103" t="s">
        <v>5</v>
      </c>
      <c r="G4" s="100"/>
      <c r="H4" s="104"/>
      <c r="I4" s="105"/>
      <c r="J4" s="100" t="s">
        <v>17</v>
      </c>
      <c r="K4" s="106" t="s">
        <v>18</v>
      </c>
      <c r="L4" s="107" t="s">
        <v>8</v>
      </c>
      <c r="M4" s="107"/>
      <c r="N4" s="110"/>
      <c r="O4" s="108"/>
    </row>
    <row r="5" spans="1:15">
      <c r="A5" s="35">
        <v>1</v>
      </c>
      <c r="B5" s="60" t="s">
        <v>29</v>
      </c>
      <c r="C5" s="111" t="s">
        <v>30</v>
      </c>
      <c r="D5" s="112">
        <v>43175</v>
      </c>
      <c r="E5" s="113">
        <v>959500</v>
      </c>
      <c r="F5" s="43">
        <f>+I5*K5</f>
        <v>1063134</v>
      </c>
      <c r="G5" s="114">
        <v>106612</v>
      </c>
      <c r="H5" s="44">
        <f>E5*1.2%</f>
        <v>11514</v>
      </c>
      <c r="I5" s="48">
        <v>9</v>
      </c>
      <c r="J5" s="48">
        <v>5</v>
      </c>
      <c r="K5" s="39">
        <f>+G5+H5</f>
        <v>118126</v>
      </c>
      <c r="L5" s="39">
        <f>+J5*K5</f>
        <v>590630</v>
      </c>
      <c r="M5" s="115">
        <f>E5-(G5*4)</f>
        <v>533052</v>
      </c>
      <c r="N5" s="41"/>
      <c r="O5" s="116" t="s">
        <v>31</v>
      </c>
    </row>
    <row r="6" spans="1:15" ht="16.5">
      <c r="A6" s="117">
        <f>+A5+1</f>
        <v>2</v>
      </c>
      <c r="B6" s="126" t="s">
        <v>32</v>
      </c>
      <c r="C6" s="133" t="s">
        <v>30</v>
      </c>
      <c r="D6" s="124">
        <v>43256</v>
      </c>
      <c r="E6" s="134">
        <v>238102</v>
      </c>
      <c r="F6" s="36">
        <f>+I6*K6</f>
        <v>238102</v>
      </c>
      <c r="G6" s="135">
        <f>+E6/I6</f>
        <v>238102</v>
      </c>
      <c r="H6" s="61">
        <v>0</v>
      </c>
      <c r="I6" s="136">
        <v>1</v>
      </c>
      <c r="J6" s="129">
        <v>1</v>
      </c>
      <c r="K6" s="39">
        <f>+G6+H6</f>
        <v>238102</v>
      </c>
      <c r="L6" s="39">
        <f>+J6*K6</f>
        <v>238102</v>
      </c>
      <c r="M6" s="51">
        <f>+G6*J6</f>
        <v>238102</v>
      </c>
      <c r="N6" s="46"/>
      <c r="O6" s="52" t="s">
        <v>33</v>
      </c>
    </row>
    <row r="7" spans="1:15">
      <c r="A7" s="48"/>
      <c r="B7" s="47"/>
      <c r="C7" s="48"/>
      <c r="D7" s="49"/>
      <c r="E7" s="43"/>
      <c r="F7" s="43"/>
      <c r="G7" s="50"/>
      <c r="H7" s="44"/>
      <c r="I7" s="48"/>
      <c r="J7" s="47"/>
      <c r="K7" s="39"/>
      <c r="L7" s="39"/>
      <c r="M7" s="39"/>
      <c r="N7" s="41"/>
      <c r="O7" s="62"/>
    </row>
    <row r="8" spans="1:15">
      <c r="A8" s="48"/>
      <c r="B8" s="47" t="s">
        <v>6</v>
      </c>
      <c r="C8" s="48"/>
      <c r="D8" s="49"/>
      <c r="E8" s="44">
        <f>SUM(E5:E7)</f>
        <v>1197602</v>
      </c>
      <c r="F8" s="44">
        <f t="shared" ref="F8:M8" si="0">SUM(F5:F7)</f>
        <v>1301236</v>
      </c>
      <c r="G8" s="44">
        <f t="shared" si="0"/>
        <v>344714</v>
      </c>
      <c r="H8" s="44">
        <f t="shared" si="0"/>
        <v>11514</v>
      </c>
      <c r="I8" s="44">
        <f t="shared" si="0"/>
        <v>10</v>
      </c>
      <c r="J8" s="44">
        <f t="shared" si="0"/>
        <v>6</v>
      </c>
      <c r="K8" s="44">
        <f t="shared" si="0"/>
        <v>356228</v>
      </c>
      <c r="L8" s="44">
        <f t="shared" si="0"/>
        <v>828732</v>
      </c>
      <c r="M8" s="44">
        <f t="shared" si="0"/>
        <v>771154</v>
      </c>
      <c r="N8" s="41"/>
      <c r="O8" s="6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materai 1</vt:lpstr>
      <vt:lpstr>lain retail 1</vt:lpstr>
      <vt:lpstr>retail bkn agt a</vt:lpstr>
      <vt:lpstr>'lain retail 1'!Print_Area</vt:lpstr>
      <vt:lpstr>'materai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Rina</cp:lastModifiedBy>
  <cp:lastPrinted>2018-07-13T06:34:35Z</cp:lastPrinted>
  <dcterms:created xsi:type="dcterms:W3CDTF">2018-07-10T01:34:43Z</dcterms:created>
  <dcterms:modified xsi:type="dcterms:W3CDTF">2018-07-16T05:16:09Z</dcterms:modified>
</cp:coreProperties>
</file>