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1075" windowHeight="1005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345" i="1" l="1"/>
  <c r="H343" i="1"/>
  <c r="G343" i="1"/>
  <c r="M343" i="1" s="1"/>
  <c r="G342" i="1"/>
  <c r="M342" i="1" s="1"/>
  <c r="G341" i="1"/>
  <c r="M341" i="1" s="1"/>
  <c r="G340" i="1"/>
  <c r="M340" i="1" s="1"/>
  <c r="G339" i="1"/>
  <c r="M339" i="1" s="1"/>
  <c r="G338" i="1"/>
  <c r="M338" i="1" s="1"/>
  <c r="G337" i="1"/>
  <c r="M337" i="1" s="1"/>
  <c r="G336" i="1"/>
  <c r="M336" i="1" s="1"/>
  <c r="G335" i="1"/>
  <c r="M335" i="1" s="1"/>
  <c r="G334" i="1"/>
  <c r="M334" i="1" s="1"/>
  <c r="H333" i="1"/>
  <c r="G333" i="1"/>
  <c r="M333" i="1" s="1"/>
  <c r="H332" i="1"/>
  <c r="G332" i="1"/>
  <c r="M332" i="1" s="1"/>
  <c r="H331" i="1"/>
  <c r="G331" i="1"/>
  <c r="M331" i="1" s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H317" i="1"/>
  <c r="G317" i="1"/>
  <c r="M317" i="1" s="1"/>
  <c r="G316" i="1"/>
  <c r="M316" i="1" s="1"/>
  <c r="K315" i="1"/>
  <c r="L315" i="1" s="1"/>
  <c r="G315" i="1"/>
  <c r="M315" i="1" s="1"/>
  <c r="F315" i="1"/>
  <c r="G314" i="1"/>
  <c r="M314" i="1" s="1"/>
  <c r="K313" i="1"/>
  <c r="L313" i="1" s="1"/>
  <c r="G313" i="1"/>
  <c r="M313" i="1" s="1"/>
  <c r="F313" i="1"/>
  <c r="H312" i="1"/>
  <c r="G312" i="1"/>
  <c r="M312" i="1" s="1"/>
  <c r="G311" i="1"/>
  <c r="M311" i="1" s="1"/>
  <c r="K310" i="1"/>
  <c r="L310" i="1" s="1"/>
  <c r="G310" i="1"/>
  <c r="M310" i="1" s="1"/>
  <c r="F310" i="1"/>
  <c r="G309" i="1"/>
  <c r="M309" i="1" s="1"/>
  <c r="K308" i="1"/>
  <c r="L308" i="1" s="1"/>
  <c r="G308" i="1"/>
  <c r="M308" i="1" s="1"/>
  <c r="F308" i="1"/>
  <c r="G307" i="1"/>
  <c r="M307" i="1" s="1"/>
  <c r="K306" i="1"/>
  <c r="L306" i="1" s="1"/>
  <c r="G306" i="1"/>
  <c r="M306" i="1" s="1"/>
  <c r="F306" i="1"/>
  <c r="G305" i="1"/>
  <c r="M305" i="1" s="1"/>
  <c r="K304" i="1"/>
  <c r="L304" i="1" s="1"/>
  <c r="G304" i="1"/>
  <c r="M304" i="1" s="1"/>
  <c r="F304" i="1"/>
  <c r="G303" i="1"/>
  <c r="M303" i="1" s="1"/>
  <c r="K302" i="1"/>
  <c r="L302" i="1" s="1"/>
  <c r="G302" i="1"/>
  <c r="M302" i="1" s="1"/>
  <c r="F302" i="1"/>
  <c r="G301" i="1"/>
  <c r="M301" i="1" s="1"/>
  <c r="K300" i="1"/>
  <c r="L300" i="1" s="1"/>
  <c r="G300" i="1"/>
  <c r="M300" i="1" s="1"/>
  <c r="F300" i="1"/>
  <c r="G299" i="1"/>
  <c r="M299" i="1" s="1"/>
  <c r="K298" i="1"/>
  <c r="L298" i="1" s="1"/>
  <c r="G298" i="1"/>
  <c r="M298" i="1" s="1"/>
  <c r="F298" i="1"/>
  <c r="G297" i="1"/>
  <c r="M297" i="1" s="1"/>
  <c r="K296" i="1"/>
  <c r="L296" i="1" s="1"/>
  <c r="G296" i="1"/>
  <c r="M296" i="1" s="1"/>
  <c r="F296" i="1"/>
  <c r="G295" i="1"/>
  <c r="M295" i="1" s="1"/>
  <c r="K294" i="1"/>
  <c r="L294" i="1" s="1"/>
  <c r="G294" i="1"/>
  <c r="M294" i="1" s="1"/>
  <c r="F294" i="1"/>
  <c r="G293" i="1"/>
  <c r="M293" i="1" s="1"/>
  <c r="K292" i="1"/>
  <c r="L292" i="1" s="1"/>
  <c r="G292" i="1"/>
  <c r="M292" i="1" s="1"/>
  <c r="F292" i="1"/>
  <c r="G291" i="1"/>
  <c r="M291" i="1" s="1"/>
  <c r="H290" i="1"/>
  <c r="G290" i="1"/>
  <c r="M290" i="1" s="1"/>
  <c r="H289" i="1"/>
  <c r="G289" i="1"/>
  <c r="M289" i="1" s="1"/>
  <c r="H288" i="1"/>
  <c r="G288" i="1"/>
  <c r="M288" i="1" s="1"/>
  <c r="G287" i="1"/>
  <c r="M287" i="1" s="1"/>
  <c r="G286" i="1"/>
  <c r="M286" i="1" s="1"/>
  <c r="H285" i="1"/>
  <c r="G285" i="1"/>
  <c r="M285" i="1" s="1"/>
  <c r="K284" i="1"/>
  <c r="L284" i="1" s="1"/>
  <c r="G284" i="1"/>
  <c r="M284" i="1" s="1"/>
  <c r="G283" i="1"/>
  <c r="H282" i="1"/>
  <c r="G282" i="1"/>
  <c r="M282" i="1" s="1"/>
  <c r="G281" i="1"/>
  <c r="M281" i="1" s="1"/>
  <c r="G280" i="1"/>
  <c r="M280" i="1" s="1"/>
  <c r="G279" i="1"/>
  <c r="M279" i="1" s="1"/>
  <c r="G278" i="1"/>
  <c r="M278" i="1" s="1"/>
  <c r="G277" i="1"/>
  <c r="M277" i="1" s="1"/>
  <c r="G276" i="1"/>
  <c r="M276" i="1" s="1"/>
  <c r="G275" i="1"/>
  <c r="M275" i="1" s="1"/>
  <c r="G274" i="1"/>
  <c r="M274" i="1" s="1"/>
  <c r="G273" i="1"/>
  <c r="M273" i="1" s="1"/>
  <c r="G272" i="1"/>
  <c r="M272" i="1" s="1"/>
  <c r="G271" i="1"/>
  <c r="M271" i="1" s="1"/>
  <c r="G270" i="1"/>
  <c r="M270" i="1" s="1"/>
  <c r="G269" i="1"/>
  <c r="M269" i="1" s="1"/>
  <c r="G268" i="1"/>
  <c r="M268" i="1" s="1"/>
  <c r="G267" i="1"/>
  <c r="M267" i="1" s="1"/>
  <c r="G266" i="1"/>
  <c r="M266" i="1" s="1"/>
  <c r="G265" i="1"/>
  <c r="M265" i="1" s="1"/>
  <c r="G264" i="1"/>
  <c r="M264" i="1" s="1"/>
  <c r="G263" i="1"/>
  <c r="M263" i="1" s="1"/>
  <c r="G262" i="1"/>
  <c r="M262" i="1" s="1"/>
  <c r="G261" i="1"/>
  <c r="M261" i="1" s="1"/>
  <c r="G260" i="1"/>
  <c r="M260" i="1" s="1"/>
  <c r="G259" i="1"/>
  <c r="M259" i="1" s="1"/>
  <c r="K258" i="1"/>
  <c r="L258" i="1" s="1"/>
  <c r="G258" i="1"/>
  <c r="M258" i="1" s="1"/>
  <c r="F258" i="1"/>
  <c r="G257" i="1"/>
  <c r="M257" i="1" s="1"/>
  <c r="K256" i="1"/>
  <c r="L256" i="1" s="1"/>
  <c r="G256" i="1"/>
  <c r="M256" i="1" s="1"/>
  <c r="F256" i="1"/>
  <c r="G255" i="1"/>
  <c r="M255" i="1" s="1"/>
  <c r="K254" i="1"/>
  <c r="L254" i="1" s="1"/>
  <c r="G254" i="1"/>
  <c r="M254" i="1" s="1"/>
  <c r="F254" i="1"/>
  <c r="G253" i="1"/>
  <c r="M253" i="1" s="1"/>
  <c r="K252" i="1"/>
  <c r="L252" i="1" s="1"/>
  <c r="G252" i="1"/>
  <c r="M252" i="1" s="1"/>
  <c r="F252" i="1"/>
  <c r="G251" i="1"/>
  <c r="M251" i="1" s="1"/>
  <c r="K250" i="1"/>
  <c r="L250" i="1" s="1"/>
  <c r="G250" i="1"/>
  <c r="M250" i="1" s="1"/>
  <c r="F250" i="1"/>
  <c r="G249" i="1"/>
  <c r="M249" i="1" s="1"/>
  <c r="K248" i="1"/>
  <c r="L248" i="1" s="1"/>
  <c r="G248" i="1"/>
  <c r="M248" i="1" s="1"/>
  <c r="F248" i="1"/>
  <c r="G247" i="1"/>
  <c r="M247" i="1" s="1"/>
  <c r="H246" i="1"/>
  <c r="G246" i="1"/>
  <c r="M246" i="1" s="1"/>
  <c r="G245" i="1"/>
  <c r="M245" i="1" s="1"/>
  <c r="G244" i="1"/>
  <c r="M244" i="1" s="1"/>
  <c r="G243" i="1"/>
  <c r="M243" i="1" s="1"/>
  <c r="G242" i="1"/>
  <c r="M242" i="1" s="1"/>
  <c r="K241" i="1"/>
  <c r="L241" i="1" s="1"/>
  <c r="G241" i="1"/>
  <c r="M241" i="1" s="1"/>
  <c r="F241" i="1"/>
  <c r="G240" i="1"/>
  <c r="M240" i="1" s="1"/>
  <c r="K239" i="1"/>
  <c r="L239" i="1" s="1"/>
  <c r="G239" i="1"/>
  <c r="M239" i="1" s="1"/>
  <c r="F239" i="1"/>
  <c r="H238" i="1"/>
  <c r="G238" i="1"/>
  <c r="M238" i="1" s="1"/>
  <c r="H237" i="1"/>
  <c r="G237" i="1"/>
  <c r="M237" i="1" s="1"/>
  <c r="H236" i="1"/>
  <c r="G236" i="1"/>
  <c r="M236" i="1" s="1"/>
  <c r="G235" i="1"/>
  <c r="G234" i="1"/>
  <c r="H233" i="1"/>
  <c r="G233" i="1"/>
  <c r="M233" i="1" s="1"/>
  <c r="G232" i="1"/>
  <c r="M232" i="1" s="1"/>
  <c r="K231" i="1"/>
  <c r="L231" i="1" s="1"/>
  <c r="G231" i="1"/>
  <c r="M231" i="1" s="1"/>
  <c r="F231" i="1"/>
  <c r="G230" i="1"/>
  <c r="M230" i="1" s="1"/>
  <c r="K229" i="1"/>
  <c r="L229" i="1" s="1"/>
  <c r="G229" i="1"/>
  <c r="M229" i="1" s="1"/>
  <c r="F229" i="1"/>
  <c r="G228" i="1"/>
  <c r="M228" i="1" s="1"/>
  <c r="K227" i="1"/>
  <c r="L227" i="1" s="1"/>
  <c r="G227" i="1"/>
  <c r="M227" i="1" s="1"/>
  <c r="F227" i="1"/>
  <c r="G226" i="1"/>
  <c r="M226" i="1" s="1"/>
  <c r="K225" i="1"/>
  <c r="L225" i="1" s="1"/>
  <c r="G225" i="1"/>
  <c r="M225" i="1" s="1"/>
  <c r="F225" i="1"/>
  <c r="G224" i="1"/>
  <c r="M224" i="1" s="1"/>
  <c r="K223" i="1"/>
  <c r="L223" i="1" s="1"/>
  <c r="G223" i="1"/>
  <c r="M223" i="1" s="1"/>
  <c r="F223" i="1"/>
  <c r="G222" i="1"/>
  <c r="M222" i="1" s="1"/>
  <c r="K221" i="1"/>
  <c r="L221" i="1" s="1"/>
  <c r="G221" i="1"/>
  <c r="M221" i="1" s="1"/>
  <c r="F221" i="1"/>
  <c r="G220" i="1"/>
  <c r="M220" i="1" s="1"/>
  <c r="K219" i="1"/>
  <c r="L219" i="1" s="1"/>
  <c r="G219" i="1"/>
  <c r="M219" i="1" s="1"/>
  <c r="F219" i="1"/>
  <c r="G218" i="1"/>
  <c r="M218" i="1" s="1"/>
  <c r="K217" i="1"/>
  <c r="L217" i="1" s="1"/>
  <c r="G217" i="1"/>
  <c r="M217" i="1" s="1"/>
  <c r="F217" i="1"/>
  <c r="G216" i="1"/>
  <c r="M216" i="1" s="1"/>
  <c r="K215" i="1"/>
  <c r="L215" i="1" s="1"/>
  <c r="G215" i="1"/>
  <c r="M215" i="1" s="1"/>
  <c r="F215" i="1"/>
  <c r="G214" i="1"/>
  <c r="M214" i="1" s="1"/>
  <c r="K213" i="1"/>
  <c r="L213" i="1" s="1"/>
  <c r="G213" i="1"/>
  <c r="M213" i="1" s="1"/>
  <c r="F213" i="1"/>
  <c r="G212" i="1"/>
  <c r="H211" i="1"/>
  <c r="G211" i="1"/>
  <c r="M211" i="1" s="1"/>
  <c r="H210" i="1"/>
  <c r="G210" i="1"/>
  <c r="M210" i="1" s="1"/>
  <c r="H209" i="1"/>
  <c r="G209" i="1"/>
  <c r="M209" i="1" s="1"/>
  <c r="H208" i="1"/>
  <c r="G208" i="1"/>
  <c r="M208" i="1" s="1"/>
  <c r="H207" i="1"/>
  <c r="G207" i="1"/>
  <c r="M207" i="1" s="1"/>
  <c r="G206" i="1"/>
  <c r="M206" i="1" s="1"/>
  <c r="G205" i="1"/>
  <c r="M205" i="1" s="1"/>
  <c r="G204" i="1"/>
  <c r="M204" i="1" s="1"/>
  <c r="G203" i="1"/>
  <c r="M203" i="1" s="1"/>
  <c r="G202" i="1"/>
  <c r="M202" i="1" s="1"/>
  <c r="G201" i="1"/>
  <c r="M201" i="1" s="1"/>
  <c r="H200" i="1"/>
  <c r="G200" i="1"/>
  <c r="M200" i="1" s="1"/>
  <c r="G199" i="1"/>
  <c r="K199" i="1" s="1"/>
  <c r="G198" i="1"/>
  <c r="K198" i="1" s="1"/>
  <c r="L198" i="1" s="1"/>
  <c r="G197" i="1"/>
  <c r="M197" i="1" s="1"/>
  <c r="G196" i="1"/>
  <c r="M196" i="1" s="1"/>
  <c r="G195" i="1"/>
  <c r="M195" i="1" s="1"/>
  <c r="G194" i="1"/>
  <c r="M194" i="1" s="1"/>
  <c r="G193" i="1"/>
  <c r="M193" i="1" s="1"/>
  <c r="G192" i="1"/>
  <c r="M192" i="1" s="1"/>
  <c r="G191" i="1"/>
  <c r="M191" i="1" s="1"/>
  <c r="G190" i="1"/>
  <c r="M190" i="1" s="1"/>
  <c r="G189" i="1"/>
  <c r="M189" i="1" s="1"/>
  <c r="G188" i="1"/>
  <c r="M188" i="1" s="1"/>
  <c r="G187" i="1"/>
  <c r="M187" i="1" s="1"/>
  <c r="G186" i="1"/>
  <c r="M186" i="1" s="1"/>
  <c r="G185" i="1"/>
  <c r="M185" i="1" s="1"/>
  <c r="G184" i="1"/>
  <c r="M184" i="1" s="1"/>
  <c r="G183" i="1"/>
  <c r="M183" i="1" s="1"/>
  <c r="G182" i="1"/>
  <c r="M182" i="1" s="1"/>
  <c r="G181" i="1"/>
  <c r="M181" i="1" s="1"/>
  <c r="G180" i="1"/>
  <c r="M180" i="1" s="1"/>
  <c r="G179" i="1"/>
  <c r="M179" i="1" s="1"/>
  <c r="H178" i="1"/>
  <c r="G178" i="1"/>
  <c r="M178" i="1" s="1"/>
  <c r="H177" i="1"/>
  <c r="G177" i="1"/>
  <c r="M177" i="1" s="1"/>
  <c r="G176" i="1"/>
  <c r="M176" i="1" s="1"/>
  <c r="G175" i="1"/>
  <c r="M175" i="1" s="1"/>
  <c r="G174" i="1"/>
  <c r="M174" i="1" s="1"/>
  <c r="G173" i="1"/>
  <c r="M173" i="1" s="1"/>
  <c r="G172" i="1"/>
  <c r="M172" i="1" s="1"/>
  <c r="G171" i="1"/>
  <c r="M171" i="1" s="1"/>
  <c r="G170" i="1"/>
  <c r="M170" i="1" s="1"/>
  <c r="G169" i="1"/>
  <c r="M169" i="1" s="1"/>
  <c r="H168" i="1"/>
  <c r="G168" i="1"/>
  <c r="M168" i="1" s="1"/>
  <c r="H167" i="1"/>
  <c r="G167" i="1"/>
  <c r="M167" i="1" s="1"/>
  <c r="G166" i="1"/>
  <c r="M166" i="1" s="1"/>
  <c r="G165" i="1"/>
  <c r="M165" i="1" s="1"/>
  <c r="G164" i="1"/>
  <c r="M164" i="1" s="1"/>
  <c r="G163" i="1"/>
  <c r="M163" i="1" s="1"/>
  <c r="G162" i="1"/>
  <c r="M162" i="1" s="1"/>
  <c r="H161" i="1"/>
  <c r="G161" i="1"/>
  <c r="M161" i="1" s="1"/>
  <c r="G160" i="1"/>
  <c r="M160" i="1" s="1"/>
  <c r="G159" i="1"/>
  <c r="M159" i="1" s="1"/>
  <c r="G158" i="1"/>
  <c r="M158" i="1" s="1"/>
  <c r="G157" i="1"/>
  <c r="M157" i="1" s="1"/>
  <c r="G156" i="1"/>
  <c r="M156" i="1" s="1"/>
  <c r="G155" i="1"/>
  <c r="M155" i="1" s="1"/>
  <c r="G154" i="1"/>
  <c r="M154" i="1" s="1"/>
  <c r="G153" i="1"/>
  <c r="M153" i="1" s="1"/>
  <c r="G152" i="1"/>
  <c r="M152" i="1" s="1"/>
  <c r="J151" i="1"/>
  <c r="G151" i="1"/>
  <c r="M151" i="1" s="1"/>
  <c r="G150" i="1"/>
  <c r="M150" i="1" s="1"/>
  <c r="K149" i="1"/>
  <c r="L149" i="1" s="1"/>
  <c r="G149" i="1"/>
  <c r="M149" i="1" s="1"/>
  <c r="F149" i="1"/>
  <c r="G148" i="1"/>
  <c r="M148" i="1" s="1"/>
  <c r="K147" i="1"/>
  <c r="L147" i="1" s="1"/>
  <c r="G147" i="1"/>
  <c r="M147" i="1" s="1"/>
  <c r="F147" i="1"/>
  <c r="G146" i="1"/>
  <c r="M146" i="1" s="1"/>
  <c r="K145" i="1"/>
  <c r="L145" i="1" s="1"/>
  <c r="G145" i="1"/>
  <c r="M145" i="1" s="1"/>
  <c r="F145" i="1"/>
  <c r="G144" i="1"/>
  <c r="M144" i="1" s="1"/>
  <c r="K143" i="1"/>
  <c r="L143" i="1" s="1"/>
  <c r="G143" i="1"/>
  <c r="M143" i="1" s="1"/>
  <c r="F143" i="1"/>
  <c r="G142" i="1"/>
  <c r="M142" i="1" s="1"/>
  <c r="K141" i="1"/>
  <c r="L141" i="1" s="1"/>
  <c r="G141" i="1"/>
  <c r="M141" i="1" s="1"/>
  <c r="F141" i="1"/>
  <c r="G140" i="1"/>
  <c r="M140" i="1" s="1"/>
  <c r="K139" i="1"/>
  <c r="L139" i="1" s="1"/>
  <c r="G139" i="1"/>
  <c r="M139" i="1" s="1"/>
  <c r="F139" i="1"/>
  <c r="G138" i="1"/>
  <c r="M138" i="1" s="1"/>
  <c r="K137" i="1"/>
  <c r="L137" i="1" s="1"/>
  <c r="G137" i="1"/>
  <c r="M137" i="1" s="1"/>
  <c r="G136" i="1"/>
  <c r="M136" i="1" s="1"/>
  <c r="G135" i="1"/>
  <c r="M135" i="1" s="1"/>
  <c r="G134" i="1"/>
  <c r="M134" i="1" s="1"/>
  <c r="G133" i="1"/>
  <c r="M133" i="1" s="1"/>
  <c r="G132" i="1"/>
  <c r="M132" i="1" s="1"/>
  <c r="G131" i="1"/>
  <c r="M131" i="1" s="1"/>
  <c r="G130" i="1"/>
  <c r="M130" i="1" s="1"/>
  <c r="G129" i="1"/>
  <c r="M129" i="1" s="1"/>
  <c r="G128" i="1"/>
  <c r="M128" i="1" s="1"/>
  <c r="G127" i="1"/>
  <c r="M127" i="1" s="1"/>
  <c r="G126" i="1"/>
  <c r="M126" i="1" s="1"/>
  <c r="G125" i="1"/>
  <c r="M125" i="1" s="1"/>
  <c r="G124" i="1"/>
  <c r="M124" i="1" s="1"/>
  <c r="G123" i="1"/>
  <c r="M123" i="1" s="1"/>
  <c r="G122" i="1"/>
  <c r="M122" i="1" s="1"/>
  <c r="G121" i="1"/>
  <c r="M121" i="1" s="1"/>
  <c r="G120" i="1"/>
  <c r="M120" i="1" s="1"/>
  <c r="G119" i="1"/>
  <c r="M119" i="1" s="1"/>
  <c r="G118" i="1"/>
  <c r="M118" i="1" s="1"/>
  <c r="G117" i="1"/>
  <c r="M117" i="1" s="1"/>
  <c r="G116" i="1"/>
  <c r="M116" i="1" s="1"/>
  <c r="G115" i="1"/>
  <c r="M115" i="1" s="1"/>
  <c r="G114" i="1"/>
  <c r="M114" i="1" s="1"/>
  <c r="G113" i="1"/>
  <c r="M113" i="1" s="1"/>
  <c r="G112" i="1"/>
  <c r="M112" i="1" s="1"/>
  <c r="G111" i="1"/>
  <c r="M111" i="1" s="1"/>
  <c r="G110" i="1"/>
  <c r="M110" i="1" s="1"/>
  <c r="G109" i="1"/>
  <c r="M109" i="1" s="1"/>
  <c r="G108" i="1"/>
  <c r="M108" i="1" s="1"/>
  <c r="G107" i="1"/>
  <c r="M107" i="1" s="1"/>
  <c r="J106" i="1"/>
  <c r="J345" i="1" s="1"/>
  <c r="E106" i="1"/>
  <c r="E345" i="1" s="1"/>
  <c r="G105" i="1"/>
  <c r="G104" i="1"/>
  <c r="G103" i="1"/>
  <c r="G102" i="1"/>
  <c r="G101" i="1"/>
  <c r="G100" i="1"/>
  <c r="G99" i="1"/>
  <c r="G98" i="1"/>
  <c r="G97" i="1"/>
  <c r="G96" i="1"/>
  <c r="G95" i="1"/>
  <c r="H94" i="1"/>
  <c r="G94" i="1"/>
  <c r="M94" i="1" s="1"/>
  <c r="G93" i="1"/>
  <c r="K92" i="1"/>
  <c r="L92" i="1" s="1"/>
  <c r="G92" i="1"/>
  <c r="M92" i="1" s="1"/>
  <c r="F92" i="1"/>
  <c r="H91" i="1"/>
  <c r="G91" i="1"/>
  <c r="H90" i="1"/>
  <c r="G90" i="1"/>
  <c r="M90" i="1" s="1"/>
  <c r="H89" i="1"/>
  <c r="G89" i="1"/>
  <c r="H88" i="1"/>
  <c r="G88" i="1"/>
  <c r="M88" i="1" s="1"/>
  <c r="H87" i="1"/>
  <c r="G87" i="1"/>
  <c r="K87" i="1" s="1"/>
  <c r="G86" i="1"/>
  <c r="G85" i="1"/>
  <c r="G84" i="1"/>
  <c r="G83" i="1"/>
  <c r="G82" i="1"/>
  <c r="G81" i="1"/>
  <c r="G80" i="1"/>
  <c r="G79" i="1"/>
  <c r="G78" i="1"/>
  <c r="K77" i="1"/>
  <c r="L77" i="1" s="1"/>
  <c r="G77" i="1"/>
  <c r="M77" i="1" s="1"/>
  <c r="F77" i="1"/>
  <c r="G76" i="1"/>
  <c r="K75" i="1"/>
  <c r="L75" i="1" s="1"/>
  <c r="G75" i="1"/>
  <c r="M75" i="1" s="1"/>
  <c r="F75" i="1"/>
  <c r="G74" i="1"/>
  <c r="H73" i="1"/>
  <c r="G73" i="1"/>
  <c r="M73" i="1" s="1"/>
  <c r="G72" i="1"/>
  <c r="M72" i="1" s="1"/>
  <c r="G71" i="1"/>
  <c r="M71" i="1" s="1"/>
  <c r="G70" i="1"/>
  <c r="M70" i="1" s="1"/>
  <c r="H69" i="1"/>
  <c r="G69" i="1"/>
  <c r="M69" i="1" s="1"/>
  <c r="H68" i="1"/>
  <c r="G68" i="1"/>
  <c r="M68" i="1" s="1"/>
  <c r="G67" i="1"/>
  <c r="M67" i="1" s="1"/>
  <c r="G66" i="1"/>
  <c r="M66" i="1" s="1"/>
  <c r="M65" i="1"/>
  <c r="K65" i="1"/>
  <c r="L65" i="1" s="1"/>
  <c r="M64" i="1"/>
  <c r="K64" i="1"/>
  <c r="L64" i="1" s="1"/>
  <c r="G63" i="1"/>
  <c r="M63" i="1" s="1"/>
  <c r="H62" i="1"/>
  <c r="G62" i="1"/>
  <c r="M62" i="1" s="1"/>
  <c r="K61" i="1"/>
  <c r="L61" i="1" s="1"/>
  <c r="G61" i="1"/>
  <c r="M61" i="1" s="1"/>
  <c r="F61" i="1"/>
  <c r="G60" i="1"/>
  <c r="H59" i="1"/>
  <c r="G59" i="1"/>
  <c r="M59" i="1" s="1"/>
  <c r="G58" i="1"/>
  <c r="M58" i="1" s="1"/>
  <c r="G57" i="1"/>
  <c r="M57" i="1" s="1"/>
  <c r="G56" i="1"/>
  <c r="M56" i="1" s="1"/>
  <c r="G55" i="1"/>
  <c r="M55" i="1" s="1"/>
  <c r="G54" i="1"/>
  <c r="M54" i="1" s="1"/>
  <c r="G53" i="1"/>
  <c r="M53" i="1" s="1"/>
  <c r="G52" i="1"/>
  <c r="M52" i="1" s="1"/>
  <c r="G51" i="1"/>
  <c r="M51" i="1" s="1"/>
  <c r="G50" i="1"/>
  <c r="M50" i="1" s="1"/>
  <c r="G49" i="1"/>
  <c r="M49" i="1" s="1"/>
  <c r="G48" i="1"/>
  <c r="M48" i="1" s="1"/>
  <c r="H47" i="1"/>
  <c r="G47" i="1"/>
  <c r="M47" i="1" s="1"/>
  <c r="H46" i="1"/>
  <c r="G46" i="1"/>
  <c r="M46" i="1" s="1"/>
  <c r="H45" i="1"/>
  <c r="G45" i="1"/>
  <c r="M45" i="1" s="1"/>
  <c r="H44" i="1"/>
  <c r="G44" i="1"/>
  <c r="M44" i="1" s="1"/>
  <c r="G43" i="1"/>
  <c r="M43" i="1" s="1"/>
  <c r="G42" i="1"/>
  <c r="M42" i="1" s="1"/>
  <c r="H41" i="1"/>
  <c r="G41" i="1"/>
  <c r="M41" i="1" s="1"/>
  <c r="G40" i="1"/>
  <c r="K40" i="1" s="1"/>
  <c r="G39" i="1"/>
  <c r="K39" i="1" s="1"/>
  <c r="H38" i="1"/>
  <c r="G38" i="1"/>
  <c r="M38" i="1" s="1"/>
  <c r="G37" i="1"/>
  <c r="M37" i="1" s="1"/>
  <c r="G36" i="1"/>
  <c r="M36" i="1" s="1"/>
  <c r="G35" i="1"/>
  <c r="M35" i="1" s="1"/>
  <c r="G34" i="1"/>
  <c r="M34" i="1" s="1"/>
  <c r="G33" i="1"/>
  <c r="M33" i="1" s="1"/>
  <c r="H32" i="1"/>
  <c r="G32" i="1"/>
  <c r="M32" i="1" s="1"/>
  <c r="H31" i="1"/>
  <c r="G31" i="1"/>
  <c r="M31" i="1" s="1"/>
  <c r="G30" i="1"/>
  <c r="M30" i="1" s="1"/>
  <c r="H29" i="1"/>
  <c r="G29" i="1"/>
  <c r="M29" i="1" s="1"/>
  <c r="G28" i="1"/>
  <c r="K28" i="1" s="1"/>
  <c r="G27" i="1"/>
  <c r="K27" i="1" s="1"/>
  <c r="G26" i="1"/>
  <c r="M26" i="1" s="1"/>
  <c r="G25" i="1"/>
  <c r="K25" i="1" s="1"/>
  <c r="G24" i="1"/>
  <c r="M24" i="1" s="1"/>
  <c r="G23" i="1"/>
  <c r="M23" i="1" s="1"/>
  <c r="G22" i="1"/>
  <c r="M22" i="1" s="1"/>
  <c r="G21" i="1"/>
  <c r="M21" i="1" s="1"/>
  <c r="G20" i="1"/>
  <c r="M20" i="1" s="1"/>
  <c r="G19" i="1"/>
  <c r="M19" i="1" s="1"/>
  <c r="G18" i="1"/>
  <c r="M18" i="1" s="1"/>
  <c r="G17" i="1"/>
  <c r="M17" i="1" s="1"/>
  <c r="K16" i="1"/>
  <c r="L16" i="1" s="1"/>
  <c r="G16" i="1"/>
  <c r="M16" i="1" s="1"/>
  <c r="G15" i="1"/>
  <c r="M15" i="1" s="1"/>
  <c r="G14" i="1"/>
  <c r="K14" i="1" s="1"/>
  <c r="L14" i="1" s="1"/>
  <c r="K13" i="1"/>
  <c r="L13" i="1" s="1"/>
  <c r="G13" i="1"/>
  <c r="M13" i="1" s="1"/>
  <c r="G12" i="1"/>
  <c r="M12" i="1" s="1"/>
  <c r="G11" i="1"/>
  <c r="K11" i="1" s="1"/>
  <c r="L11" i="1" s="1"/>
  <c r="K10" i="1"/>
  <c r="L10" i="1" s="1"/>
  <c r="G10" i="1"/>
  <c r="M10" i="1" s="1"/>
  <c r="F10" i="1"/>
  <c r="G9" i="1"/>
  <c r="M9" i="1" s="1"/>
  <c r="H8" i="1"/>
  <c r="G8" i="1"/>
  <c r="G7" i="1"/>
  <c r="M7" i="1" s="1"/>
  <c r="G6" i="1"/>
  <c r="M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G5" i="1"/>
  <c r="K9" i="1" l="1"/>
  <c r="F9" i="1" s="1"/>
  <c r="M60" i="1"/>
  <c r="K60" i="1"/>
  <c r="M74" i="1"/>
  <c r="K74" i="1"/>
  <c r="M76" i="1"/>
  <c r="K76" i="1"/>
  <c r="M78" i="1"/>
  <c r="K78" i="1"/>
  <c r="M93" i="1"/>
  <c r="K93" i="1"/>
  <c r="K138" i="1"/>
  <c r="K140" i="1"/>
  <c r="K142" i="1"/>
  <c r="K144" i="1"/>
  <c r="K146" i="1"/>
  <c r="K148" i="1"/>
  <c r="K150" i="1"/>
  <c r="K214" i="1"/>
  <c r="K216" i="1"/>
  <c r="K218" i="1"/>
  <c r="K220" i="1"/>
  <c r="K222" i="1"/>
  <c r="K224" i="1"/>
  <c r="K226" i="1"/>
  <c r="K228" i="1"/>
  <c r="K230" i="1"/>
  <c r="K232" i="1"/>
  <c r="K240" i="1"/>
  <c r="K247" i="1"/>
  <c r="K249" i="1"/>
  <c r="K251" i="1"/>
  <c r="K253" i="1"/>
  <c r="K255" i="1"/>
  <c r="K257" i="1"/>
  <c r="K281" i="1"/>
  <c r="K291" i="1"/>
  <c r="K293" i="1"/>
  <c r="K295" i="1"/>
  <c r="K297" i="1"/>
  <c r="K299" i="1"/>
  <c r="K301" i="1"/>
  <c r="K303" i="1"/>
  <c r="K305" i="1"/>
  <c r="K307" i="1"/>
  <c r="K309" i="1"/>
  <c r="K311" i="1"/>
  <c r="K314" i="1"/>
  <c r="K316" i="1"/>
  <c r="L40" i="1"/>
  <c r="F40" i="1"/>
  <c r="L25" i="1"/>
  <c r="F25" i="1"/>
  <c r="L27" i="1"/>
  <c r="F27" i="1"/>
  <c r="L39" i="1"/>
  <c r="F39" i="1"/>
  <c r="L28" i="1"/>
  <c r="F28" i="1"/>
  <c r="M11" i="1"/>
  <c r="M14" i="1"/>
  <c r="M25" i="1"/>
  <c r="M27" i="1"/>
  <c r="M28" i="1"/>
  <c r="M39" i="1"/>
  <c r="M40" i="1"/>
  <c r="G345" i="1"/>
  <c r="K8" i="1"/>
  <c r="F8" i="1" s="1"/>
  <c r="K12" i="1"/>
  <c r="K15" i="1"/>
  <c r="K17" i="1"/>
  <c r="L17" i="1" s="1"/>
  <c r="K18" i="1"/>
  <c r="K19" i="1"/>
  <c r="K20" i="1"/>
  <c r="K21" i="1"/>
  <c r="K22" i="1"/>
  <c r="K23" i="1"/>
  <c r="K24" i="1"/>
  <c r="K26" i="1"/>
  <c r="F65" i="1"/>
  <c r="K89" i="1"/>
  <c r="F89" i="1" s="1"/>
  <c r="K91" i="1"/>
  <c r="F91" i="1" s="1"/>
  <c r="M91" i="1"/>
  <c r="K154" i="1"/>
  <c r="L154" i="1" s="1"/>
  <c r="K162" i="1"/>
  <c r="K163" i="1"/>
  <c r="K164" i="1"/>
  <c r="K165" i="1"/>
  <c r="K166" i="1"/>
  <c r="K169" i="1"/>
  <c r="K170" i="1"/>
  <c r="K171" i="1"/>
  <c r="K172" i="1"/>
  <c r="K173" i="1"/>
  <c r="K174" i="1"/>
  <c r="K175" i="1"/>
  <c r="K176" i="1"/>
  <c r="K180" i="1"/>
  <c r="L180" i="1" s="1"/>
  <c r="K182" i="1"/>
  <c r="L182" i="1" s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F198" i="1"/>
  <c r="M198" i="1"/>
  <c r="M199" i="1"/>
  <c r="M87" i="1"/>
  <c r="L199" i="1"/>
  <c r="F199" i="1"/>
  <c r="M212" i="1"/>
  <c r="K212" i="1"/>
  <c r="K334" i="1"/>
  <c r="K335" i="1"/>
  <c r="K336" i="1"/>
  <c r="K337" i="1"/>
  <c r="K338" i="1"/>
  <c r="K339" i="1"/>
  <c r="K340" i="1"/>
  <c r="K341" i="1"/>
  <c r="K342" i="1"/>
  <c r="L87" i="1"/>
  <c r="F87" i="1"/>
  <c r="L8" i="1"/>
  <c r="L89" i="1"/>
  <c r="L91" i="1"/>
  <c r="M8" i="1"/>
  <c r="F11" i="1"/>
  <c r="F13" i="1"/>
  <c r="F14" i="1"/>
  <c r="F16" i="1"/>
  <c r="F17" i="1"/>
  <c r="K5" i="1"/>
  <c r="M5" i="1"/>
  <c r="K6" i="1"/>
  <c r="K7" i="1"/>
  <c r="L9" i="1"/>
  <c r="K29" i="1"/>
  <c r="K30" i="1"/>
  <c r="K32" i="1"/>
  <c r="K33" i="1"/>
  <c r="K34" i="1"/>
  <c r="K35" i="1"/>
  <c r="K36" i="1"/>
  <c r="K37" i="1"/>
  <c r="K41" i="1"/>
  <c r="K42" i="1"/>
  <c r="K43" i="1"/>
  <c r="K45" i="1"/>
  <c r="K47" i="1"/>
  <c r="K48" i="1"/>
  <c r="K49" i="1"/>
  <c r="K50" i="1"/>
  <c r="K51" i="1"/>
  <c r="K52" i="1"/>
  <c r="K53" i="1"/>
  <c r="K54" i="1"/>
  <c r="K55" i="1"/>
  <c r="K56" i="1"/>
  <c r="K57" i="1"/>
  <c r="K58" i="1"/>
  <c r="K62" i="1"/>
  <c r="K63" i="1"/>
  <c r="F64" i="1"/>
  <c r="K66" i="1"/>
  <c r="K67" i="1"/>
  <c r="K69" i="1"/>
  <c r="K70" i="1"/>
  <c r="K71" i="1"/>
  <c r="K72" i="1"/>
  <c r="M79" i="1"/>
  <c r="K79" i="1"/>
  <c r="M81" i="1"/>
  <c r="K81" i="1"/>
  <c r="M83" i="1"/>
  <c r="K83" i="1"/>
  <c r="M85" i="1"/>
  <c r="K85" i="1"/>
  <c r="M89" i="1"/>
  <c r="M96" i="1"/>
  <c r="K96" i="1"/>
  <c r="M98" i="1"/>
  <c r="K98" i="1"/>
  <c r="M100" i="1"/>
  <c r="K100" i="1"/>
  <c r="M102" i="1"/>
  <c r="K102" i="1"/>
  <c r="M104" i="1"/>
  <c r="K104" i="1"/>
  <c r="K31" i="1"/>
  <c r="K38" i="1"/>
  <c r="K44" i="1"/>
  <c r="K46" i="1"/>
  <c r="K59" i="1"/>
  <c r="K68" i="1"/>
  <c r="K73" i="1"/>
  <c r="M80" i="1"/>
  <c r="K80" i="1"/>
  <c r="M82" i="1"/>
  <c r="K82" i="1"/>
  <c r="M84" i="1"/>
  <c r="K84" i="1"/>
  <c r="M86" i="1"/>
  <c r="K86" i="1"/>
  <c r="M95" i="1"/>
  <c r="K95" i="1"/>
  <c r="M97" i="1"/>
  <c r="K97" i="1"/>
  <c r="M99" i="1"/>
  <c r="K99" i="1"/>
  <c r="M101" i="1"/>
  <c r="K101" i="1"/>
  <c r="M103" i="1"/>
  <c r="K103" i="1"/>
  <c r="M105" i="1"/>
  <c r="K105" i="1"/>
  <c r="K88" i="1"/>
  <c r="K90" i="1"/>
  <c r="K94" i="1"/>
  <c r="H106" i="1"/>
  <c r="K106" i="1" s="1"/>
  <c r="F106" i="1" s="1"/>
  <c r="M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51" i="1"/>
  <c r="F151" i="1" s="1"/>
  <c r="K152" i="1"/>
  <c r="K153" i="1"/>
  <c r="K155" i="1"/>
  <c r="L155" i="1" s="1"/>
  <c r="K156" i="1"/>
  <c r="K157" i="1"/>
  <c r="K158" i="1"/>
  <c r="K159" i="1"/>
  <c r="K160" i="1"/>
  <c r="K167" i="1"/>
  <c r="K177" i="1"/>
  <c r="K179" i="1"/>
  <c r="L179" i="1" s="1"/>
  <c r="K181" i="1"/>
  <c r="L181" i="1" s="1"/>
  <c r="K200" i="1"/>
  <c r="K201" i="1"/>
  <c r="K202" i="1"/>
  <c r="K203" i="1"/>
  <c r="K204" i="1"/>
  <c r="K205" i="1"/>
  <c r="K206" i="1"/>
  <c r="K208" i="1"/>
  <c r="K210" i="1"/>
  <c r="M234" i="1"/>
  <c r="K234" i="1"/>
  <c r="L106" i="1"/>
  <c r="K161" i="1"/>
  <c r="K168" i="1"/>
  <c r="K178" i="1"/>
  <c r="K207" i="1"/>
  <c r="K209" i="1"/>
  <c r="K211" i="1"/>
  <c r="M235" i="1"/>
  <c r="K235" i="1"/>
  <c r="K233" i="1"/>
  <c r="K237" i="1"/>
  <c r="K242" i="1"/>
  <c r="K243" i="1"/>
  <c r="K244" i="1"/>
  <c r="K245" i="1"/>
  <c r="K259" i="1"/>
  <c r="L259" i="1" s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M283" i="1"/>
  <c r="K283" i="1"/>
  <c r="K236" i="1"/>
  <c r="K238" i="1"/>
  <c r="K246" i="1"/>
  <c r="K288" i="1"/>
  <c r="K290" i="1"/>
  <c r="M319" i="1"/>
  <c r="K319" i="1"/>
  <c r="M321" i="1"/>
  <c r="K321" i="1"/>
  <c r="M323" i="1"/>
  <c r="K323" i="1"/>
  <c r="M325" i="1"/>
  <c r="K325" i="1"/>
  <c r="M327" i="1"/>
  <c r="K327" i="1"/>
  <c r="M329" i="1"/>
  <c r="K329" i="1"/>
  <c r="K282" i="1"/>
  <c r="K285" i="1"/>
  <c r="K286" i="1"/>
  <c r="K287" i="1"/>
  <c r="K289" i="1"/>
  <c r="K312" i="1"/>
  <c r="M318" i="1"/>
  <c r="K318" i="1"/>
  <c r="M320" i="1"/>
  <c r="K320" i="1"/>
  <c r="M322" i="1"/>
  <c r="K322" i="1"/>
  <c r="M324" i="1"/>
  <c r="K324" i="1"/>
  <c r="M326" i="1"/>
  <c r="K326" i="1"/>
  <c r="M328" i="1"/>
  <c r="K328" i="1"/>
  <c r="M330" i="1"/>
  <c r="K330" i="1"/>
  <c r="K317" i="1"/>
  <c r="K332" i="1"/>
  <c r="K343" i="1"/>
  <c r="K331" i="1"/>
  <c r="K333" i="1"/>
  <c r="L314" i="1" l="1"/>
  <c r="F314" i="1"/>
  <c r="L309" i="1"/>
  <c r="F309" i="1"/>
  <c r="L305" i="1"/>
  <c r="F305" i="1"/>
  <c r="L301" i="1"/>
  <c r="F301" i="1"/>
  <c r="L297" i="1"/>
  <c r="F297" i="1"/>
  <c r="L293" i="1"/>
  <c r="F293" i="1"/>
  <c r="L281" i="1"/>
  <c r="F281" i="1"/>
  <c r="L255" i="1"/>
  <c r="F255" i="1"/>
  <c r="L251" i="1"/>
  <c r="F251" i="1"/>
  <c r="L247" i="1"/>
  <c r="F247" i="1"/>
  <c r="L232" i="1"/>
  <c r="F232" i="1"/>
  <c r="L228" i="1"/>
  <c r="F228" i="1"/>
  <c r="L224" i="1"/>
  <c r="F224" i="1"/>
  <c r="L220" i="1"/>
  <c r="F220" i="1"/>
  <c r="L216" i="1"/>
  <c r="F216" i="1"/>
  <c r="L150" i="1"/>
  <c r="F150" i="1"/>
  <c r="L146" i="1"/>
  <c r="F146" i="1"/>
  <c r="L142" i="1"/>
  <c r="F142" i="1"/>
  <c r="L138" i="1"/>
  <c r="F138" i="1"/>
  <c r="L316" i="1"/>
  <c r="F316" i="1"/>
  <c r="L311" i="1"/>
  <c r="F311" i="1"/>
  <c r="L307" i="1"/>
  <c r="F307" i="1"/>
  <c r="L303" i="1"/>
  <c r="F303" i="1"/>
  <c r="L299" i="1"/>
  <c r="F299" i="1"/>
  <c r="L295" i="1"/>
  <c r="F295" i="1"/>
  <c r="L291" i="1"/>
  <c r="F291" i="1"/>
  <c r="L257" i="1"/>
  <c r="F257" i="1"/>
  <c r="L253" i="1"/>
  <c r="F253" i="1"/>
  <c r="L249" i="1"/>
  <c r="F249" i="1"/>
  <c r="L240" i="1"/>
  <c r="F240" i="1"/>
  <c r="L230" i="1"/>
  <c r="F230" i="1"/>
  <c r="L226" i="1"/>
  <c r="F226" i="1"/>
  <c r="L222" i="1"/>
  <c r="F222" i="1"/>
  <c r="L218" i="1"/>
  <c r="F218" i="1"/>
  <c r="L214" i="1"/>
  <c r="F214" i="1"/>
  <c r="L148" i="1"/>
  <c r="F148" i="1"/>
  <c r="L144" i="1"/>
  <c r="F144" i="1"/>
  <c r="L140" i="1"/>
  <c r="F140" i="1"/>
  <c r="L93" i="1"/>
  <c r="F93" i="1"/>
  <c r="L78" i="1"/>
  <c r="F78" i="1"/>
  <c r="L76" i="1"/>
  <c r="F76" i="1"/>
  <c r="L74" i="1"/>
  <c r="F74" i="1"/>
  <c r="L60" i="1"/>
  <c r="F60" i="1"/>
  <c r="L341" i="1"/>
  <c r="F341" i="1"/>
  <c r="L339" i="1"/>
  <c r="F339" i="1"/>
  <c r="L335" i="1"/>
  <c r="F335" i="1"/>
  <c r="L212" i="1"/>
  <c r="F212" i="1"/>
  <c r="L197" i="1"/>
  <c r="F197" i="1"/>
  <c r="L193" i="1"/>
  <c r="F193" i="1"/>
  <c r="L189" i="1"/>
  <c r="F189" i="1"/>
  <c r="L185" i="1"/>
  <c r="F185" i="1"/>
  <c r="L342" i="1"/>
  <c r="F342" i="1"/>
  <c r="L340" i="1"/>
  <c r="F340" i="1"/>
  <c r="L338" i="1"/>
  <c r="F338" i="1"/>
  <c r="L336" i="1"/>
  <c r="F336" i="1"/>
  <c r="L334" i="1"/>
  <c r="F334" i="1"/>
  <c r="L196" i="1"/>
  <c r="F196" i="1"/>
  <c r="L194" i="1"/>
  <c r="F194" i="1"/>
  <c r="L192" i="1"/>
  <c r="F192" i="1"/>
  <c r="L190" i="1"/>
  <c r="F190" i="1"/>
  <c r="L188" i="1"/>
  <c r="F188" i="1"/>
  <c r="L186" i="1"/>
  <c r="F186" i="1"/>
  <c r="L184" i="1"/>
  <c r="F184" i="1"/>
  <c r="L176" i="1"/>
  <c r="F176" i="1"/>
  <c r="L174" i="1"/>
  <c r="F174" i="1"/>
  <c r="L172" i="1"/>
  <c r="F172" i="1"/>
  <c r="L170" i="1"/>
  <c r="F170" i="1"/>
  <c r="L166" i="1"/>
  <c r="F166" i="1"/>
  <c r="L164" i="1"/>
  <c r="F164" i="1"/>
  <c r="L162" i="1"/>
  <c r="F162" i="1"/>
  <c r="L26" i="1"/>
  <c r="F26" i="1"/>
  <c r="L23" i="1"/>
  <c r="F23" i="1"/>
  <c r="L21" i="1"/>
  <c r="F21" i="1"/>
  <c r="L19" i="1"/>
  <c r="F19" i="1"/>
  <c r="L12" i="1"/>
  <c r="F12" i="1"/>
  <c r="H345" i="1"/>
  <c r="L337" i="1"/>
  <c r="F337" i="1"/>
  <c r="L195" i="1"/>
  <c r="F195" i="1"/>
  <c r="L191" i="1"/>
  <c r="F191" i="1"/>
  <c r="L187" i="1"/>
  <c r="F187" i="1"/>
  <c r="L183" i="1"/>
  <c r="F183" i="1"/>
  <c r="L175" i="1"/>
  <c r="F175" i="1"/>
  <c r="L173" i="1"/>
  <c r="F173" i="1"/>
  <c r="L171" i="1"/>
  <c r="F171" i="1"/>
  <c r="L169" i="1"/>
  <c r="F169" i="1"/>
  <c r="L165" i="1"/>
  <c r="F165" i="1"/>
  <c r="L163" i="1"/>
  <c r="F163" i="1"/>
  <c r="L24" i="1"/>
  <c r="F24" i="1"/>
  <c r="L22" i="1"/>
  <c r="F22" i="1"/>
  <c r="L20" i="1"/>
  <c r="F20" i="1"/>
  <c r="L18" i="1"/>
  <c r="F18" i="1"/>
  <c r="L15" i="1"/>
  <c r="F15" i="1"/>
  <c r="L333" i="1"/>
  <c r="F333" i="1"/>
  <c r="L330" i="1"/>
  <c r="F330" i="1"/>
  <c r="F326" i="1"/>
  <c r="L326" i="1"/>
  <c r="F322" i="1"/>
  <c r="L322" i="1"/>
  <c r="F318" i="1"/>
  <c r="L318" i="1"/>
  <c r="F287" i="1"/>
  <c r="L287" i="1"/>
  <c r="L285" i="1"/>
  <c r="F285" i="1"/>
  <c r="F327" i="1"/>
  <c r="L327" i="1"/>
  <c r="F325" i="1"/>
  <c r="L325" i="1"/>
  <c r="F323" i="1"/>
  <c r="L323" i="1"/>
  <c r="F319" i="1"/>
  <c r="L319" i="1"/>
  <c r="L246" i="1"/>
  <c r="F246" i="1"/>
  <c r="L277" i="1"/>
  <c r="F277" i="1"/>
  <c r="L273" i="1"/>
  <c r="F273" i="1"/>
  <c r="L269" i="1"/>
  <c r="F269" i="1"/>
  <c r="L267" i="1"/>
  <c r="F267" i="1"/>
  <c r="L263" i="1"/>
  <c r="F263" i="1"/>
  <c r="L242" i="1"/>
  <c r="F242" i="1"/>
  <c r="L178" i="1"/>
  <c r="F178" i="1"/>
  <c r="F234" i="1"/>
  <c r="L234" i="1"/>
  <c r="L206" i="1"/>
  <c r="F206" i="1"/>
  <c r="L204" i="1"/>
  <c r="F204" i="1"/>
  <c r="L200" i="1"/>
  <c r="F200" i="1"/>
  <c r="L167" i="1"/>
  <c r="F167" i="1"/>
  <c r="L136" i="1"/>
  <c r="F136" i="1"/>
  <c r="L132" i="1"/>
  <c r="F132" i="1"/>
  <c r="L128" i="1"/>
  <c r="F128" i="1"/>
  <c r="L124" i="1"/>
  <c r="F124" i="1"/>
  <c r="L120" i="1"/>
  <c r="F120" i="1"/>
  <c r="L116" i="1"/>
  <c r="F116" i="1"/>
  <c r="L112" i="1"/>
  <c r="F112" i="1"/>
  <c r="L88" i="1"/>
  <c r="F88" i="1"/>
  <c r="F105" i="1"/>
  <c r="L105" i="1"/>
  <c r="F101" i="1"/>
  <c r="L101" i="1"/>
  <c r="F99" i="1"/>
  <c r="L99" i="1"/>
  <c r="F95" i="1"/>
  <c r="L95" i="1"/>
  <c r="F86" i="1"/>
  <c r="L86" i="1"/>
  <c r="F84" i="1"/>
  <c r="L84" i="1"/>
  <c r="F80" i="1"/>
  <c r="L80" i="1"/>
  <c r="L73" i="1"/>
  <c r="F73" i="1"/>
  <c r="L44" i="1"/>
  <c r="F44" i="1"/>
  <c r="L31" i="1"/>
  <c r="F31" i="1"/>
  <c r="F85" i="1"/>
  <c r="L85" i="1"/>
  <c r="F81" i="1"/>
  <c r="L81" i="1"/>
  <c r="L72" i="1"/>
  <c r="F72" i="1"/>
  <c r="L70" i="1"/>
  <c r="F70" i="1"/>
  <c r="L62" i="1"/>
  <c r="F62" i="1"/>
  <c r="L55" i="1"/>
  <c r="F55" i="1"/>
  <c r="L53" i="1"/>
  <c r="F53" i="1"/>
  <c r="L49" i="1"/>
  <c r="F49" i="1"/>
  <c r="L47" i="1"/>
  <c r="F47" i="1"/>
  <c r="L43" i="1"/>
  <c r="F43" i="1"/>
  <c r="L36" i="1"/>
  <c r="F36" i="1"/>
  <c r="L34" i="1"/>
  <c r="F34" i="1"/>
  <c r="L32" i="1"/>
  <c r="F32" i="1"/>
  <c r="L29" i="1"/>
  <c r="F29" i="1"/>
  <c r="L331" i="1"/>
  <c r="F331" i="1"/>
  <c r="L343" i="1"/>
  <c r="F343" i="1"/>
  <c r="L317" i="1"/>
  <c r="F317" i="1"/>
  <c r="L289" i="1"/>
  <c r="F289" i="1"/>
  <c r="F286" i="1"/>
  <c r="L286" i="1"/>
  <c r="F282" i="1"/>
  <c r="L282" i="1"/>
  <c r="L288" i="1"/>
  <c r="F288" i="1"/>
  <c r="L238" i="1"/>
  <c r="F238" i="1"/>
  <c r="F283" i="1"/>
  <c r="L283" i="1"/>
  <c r="L280" i="1"/>
  <c r="F280" i="1"/>
  <c r="L278" i="1"/>
  <c r="F278" i="1"/>
  <c r="L276" i="1"/>
  <c r="F276" i="1"/>
  <c r="L274" i="1"/>
  <c r="F274" i="1"/>
  <c r="L272" i="1"/>
  <c r="F272" i="1"/>
  <c r="L270" i="1"/>
  <c r="F270" i="1"/>
  <c r="L268" i="1"/>
  <c r="F268" i="1"/>
  <c r="L266" i="1"/>
  <c r="F266" i="1"/>
  <c r="L264" i="1"/>
  <c r="F264" i="1"/>
  <c r="L262" i="1"/>
  <c r="F262" i="1"/>
  <c r="L260" i="1"/>
  <c r="F260" i="1"/>
  <c r="L245" i="1"/>
  <c r="F245" i="1"/>
  <c r="L243" i="1"/>
  <c r="F243" i="1"/>
  <c r="L237" i="1"/>
  <c r="F237" i="1"/>
  <c r="F235" i="1"/>
  <c r="L235" i="1"/>
  <c r="L211" i="1"/>
  <c r="F211" i="1"/>
  <c r="L207" i="1"/>
  <c r="F207" i="1"/>
  <c r="L168" i="1"/>
  <c r="F168" i="1"/>
  <c r="L208" i="1"/>
  <c r="F208" i="1"/>
  <c r="L205" i="1"/>
  <c r="F205" i="1"/>
  <c r="L203" i="1"/>
  <c r="F203" i="1"/>
  <c r="L201" i="1"/>
  <c r="F201" i="1"/>
  <c r="L177" i="1"/>
  <c r="F177" i="1"/>
  <c r="L160" i="1"/>
  <c r="F160" i="1"/>
  <c r="L158" i="1"/>
  <c r="F158" i="1"/>
  <c r="L156" i="1"/>
  <c r="F156" i="1"/>
  <c r="L153" i="1"/>
  <c r="F153" i="1"/>
  <c r="L135" i="1"/>
  <c r="F135" i="1"/>
  <c r="L133" i="1"/>
  <c r="F133" i="1"/>
  <c r="L131" i="1"/>
  <c r="F131" i="1"/>
  <c r="L129" i="1"/>
  <c r="F129" i="1"/>
  <c r="L127" i="1"/>
  <c r="F127" i="1"/>
  <c r="L125" i="1"/>
  <c r="F125" i="1"/>
  <c r="L123" i="1"/>
  <c r="F123" i="1"/>
  <c r="L121" i="1"/>
  <c r="F121" i="1"/>
  <c r="L119" i="1"/>
  <c r="F119" i="1"/>
  <c r="L117" i="1"/>
  <c r="F117" i="1"/>
  <c r="L115" i="1"/>
  <c r="F115" i="1"/>
  <c r="L113" i="1"/>
  <c r="F113" i="1"/>
  <c r="L111" i="1"/>
  <c r="F111" i="1"/>
  <c r="L109" i="1"/>
  <c r="F109" i="1"/>
  <c r="L107" i="1"/>
  <c r="F107" i="1"/>
  <c r="F90" i="1"/>
  <c r="L90" i="1"/>
  <c r="L151" i="1"/>
  <c r="L68" i="1"/>
  <c r="F68" i="1"/>
  <c r="L46" i="1"/>
  <c r="F46" i="1"/>
  <c r="L38" i="1"/>
  <c r="F38" i="1"/>
  <c r="F104" i="1"/>
  <c r="L104" i="1"/>
  <c r="F102" i="1"/>
  <c r="L102" i="1"/>
  <c r="F100" i="1"/>
  <c r="L100" i="1"/>
  <c r="F98" i="1"/>
  <c r="L98" i="1"/>
  <c r="F96" i="1"/>
  <c r="L96" i="1"/>
  <c r="L71" i="1"/>
  <c r="F71" i="1"/>
  <c r="L69" i="1"/>
  <c r="F69" i="1"/>
  <c r="L66" i="1"/>
  <c r="F66" i="1"/>
  <c r="L63" i="1"/>
  <c r="F63" i="1"/>
  <c r="L58" i="1"/>
  <c r="F58" i="1"/>
  <c r="L56" i="1"/>
  <c r="F56" i="1"/>
  <c r="L54" i="1"/>
  <c r="F54" i="1"/>
  <c r="L52" i="1"/>
  <c r="F52" i="1"/>
  <c r="L50" i="1"/>
  <c r="F50" i="1"/>
  <c r="L48" i="1"/>
  <c r="F48" i="1"/>
  <c r="L45" i="1"/>
  <c r="F45" i="1"/>
  <c r="L42" i="1"/>
  <c r="F42" i="1"/>
  <c r="L37" i="1"/>
  <c r="F37" i="1"/>
  <c r="L35" i="1"/>
  <c r="F35" i="1"/>
  <c r="L33" i="1"/>
  <c r="F33" i="1"/>
  <c r="L30" i="1"/>
  <c r="F30" i="1"/>
  <c r="F7" i="1"/>
  <c r="L7" i="1"/>
  <c r="M345" i="1"/>
  <c r="L332" i="1"/>
  <c r="F332" i="1"/>
  <c r="F328" i="1"/>
  <c r="L328" i="1"/>
  <c r="F324" i="1"/>
  <c r="L324" i="1"/>
  <c r="F320" i="1"/>
  <c r="L320" i="1"/>
  <c r="L312" i="1"/>
  <c r="F312" i="1"/>
  <c r="F329" i="1"/>
  <c r="L329" i="1"/>
  <c r="F321" i="1"/>
  <c r="L321" i="1"/>
  <c r="L290" i="1"/>
  <c r="F290" i="1"/>
  <c r="L236" i="1"/>
  <c r="F236" i="1"/>
  <c r="L279" i="1"/>
  <c r="F279" i="1"/>
  <c r="L275" i="1"/>
  <c r="F275" i="1"/>
  <c r="L271" i="1"/>
  <c r="F271" i="1"/>
  <c r="L265" i="1"/>
  <c r="F265" i="1"/>
  <c r="L261" i="1"/>
  <c r="F261" i="1"/>
  <c r="L244" i="1"/>
  <c r="F244" i="1"/>
  <c r="F233" i="1"/>
  <c r="L233" i="1"/>
  <c r="L209" i="1"/>
  <c r="F209" i="1"/>
  <c r="L161" i="1"/>
  <c r="F161" i="1"/>
  <c r="L210" i="1"/>
  <c r="F210" i="1"/>
  <c r="L202" i="1"/>
  <c r="F202" i="1"/>
  <c r="L159" i="1"/>
  <c r="F159" i="1"/>
  <c r="L157" i="1"/>
  <c r="F157" i="1"/>
  <c r="L152" i="1"/>
  <c r="F152" i="1"/>
  <c r="L134" i="1"/>
  <c r="F134" i="1"/>
  <c r="L130" i="1"/>
  <c r="F130" i="1"/>
  <c r="L126" i="1"/>
  <c r="F126" i="1"/>
  <c r="L122" i="1"/>
  <c r="F122" i="1"/>
  <c r="L118" i="1"/>
  <c r="F118" i="1"/>
  <c r="L114" i="1"/>
  <c r="F114" i="1"/>
  <c r="L110" i="1"/>
  <c r="F110" i="1"/>
  <c r="L108" i="1"/>
  <c r="F108" i="1"/>
  <c r="L94" i="1"/>
  <c r="F94" i="1"/>
  <c r="F103" i="1"/>
  <c r="L103" i="1"/>
  <c r="F97" i="1"/>
  <c r="L97" i="1"/>
  <c r="F82" i="1"/>
  <c r="L82" i="1"/>
  <c r="L59" i="1"/>
  <c r="F59" i="1"/>
  <c r="F83" i="1"/>
  <c r="L83" i="1"/>
  <c r="L79" i="1"/>
  <c r="F79" i="1"/>
  <c r="L67" i="1"/>
  <c r="F67" i="1"/>
  <c r="L57" i="1"/>
  <c r="F57" i="1"/>
  <c r="L51" i="1"/>
  <c r="F51" i="1"/>
  <c r="L41" i="1"/>
  <c r="F41" i="1"/>
  <c r="L6" i="1"/>
  <c r="F6" i="1"/>
  <c r="K345" i="1"/>
  <c r="F5" i="1"/>
  <c r="L5" i="1"/>
  <c r="L345" i="1" l="1"/>
  <c r="F345" i="1"/>
</calcChain>
</file>

<file path=xl/sharedStrings.xml><?xml version="1.0" encoding="utf-8"?>
<sst xmlns="http://schemas.openxmlformats.org/spreadsheetml/2006/main" count="942" uniqueCount="479">
  <si>
    <t>KOPERASI KARYAWAN BCA " MITRA SEJAHTERA " SURABAYA</t>
  </si>
  <si>
    <t>DAFTAR PINJAMAN RETAIL TIKET KOPERASI TGL 01-24 JULI 2018 (UPLOAD)</t>
  </si>
  <si>
    <t>NO</t>
  </si>
  <si>
    <t>NAMA</t>
  </si>
  <si>
    <t>NIP</t>
  </si>
  <si>
    <t>TGL</t>
  </si>
  <si>
    <t>PINJAMAN</t>
  </si>
  <si>
    <t>TOTAL</t>
  </si>
  <si>
    <t>POKOK</t>
  </si>
  <si>
    <t>BUNGA</t>
  </si>
  <si>
    <t>ANGS</t>
  </si>
  <si>
    <t>SISA</t>
  </si>
  <si>
    <t>CICILAN</t>
  </si>
  <si>
    <t>PINJAMAN +</t>
  </si>
  <si>
    <t>SISA PINJAMAN</t>
  </si>
  <si>
    <t>BCA CABANG</t>
  </si>
  <si>
    <t>KETERANGAN</t>
  </si>
  <si>
    <t>PINJAM</t>
  </si>
  <si>
    <t>CICIL</t>
  </si>
  <si>
    <t>PER BULAN</t>
  </si>
  <si>
    <t xml:space="preserve">DEVINA K </t>
  </si>
  <si>
    <t>003614</t>
  </si>
  <si>
    <t>Tag. PLN bln  Juli'18  a.n R.Soetomo</t>
  </si>
  <si>
    <t>DEVINA K</t>
  </si>
  <si>
    <t>Tag.Telkom bln Juli'18 a.n R.Soetomo</t>
  </si>
  <si>
    <t>IRFAN A</t>
  </si>
  <si>
    <t>005880</t>
  </si>
  <si>
    <t>MATERAI PENGAJUAN PIJ</t>
  </si>
  <si>
    <t>HARYO AGUNG. L</t>
  </si>
  <si>
    <t>005919</t>
  </si>
  <si>
    <t>Pls Axis 100,000</t>
  </si>
  <si>
    <t>MURIYANTI</t>
  </si>
  <si>
    <t>006039</t>
  </si>
  <si>
    <t>Tag.PDAM-Sby bln  Juni'18   a.n Murtiningsih</t>
  </si>
  <si>
    <t>Tag.PDAM-Sby bln  Juli'18   a.n Murtiningsih</t>
  </si>
  <si>
    <t>AGUS ADMAJA</t>
  </si>
  <si>
    <t>009674</t>
  </si>
  <si>
    <t>Tag. PDAM Sby bln  Juni'18  a.n Drs.Arifin</t>
  </si>
  <si>
    <t>Tag. PDAM Sby bln  Juli'18  a.n Drs.Arifin</t>
  </si>
  <si>
    <t>INDAH SULISTYANINGATI</t>
  </si>
  <si>
    <t>010403</t>
  </si>
  <si>
    <t>Tag. PLN bln  Juli'18 an Wakini</t>
  </si>
  <si>
    <t>Tag. PLN bln  Juli'18 an Piadi</t>
  </si>
  <si>
    <t>Tag. PLN bln  Juli'18 an Awi</t>
  </si>
  <si>
    <t>Tag. PLN bln  Juli'18 an Ariyoto</t>
  </si>
  <si>
    <t>INDAH SULISTIANINGATI</t>
  </si>
  <si>
    <t>Tag. PDAM-Sby bln  Juni'18  a.n Mulyani</t>
  </si>
  <si>
    <t>Tag. PDAM-Sby bln  Juni'18  a.n Paidi</t>
  </si>
  <si>
    <t>Tag. PDAM-Sby bln  Juni'18  a.n Arijono</t>
  </si>
  <si>
    <t>Tag. PDAM-Sby bln Juli'18 a.n Darimin</t>
  </si>
  <si>
    <t>Tag. PDAM-Sby bln Juli'18  a.n Mulyani</t>
  </si>
  <si>
    <t>Tag. PDAM-Sby bln  Mei'18  a.n Paidi</t>
  </si>
  <si>
    <t>Tag. PDAM-Sby bln  Mei'18  a.n Arijono</t>
  </si>
  <si>
    <t>SIFERA</t>
  </si>
  <si>
    <t>010424</t>
  </si>
  <si>
    <t>Tag. PLN bln Juli'18  a.n Awan Adityawan</t>
  </si>
  <si>
    <t>Tag.Telkom bln Juli'18 a.n Awan Adityawan</t>
  </si>
  <si>
    <t>Tag PDAM SDA bln Juni'18  a.n Awan Adityawan</t>
  </si>
  <si>
    <t>Tag PDAM SDA bln Juni'18  a.n Suryadi</t>
  </si>
  <si>
    <t>Tag INDIHOME an Awan Adityawan</t>
  </si>
  <si>
    <t>HESTI D.A</t>
  </si>
  <si>
    <t>010464</t>
  </si>
  <si>
    <t>Token 1,000,000</t>
  </si>
  <si>
    <t>HESTI DA</t>
  </si>
  <si>
    <t>Token 200,000</t>
  </si>
  <si>
    <t>Pls Simpati 100,000</t>
  </si>
  <si>
    <t>Pls SMART 100,000</t>
  </si>
  <si>
    <t>Pls Simpati 50,000</t>
  </si>
  <si>
    <t>Tag PDAM Sby bln Juli'18 an Sri Astutik</t>
  </si>
  <si>
    <t>Hotel Amaris Solo</t>
  </si>
  <si>
    <t>Hotel Whiz</t>
  </si>
  <si>
    <t>Tag INDOVISION an Hesti</t>
  </si>
  <si>
    <t>YURI HARTANTI</t>
  </si>
  <si>
    <t>010608</t>
  </si>
  <si>
    <t>Tag. PLN bln Juli'18  a.n Yuri H</t>
  </si>
  <si>
    <t>SULIS</t>
  </si>
  <si>
    <t>020206</t>
  </si>
  <si>
    <t>Tag. PDAM-Sby bln  Juni'18   a.n Sadi</t>
  </si>
  <si>
    <t>Tag. PDAM-Sby bln Juli'18   a.n Sadi</t>
  </si>
  <si>
    <t>SURAYA</t>
  </si>
  <si>
    <t>053839</t>
  </si>
  <si>
    <t>Token 50,000</t>
  </si>
  <si>
    <t>Pls Simpati 20,000</t>
  </si>
  <si>
    <t>Materai 6000 3 keping @ 6,500</t>
  </si>
  <si>
    <t>Materai 6000 1 keping @ 6,500</t>
  </si>
  <si>
    <t>HANSEL WILLIAM O</t>
  </si>
  <si>
    <t>055633</t>
  </si>
  <si>
    <t>Tag. PLN bln Juli'18  a.n Robert Edward O</t>
  </si>
  <si>
    <t>Tag. PLN bln Juli'18  a.n Tan Elsye Witanial</t>
  </si>
  <si>
    <t>HANSEL WILLIAM</t>
  </si>
  <si>
    <t>Tag. PDAM-Sby bln  Juni'18   a.n Robert Edward O</t>
  </si>
  <si>
    <t>Tag. PDAM-Sby bln  Juni'18   a.n Tan Elsye W</t>
  </si>
  <si>
    <t>Tag. PDAM-Sby bln  Juli'18   a.n Robert Edward O</t>
  </si>
  <si>
    <t>Tag. PDAM-Sby bln  Juli'18   a.n Tan Elsye W</t>
  </si>
  <si>
    <t>IMAM TAUFIK</t>
  </si>
  <si>
    <t>056142</t>
  </si>
  <si>
    <t>Tiket Lion</t>
  </si>
  <si>
    <t>Hotel POP Gubeng</t>
  </si>
  <si>
    <t>Tag PDAM Sby bln Juli'18 an PT Bank Central Asia Tbk</t>
  </si>
  <si>
    <t>Tag PDAM SBY bln Juli'18 an Soedarmini</t>
  </si>
  <si>
    <t>Tiket Wings Sby - Jogja</t>
  </si>
  <si>
    <t>Tag TRANSVISION an Imam Taufik</t>
  </si>
  <si>
    <t>NURLAILA</t>
  </si>
  <si>
    <t>090512</t>
  </si>
  <si>
    <t>Tag PLN bln Des'17 an Rizki Widiarsa</t>
  </si>
  <si>
    <t>Tag PLN bln Jan'18 an Rizki Widiarsa</t>
  </si>
  <si>
    <t>Tag.PDAM-Sby bln  Juni'18   a.n Timan</t>
  </si>
  <si>
    <t>Tag.PDAM-Sby bln Juli'18   a.n Timan</t>
  </si>
  <si>
    <t>SUGENG</t>
  </si>
  <si>
    <t>Pls Simpati 10,000</t>
  </si>
  <si>
    <t>EDY</t>
  </si>
  <si>
    <t>Token 100,000</t>
  </si>
  <si>
    <t>LILIK S</t>
  </si>
  <si>
    <t>863763</t>
  </si>
  <si>
    <t>Tag PDAM Sby bln Juli'18  a.n Soeparto</t>
  </si>
  <si>
    <t>AGUS HERIYANTO</t>
  </si>
  <si>
    <t>Token 500,000</t>
  </si>
  <si>
    <t>CICILIA W</t>
  </si>
  <si>
    <t>LANNY DANU</t>
  </si>
  <si>
    <t>896480</t>
  </si>
  <si>
    <t>Tag PDAM Sby bln Juli'18  a.n Jhony G</t>
  </si>
  <si>
    <t>Tag PDAM Sby bln Juli'18  a.n Ir.Suriontoro</t>
  </si>
  <si>
    <t>ENDARTO</t>
  </si>
  <si>
    <t>896621</t>
  </si>
  <si>
    <t>Tiket KAI Sancaka Sby - Yogya ( PP )</t>
  </si>
  <si>
    <t>INDIASWARI P</t>
  </si>
  <si>
    <t>896948</t>
  </si>
  <si>
    <t>Tag PDAM SDA bln Juni'18 a.n Indiaswari</t>
  </si>
  <si>
    <t>MARZUKI</t>
  </si>
  <si>
    <t>897091</t>
  </si>
  <si>
    <t>Pls XL 25,000</t>
  </si>
  <si>
    <t>Pls XL 50,000</t>
  </si>
  <si>
    <t>Pls IM3 25,000</t>
  </si>
  <si>
    <t>Tag. PLN bln Juli'18</t>
  </si>
  <si>
    <t>Tag. PDAM bln Juli'18</t>
  </si>
  <si>
    <t>DODY CATUR</t>
  </si>
  <si>
    <t>897422</t>
  </si>
  <si>
    <t>Tiket Citilink</t>
  </si>
  <si>
    <t>Pls IM3 50,000</t>
  </si>
  <si>
    <t>MURYANTI</t>
  </si>
  <si>
    <t>897862</t>
  </si>
  <si>
    <t>SUSWANTINA</t>
  </si>
  <si>
    <t>Pls XL 100,000</t>
  </si>
  <si>
    <t>Pls Mentari 50,000</t>
  </si>
  <si>
    <t>898343</t>
  </si>
  <si>
    <t>Tag.Telkom bln Juli'18 a.n James Hutagalung</t>
  </si>
  <si>
    <t>Tag PDAM Sby bln Juni'18  Yusuf Achmadi</t>
  </si>
  <si>
    <t>SURJONO</t>
  </si>
  <si>
    <t>898840</t>
  </si>
  <si>
    <t>Tag PDAM bln Juli'18 an Moekri</t>
  </si>
  <si>
    <t>ATING R</t>
  </si>
  <si>
    <t>Tag. PLN bln Juli'18  a.n PT.Pante Senta</t>
  </si>
  <si>
    <t>Tag. PDAM-SDA bln Juni'18 a.n Agus H</t>
  </si>
  <si>
    <t>PRAYITNO</t>
  </si>
  <si>
    <t>899519</t>
  </si>
  <si>
    <t>kai Mutiara Sel &amp; Ranggajati</t>
  </si>
  <si>
    <t>ACHMAD CHUDORI</t>
  </si>
  <si>
    <t>899561</t>
  </si>
  <si>
    <t>Tag. PLN bln Juli'18 a.n Achmad Chudori</t>
  </si>
  <si>
    <t>Tag PLN bln Juli'18  a.n Anang Hariyanto</t>
  </si>
  <si>
    <t>Tag PDAM SDA bln Juni'18  a.n Achmad Chudori</t>
  </si>
  <si>
    <t>DJOKO PRIYO</t>
  </si>
  <si>
    <t>900257</t>
  </si>
  <si>
    <t>PRIANTONO SOEBEKTI</t>
  </si>
  <si>
    <t>900781</t>
  </si>
  <si>
    <t>Tag. PLN bln Juli'18  a.n Priantono Soebekti</t>
  </si>
  <si>
    <t>Tag. PLN bln Juli'18  a.n Suminto</t>
  </si>
  <si>
    <t>Tag.Telkom bln Juli'18  a.n Sumaryadi</t>
  </si>
  <si>
    <t>Tag.PDAM-Sby bln Juli'18  a.n Sukardi</t>
  </si>
  <si>
    <t>GANDJAR W</t>
  </si>
  <si>
    <t>Tag. PLN bln Juli'18 a.n Slamet Soeyono</t>
  </si>
  <si>
    <t>Tag PDAM Sby bln Juli'18 a.n Hj Nurhayati</t>
  </si>
  <si>
    <t>AIDA NINDIAH</t>
  </si>
  <si>
    <t>901039</t>
  </si>
  <si>
    <t>DIDIK IRBAMANTO</t>
  </si>
  <si>
    <t>901147</t>
  </si>
  <si>
    <t>Pls Simpati 25,000</t>
  </si>
  <si>
    <t>M. ARIEF KAPRAWI</t>
  </si>
  <si>
    <t>901149</t>
  </si>
  <si>
    <t>HERMIN D</t>
  </si>
  <si>
    <t>Tag. PDAM-SDA bln Juni'18 Syafrizal Johar</t>
  </si>
  <si>
    <t>Tag. PDAM-SDA bln Juni'17 Syafrizal Johar</t>
  </si>
  <si>
    <t>ZIPPORA S</t>
  </si>
  <si>
    <t>Tag. PLN bln Juli'18 a.n Zippora Sri Rahajoe</t>
  </si>
  <si>
    <t>Tag.Telkom bln Juli'18 a.n Zippora</t>
  </si>
  <si>
    <t>Tag PDAM SDA bln Juni'18 an Yohannes Untung</t>
  </si>
  <si>
    <t>Tag PDAM Sby bln Juli'18  a.n Zippora Sri Rahajoe</t>
  </si>
  <si>
    <t>Tag INDOVISION an Yohanes Untung</t>
  </si>
  <si>
    <t>Tag BPJS Kesehatan an Handayani</t>
  </si>
  <si>
    <t>FX ANSELMUS</t>
  </si>
  <si>
    <t>901798</t>
  </si>
  <si>
    <t>DADANG ISWORO</t>
  </si>
  <si>
    <t>902252</t>
  </si>
  <si>
    <t>Tag PDAM Sby bln Juli'18 a.n Dadang Isworo</t>
  </si>
  <si>
    <t>EMY SRI H</t>
  </si>
  <si>
    <t>902254</t>
  </si>
  <si>
    <t>Tag. PLN bln Juli'18  a.n Achmad Soekemi</t>
  </si>
  <si>
    <t>Tag. PLN bln Juli'18  a.n Askun</t>
  </si>
  <si>
    <t>BUNGA DEBET TELEPON</t>
  </si>
  <si>
    <t>Tag.Telkom bln Juli'18 a.n Emy Sri Hastuti</t>
  </si>
  <si>
    <t>Tag PDAM Sby bln  Juni'18   a.n Achmad Sukemi</t>
  </si>
  <si>
    <t>Tag PDAM Sby bln  Juni'18   a.n Askun</t>
  </si>
  <si>
    <t>Tag PDAM Sby bln  Juli'18   a.n Achmad Sukemi</t>
  </si>
  <si>
    <t>Tag PDAM Sby bln  Juli'18   a.n Askun</t>
  </si>
  <si>
    <t>AGUS BUDIYONO</t>
  </si>
  <si>
    <t>902874</t>
  </si>
  <si>
    <t>EVI N</t>
  </si>
  <si>
    <t>903064</t>
  </si>
  <si>
    <t>RIXDZON W</t>
  </si>
  <si>
    <t>904937</t>
  </si>
  <si>
    <t>Tag PDAM Sby bln Juli'18  a.n Rixdzon W</t>
  </si>
  <si>
    <t>Tag PDAM Sda bln Juni'18   a.n Rixdzon W</t>
  </si>
  <si>
    <t>BAMBANG ARI</t>
  </si>
  <si>
    <t>905300</t>
  </si>
  <si>
    <t>Tag.PDAM-SDA bln Juni'18  a.n Nining Mayaningrum</t>
  </si>
  <si>
    <t>MURIANA M</t>
  </si>
  <si>
    <t>Tag. PLN bln Juni'18  a.n Drs.Ari W</t>
  </si>
  <si>
    <t>BAHAYUDIN</t>
  </si>
  <si>
    <t>910522</t>
  </si>
  <si>
    <t>Tag. PLN bln Juli'18 a.n Bahayudin</t>
  </si>
  <si>
    <t>Tag. PDAM-SDA bln Juni'18 a.n Bahayudin</t>
  </si>
  <si>
    <t>ABDULLAH</t>
  </si>
  <si>
    <t>910968</t>
  </si>
  <si>
    <t>TIKET PESAWAT SURABAYA - BANDUNG</t>
  </si>
  <si>
    <t>Tag. PLN bln Juli'18  a.n Erma Pujiastuti</t>
  </si>
  <si>
    <t>Tag PDAM SDA bln Juni'18 a.n Abdullah</t>
  </si>
  <si>
    <t>HENRY SETYO</t>
  </si>
  <si>
    <t>911094</t>
  </si>
  <si>
    <t>Tag.FIF bln Mei'18 a.n Henry Setyo</t>
  </si>
  <si>
    <t>Tag. Adira bln Mei'18 a.n Henry Setyo</t>
  </si>
  <si>
    <t>HENRY SETIO</t>
  </si>
  <si>
    <t>Tag.FIF bln Juli'18 a.n Henry Setio</t>
  </si>
  <si>
    <t>Tag. Adira bln Juli'18 a.n Henry Setyo</t>
  </si>
  <si>
    <t>HENRY S</t>
  </si>
  <si>
    <t>Tag. PLN bln Juli'18  a.n Helin Yuni</t>
  </si>
  <si>
    <t>Tag PDAM Sby bln Juli'18 a.n Henry S</t>
  </si>
  <si>
    <t>JUNARIS</t>
  </si>
  <si>
    <t>Tag.FIF bln Juni'18 an Junaris</t>
  </si>
  <si>
    <t>RR INDRIYAWATI CHRYSDIANA</t>
  </si>
  <si>
    <t>911184</t>
  </si>
  <si>
    <t>M. YUSUF</t>
  </si>
  <si>
    <t>912195</t>
  </si>
  <si>
    <t>SLAMET RIADI</t>
  </si>
  <si>
    <t>Tag. PLN bln Juli'18  a.n Hadi Rahmad</t>
  </si>
  <si>
    <t>ENDANG M</t>
  </si>
  <si>
    <t>Tag.PDAM-Sby bln Juli'18 a,n Ny.Sri.Sr.Soedarsono</t>
  </si>
  <si>
    <t>RUDY BHAKTI</t>
  </si>
  <si>
    <t>912218</t>
  </si>
  <si>
    <t>NUSYE DIAN</t>
  </si>
  <si>
    <t>912222</t>
  </si>
  <si>
    <t>NUSYE D</t>
  </si>
  <si>
    <t>NUSYE</t>
  </si>
  <si>
    <t>Pls XL 10,000</t>
  </si>
  <si>
    <t>Tag PDAM SDA bln Juni'18 a.n Nedya S</t>
  </si>
  <si>
    <t>SUKARJI</t>
  </si>
  <si>
    <t>Tag. PLN bln Juli'18  a.n Sukarji</t>
  </si>
  <si>
    <t>Tag. PDAM-SDA bln Juni'18 a.n Sukarji</t>
  </si>
  <si>
    <t>SUGIANTO</t>
  </si>
  <si>
    <t>912787</t>
  </si>
  <si>
    <t>Tag PDAM SDA bln Juni'18 a.n Sugianto</t>
  </si>
  <si>
    <t>DIDIK ASMARA</t>
  </si>
  <si>
    <t>Tag. PLN bln Juli'18  a.n Didik Asmara</t>
  </si>
  <si>
    <t>M URIFAN</t>
  </si>
  <si>
    <t>NAWIR</t>
  </si>
  <si>
    <t>913169</t>
  </si>
  <si>
    <t>Tag. PLN bln Juni'18  a.n Thio Hwa Tin</t>
  </si>
  <si>
    <t>Tag. PLN bln Juni'18  a.n Ali Sarhono</t>
  </si>
  <si>
    <t>Tag. PLN bln Juni'18  a.n PT MBC</t>
  </si>
  <si>
    <t>Tag. PLN bln Juni'18  a.n Alfi Murtiono</t>
  </si>
  <si>
    <t>Tag. PLN bln Juli'18  a.n Thio Hwa Tin</t>
  </si>
  <si>
    <t>Tag. PLN bln Juli'18  a.n Ali Sarhono</t>
  </si>
  <si>
    <t>Tag. PLN bln Juli'18  a.n PT MBC</t>
  </si>
  <si>
    <t>Tag. PLN bln Juli'18  a.n Alfi Murtiono</t>
  </si>
  <si>
    <t>Tag. PLN bln Juli'18  a.n Hadi Soemargo</t>
  </si>
  <si>
    <t>Tag PDAM Sby bln  Juni'18   a.n PT Araya Bumi Megah</t>
  </si>
  <si>
    <t>Tag PDAM Sby bln  Juni'18  a.n Kie Siok Yeng</t>
  </si>
  <si>
    <t>Tag PDAM Sby bln Juli'18  a.n Ali Sarhono</t>
  </si>
  <si>
    <t>Tag PDAM Sby bln Juli'18  a.n Dedy Hari Nurcahyo</t>
  </si>
  <si>
    <t>Tag PDAM Sby bln Juli'18 a.n Nawir S</t>
  </si>
  <si>
    <t>Tag PDAM Sby bln Juli'18   a.n PT Araya Bumi Megah</t>
  </si>
  <si>
    <t>Tag PDAM Sby bln  Juli'18  a.n Kie Siok Yeng</t>
  </si>
  <si>
    <t>MARIA DEWI A</t>
  </si>
  <si>
    <t>913368</t>
  </si>
  <si>
    <t>Tag. PLN bln Juli'18  a.n Kristijono</t>
  </si>
  <si>
    <t>Tag. PDAM-Sby bln Juli'18  a.n Kristijono</t>
  </si>
  <si>
    <t>TAN ANTONIUS / HOK JHAY</t>
  </si>
  <si>
    <t>Tag PDAM Sby bln  Juni'18   a.n Hartanto Soesanto</t>
  </si>
  <si>
    <t>Tag PDAM Sby bln Juli'18   a.n Hartanto Soesanto</t>
  </si>
  <si>
    <t>M. ANDRI ISFIANZA</t>
  </si>
  <si>
    <t>913378</t>
  </si>
  <si>
    <t>SURIANTO</t>
  </si>
  <si>
    <t>913622</t>
  </si>
  <si>
    <t>Tag. PDAM-Sby bln Juli'18  a.n Sujarwo</t>
  </si>
  <si>
    <t>BAMBANG TRIONO</t>
  </si>
  <si>
    <t>913713</t>
  </si>
  <si>
    <t>IWAN H</t>
  </si>
  <si>
    <t>914012</t>
  </si>
  <si>
    <t>AHJADI W</t>
  </si>
  <si>
    <t>Tag. PLN bln Juli'18  a.n Liem Yacob Taslim</t>
  </si>
  <si>
    <t>Tag PDAM Sby bln Juli'18  a.n Gozali Wijaya</t>
  </si>
  <si>
    <t>AGUNG S</t>
  </si>
  <si>
    <t>914242</t>
  </si>
  <si>
    <t>Pls m3 50,000</t>
  </si>
  <si>
    <t>MAMIK T</t>
  </si>
  <si>
    <t>920032</t>
  </si>
  <si>
    <t>WASIS WAHYUDI</t>
  </si>
  <si>
    <t>920216</t>
  </si>
  <si>
    <t>Tag. PLN bln Juli'18  a.n Soemadi</t>
  </si>
  <si>
    <t>NINA</t>
  </si>
  <si>
    <t>920219</t>
  </si>
  <si>
    <t>DIJAH RUKMINI</t>
  </si>
  <si>
    <t>920413</t>
  </si>
  <si>
    <t>Tag. PLN bln Juli'18  a.n Dijah Rukmini</t>
  </si>
  <si>
    <t>Tag. PLN bln Juli'18  a.n Nur Kholis</t>
  </si>
  <si>
    <t>Tag.Telkom bln Juli'18 a.n Nur Kholis</t>
  </si>
  <si>
    <t>Tag PDAM SDA bln Juni'18 a.n Nur Kholis</t>
  </si>
  <si>
    <t>DIAH</t>
  </si>
  <si>
    <t>HERLINA S</t>
  </si>
  <si>
    <t>921602</t>
  </si>
  <si>
    <t>Tag. PLN bln Juli'18  a.n Srisubana</t>
  </si>
  <si>
    <t>Tag. PLN bln Juli'18  a.n Emilia R.GN</t>
  </si>
  <si>
    <t>Tag PDAM Sby bln Juli'18 Sandjaja L</t>
  </si>
  <si>
    <t>MUJIANA</t>
  </si>
  <si>
    <t>Pls Three 50,000</t>
  </si>
  <si>
    <t>Indi Home</t>
  </si>
  <si>
    <t>Tag Sewa Mobil</t>
  </si>
  <si>
    <t>ARI PITONO</t>
  </si>
  <si>
    <t>940372</t>
  </si>
  <si>
    <t>Tag. PLN bln Juli'18 a.n Sumartono HS</t>
  </si>
  <si>
    <t>Tag. PDAM-Sby bln  Juni'18  a.n Sumartono</t>
  </si>
  <si>
    <t>Tag. PDAM-Sby bln Juli'18  a.n Sumartono</t>
  </si>
  <si>
    <t>ANDRIYANTO</t>
  </si>
  <si>
    <t>THOMAS BUNAWAN</t>
  </si>
  <si>
    <t>950020</t>
  </si>
  <si>
    <t>Pls XL100,000</t>
  </si>
  <si>
    <t>DAVID H</t>
  </si>
  <si>
    <t>950298</t>
  </si>
  <si>
    <t>Tag PLN bln Juli'18  a.n David H</t>
  </si>
  <si>
    <t>Tag PDAM SDA bln Juni'18 a.n David H</t>
  </si>
  <si>
    <t>WISHNU P</t>
  </si>
  <si>
    <t>950799</t>
  </si>
  <si>
    <t>ONG LIE LING</t>
  </si>
  <si>
    <t>951269</t>
  </si>
  <si>
    <t>Tag PDAM Sby bln Juli'18  a.n Ong Lie Ling</t>
  </si>
  <si>
    <t>LIM TJE</t>
  </si>
  <si>
    <t>952165</t>
  </si>
  <si>
    <t>Tag. PDAM-Sby bln Juli'18 a.n Christina S</t>
  </si>
  <si>
    <t>PARTO</t>
  </si>
  <si>
    <t>961551</t>
  </si>
  <si>
    <t>Tag. PLN bln Juli'18 a.n Sokip Manan</t>
  </si>
  <si>
    <t>Tag. PDAM-Sby bln Juli'18  a.n Parto</t>
  </si>
  <si>
    <t>A RIFAI</t>
  </si>
  <si>
    <t>AHMAD RIFAI</t>
  </si>
  <si>
    <t>961581</t>
  </si>
  <si>
    <t>Tag. PDAM-SDA bln Juni'18 a.n Rifai</t>
  </si>
  <si>
    <t>MARDJUKI</t>
  </si>
  <si>
    <t>Tag. PLN bln Juli'18  a.n PT BAMBE SINAR ST</t>
  </si>
  <si>
    <t>WINA SARASWATI</t>
  </si>
  <si>
    <t>962160</t>
  </si>
  <si>
    <t>M.SAIROZI</t>
  </si>
  <si>
    <t>Tag. PLN bln Mei'18  a.n Tri Lestari</t>
  </si>
  <si>
    <t>Tag. PLN bln Juli'18  a.n Tri Lestari</t>
  </si>
  <si>
    <t>Tag. PDAM-SDA bln Juni'18 a.n M.Sairezi</t>
  </si>
  <si>
    <t>ANDRI LAKSONO</t>
  </si>
  <si>
    <t>962306</t>
  </si>
  <si>
    <t>Tag. PLN bln Juli'18  a.n Moeklasin</t>
  </si>
  <si>
    <t>Tag. PLN bln Juli'18  a.n Budi Mulyo Raharjo</t>
  </si>
  <si>
    <t>Tag. PLN bln Juli'18  a.n Suwarno</t>
  </si>
  <si>
    <t>ANDRI L</t>
  </si>
  <si>
    <t>Tag Telkomsel an Andri Laksono</t>
  </si>
  <si>
    <t>Tag PDAM Sby bln Juli'18 a.n Perumnas</t>
  </si>
  <si>
    <t>JONI</t>
  </si>
  <si>
    <t>962378</t>
  </si>
  <si>
    <t>Tag. PDAM-Sby bln Juli'18 a.n Hantjo Kurniawan</t>
  </si>
  <si>
    <t>SUNARTO</t>
  </si>
  <si>
    <t>Tag. PLN bln Juli'18  a.n Sunarto</t>
  </si>
  <si>
    <t>ERNI RACHMA S</t>
  </si>
  <si>
    <t>962744</t>
  </si>
  <si>
    <t>Tag. PLN bln Juli'18  a.n Nurdjaman</t>
  </si>
  <si>
    <t xml:space="preserve">Tag. PLN bln Juli'18  a.n PT.Unicora </t>
  </si>
  <si>
    <t>Tag PDAM Sby bln Juli'18  a.n Nurdjaman</t>
  </si>
  <si>
    <t>Tag PDAM SDA bln Juni'18 an Erni R</t>
  </si>
  <si>
    <t>Tag PDAM MLG bln Juni'18 PT.UNICORA</t>
  </si>
  <si>
    <t>SANDY DEBORAH</t>
  </si>
  <si>
    <t>962795</t>
  </si>
  <si>
    <t xml:space="preserve">Tiket KAI Sancaka Sby - Yogya </t>
  </si>
  <si>
    <t>Tag PDAM Sby bln  Juni'18   a.n PT Sumber Bina Setia</t>
  </si>
  <si>
    <t>Tag PDAM Sby bln  Juni'18   a.n A Djumiati</t>
  </si>
  <si>
    <t>Tag PDAM Sby bln  Mei'18   a.n PT Sumber Bina Setia</t>
  </si>
  <si>
    <t>Tag PDAM Sby bln  Mei'18   a.n A Djumiati</t>
  </si>
  <si>
    <t>ELIZABETH</t>
  </si>
  <si>
    <t>962796</t>
  </si>
  <si>
    <t>Tag. PLN bln Juli'18 a.n Elizabeth</t>
  </si>
  <si>
    <t>Tag. PDAM-SDA bln Juni'18 a.n Elizabeth</t>
  </si>
  <si>
    <t>FRANS WILASA SETIAWAN</t>
  </si>
  <si>
    <t>962995</t>
  </si>
  <si>
    <t>BUNGA DEBET TRX MEI2018</t>
  </si>
  <si>
    <t>EKO SUSANTO</t>
  </si>
  <si>
    <t>963180</t>
  </si>
  <si>
    <t>Tag.FIF bln Mei'18 a.n Eko Susanto</t>
  </si>
  <si>
    <t>Tag.FIF bln Juni'18 a.n Eko Susanto</t>
  </si>
  <si>
    <t>Tag.FIF bln Juli'18 a.n Eko Susanto</t>
  </si>
  <si>
    <t>INSANI</t>
  </si>
  <si>
    <t>963185</t>
  </si>
  <si>
    <t>Tag. PLN bln Juli'18  a.n Wahyu Baskoro</t>
  </si>
  <si>
    <t>OCTAVIANUS J W SINGAL</t>
  </si>
  <si>
    <t>963685</t>
  </si>
  <si>
    <t>OKTAVIANUS</t>
  </si>
  <si>
    <t>Materai 6000 4 keping @ 6,500</t>
  </si>
  <si>
    <t>ANA REKASARI</t>
  </si>
  <si>
    <t>970337</t>
  </si>
  <si>
    <t>JUNITA R</t>
  </si>
  <si>
    <t>Tag. PLN bln Juli'18  a.n Soebijono</t>
  </si>
  <si>
    <t>Tag.Telkom bln Juli'18 a.n Moch Iwan Rusyadi</t>
  </si>
  <si>
    <t>Tag PDAM Sby bln Juli'18  Johanes W</t>
  </si>
  <si>
    <t>RONA L</t>
  </si>
  <si>
    <t>971062</t>
  </si>
  <si>
    <t>WILLY JOKO</t>
  </si>
  <si>
    <t>Tag.PDAM-Sby bln Juni'18  a.n Willy Joko</t>
  </si>
  <si>
    <t>Tag.PDAM-Sby bln  Juni'18   a.n Willy Joko</t>
  </si>
  <si>
    <t>Tag.PDAM-Sby bln  Juni'18   a.n Joa tien lian</t>
  </si>
  <si>
    <t>Tag.PDAM-Sby bln Juli'18  a.n Hartawan Hari Kusuma</t>
  </si>
  <si>
    <t>Tag.PDAM-Sby bln juli'18  a.n Willy Joko</t>
  </si>
  <si>
    <t>Tag.PDAM-Sby bln  Juli'18   a.n Willy Joko</t>
  </si>
  <si>
    <t>Tag.PDAM-Sby bln  Julii'18   a.n Joa tien lian</t>
  </si>
  <si>
    <t>SOLIKHATI</t>
  </si>
  <si>
    <t>971238</t>
  </si>
  <si>
    <t>DEBY DEBORA</t>
  </si>
  <si>
    <t>971316</t>
  </si>
  <si>
    <t>Tag.PDAM-Sby bln   Juni'18   a.n PT.Artisan S</t>
  </si>
  <si>
    <t>Tag.PDAM-Sby bln  Juli'18   a.n PT.Artisan S</t>
  </si>
  <si>
    <t>MICHELSEN</t>
  </si>
  <si>
    <t>971755</t>
  </si>
  <si>
    <t>Tag. PDAM-Sby bln  Juni'18   a.n Annie J</t>
  </si>
  <si>
    <t>Tag. PDAM-Sby bln Juli'18  a.n Annie J</t>
  </si>
  <si>
    <t>Tag. PDAM-Sby bln  Juli'18   a.n Annie J</t>
  </si>
  <si>
    <t>GATOT SUMARSONO</t>
  </si>
  <si>
    <t>Token 800,000</t>
  </si>
  <si>
    <t>973142</t>
  </si>
  <si>
    <t>Tag. PDAM SDA bln Juni'18 a.n Gatot Sumarsono</t>
  </si>
  <si>
    <t>Tag INDIHOME an Gatot Sumarsono</t>
  </si>
  <si>
    <t>YENNY SETIYAWATI</t>
  </si>
  <si>
    <t>Pls Mentari 100,000</t>
  </si>
  <si>
    <t>TITIN HERNANIK</t>
  </si>
  <si>
    <t>Pls  Simpati 25,000</t>
  </si>
  <si>
    <t>Pls Axis 10,000</t>
  </si>
  <si>
    <t>Pls Axis 25,000</t>
  </si>
  <si>
    <t>973145</t>
  </si>
  <si>
    <t>Tag. PLN bln Juli'18  a.n Widjaya</t>
  </si>
  <si>
    <t>Tag. PLN bln Juli'18  a.n Musnandar</t>
  </si>
  <si>
    <t>EFFIE LINDA JANI</t>
  </si>
  <si>
    <t>WAHYU U</t>
  </si>
  <si>
    <t>973267</t>
  </si>
  <si>
    <t>FRANSISCUS</t>
  </si>
  <si>
    <t>Tag. PDAM-Sby bln  Juni'18   a.n Fransiscus SE</t>
  </si>
  <si>
    <t>Tag. PDAM-Sby bln  Juli18   a.n Fransiscus SE</t>
  </si>
  <si>
    <t>SHINTA ND</t>
  </si>
  <si>
    <t>LEONORA W</t>
  </si>
  <si>
    <t>974928</t>
  </si>
  <si>
    <t>Pls Axis 50,000</t>
  </si>
  <si>
    <t>IRA SHANTI</t>
  </si>
  <si>
    <t>975044</t>
  </si>
  <si>
    <t>DAVID L</t>
  </si>
  <si>
    <t>975130</t>
  </si>
  <si>
    <t>DAVID LAMONGI</t>
  </si>
  <si>
    <t>Materai 6000 7 keping @ 6,500</t>
  </si>
  <si>
    <t>PEDRO SOARES</t>
  </si>
  <si>
    <t>975326</t>
  </si>
  <si>
    <t>Tag.PDAM-Sby bln  Juni'18   a.n Tjen-tjen</t>
  </si>
  <si>
    <t>Tag.PDAM-Sby bln  Juli'18   a.n Tjen-tjen</t>
  </si>
  <si>
    <t>ANITA D</t>
  </si>
  <si>
    <t>975375</t>
  </si>
  <si>
    <t>NOVIE TRI K</t>
  </si>
  <si>
    <t>975378</t>
  </si>
  <si>
    <t>HENY RUSDIANA</t>
  </si>
  <si>
    <t>975392</t>
  </si>
  <si>
    <t>Tag Telkomsel an Heny Rusdiana</t>
  </si>
  <si>
    <t>AGUSTINA S</t>
  </si>
  <si>
    <t>Token 400,000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</si>
</sst>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[$Rp-421]* #,##0.00_);_([$Rp-421]* \(#,##0.00\);_([$Rp-421]* &quot;-&quot;_);_(@_)"/>
    <numFmt numFmtId="166" formatCode="_(* #,##0.00_);_(* \(#,##0.00\);_(* &quot;-&quot;_);_(@_)"/>
    <numFmt numFmtId="167" formatCode="_(&quot;Rp&quot;* #,##0.00_);_(&quot;Rp&quot;* \(#,##0.00\);_(&quot;Rp&quot;* &quot;-&quot;_);_(@_)"/>
    <numFmt numFmtId="168" formatCode="[$-409]dd\-mmm\-yy;@"/>
  </numFmts>
  <fonts count="2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i/>
      <sz val="12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0"/>
      <color theme="1"/>
      <name val="Arial Narrow"/>
      <family val="2"/>
    </font>
    <font>
      <sz val="12"/>
      <name val="Arial Narrow"/>
      <family val="2"/>
    </font>
    <font>
      <sz val="11"/>
      <name val="Calibri"/>
      <family val="2"/>
      <charset val="1"/>
      <scheme val="minor"/>
    </font>
    <font>
      <sz val="8"/>
      <color indexed="8"/>
      <name val="Times New Roman"/>
      <family val="1"/>
    </font>
    <font>
      <sz val="11"/>
      <name val="Calibri"/>
      <family val="2"/>
      <scheme val="minor"/>
    </font>
    <font>
      <sz val="10"/>
      <name val="Times New Roman"/>
      <family val="1"/>
    </font>
    <font>
      <sz val="8"/>
      <color theme="1"/>
      <name val="Arial Narrow"/>
      <family val="2"/>
    </font>
    <font>
      <sz val="11"/>
      <color theme="1"/>
      <name val="Times New Roman"/>
      <family val="1"/>
    </font>
    <font>
      <sz val="8"/>
      <name val="Times New Roman"/>
      <family val="1"/>
    </font>
    <font>
      <sz val="11"/>
      <color theme="1"/>
      <name val="Arial Narrow"/>
      <family val="2"/>
    </font>
    <font>
      <sz val="11"/>
      <name val="Times New Roman"/>
      <family val="1"/>
    </font>
    <font>
      <sz val="10"/>
      <name val="Arial Narrow"/>
      <family val="2"/>
    </font>
    <font>
      <sz val="12"/>
      <color rgb="FFFF0000"/>
      <name val="Times New Roman"/>
      <family val="1"/>
    </font>
    <font>
      <sz val="9"/>
      <color theme="1"/>
      <name val="Arial Narrow"/>
      <family val="2"/>
    </font>
    <font>
      <sz val="8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6" fillId="0" borderId="0"/>
    <xf numFmtId="0" fontId="7" fillId="0" borderId="0"/>
  </cellStyleXfs>
  <cellXfs count="290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39" fontId="3" fillId="0" borderId="0" xfId="0" applyNumberFormat="1" applyFont="1" applyFill="1" applyBorder="1" applyAlignment="1">
      <alignment horizontal="right"/>
    </xf>
    <xf numFmtId="43" fontId="3" fillId="0" borderId="0" xfId="0" applyNumberFormat="1" applyFont="1" applyFill="1" applyBorder="1" applyAlignment="1">
      <alignment horizontal="right"/>
    </xf>
    <xf numFmtId="43" fontId="3" fillId="0" borderId="0" xfId="1" applyFont="1" applyFill="1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39" fontId="3" fillId="0" borderId="0" xfId="2" applyNumberFormat="1" applyFont="1" applyFill="1" applyBorder="1" applyAlignment="1">
      <alignment horizontal="right"/>
    </xf>
    <xf numFmtId="39" fontId="3" fillId="0" borderId="0" xfId="2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4" fillId="0" borderId="0" xfId="0" applyFont="1" applyFill="1"/>
    <xf numFmtId="0" fontId="5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39" fontId="3" fillId="0" borderId="1" xfId="0" applyNumberFormat="1" applyFont="1" applyFill="1" applyBorder="1" applyAlignment="1">
      <alignment horizontal="center"/>
    </xf>
    <xf numFmtId="43" fontId="3" fillId="0" borderId="2" xfId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39" fontId="3" fillId="0" borderId="3" xfId="2" applyNumberFormat="1" applyFont="1" applyFill="1" applyBorder="1" applyAlignment="1">
      <alignment horizontal="center"/>
    </xf>
    <xf numFmtId="39" fontId="3" fillId="0" borderId="1" xfId="2" applyNumberFormat="1" applyFont="1" applyFill="1" applyBorder="1" applyAlignment="1">
      <alignment horizontal="center"/>
    </xf>
    <xf numFmtId="39" fontId="3" fillId="0" borderId="2" xfId="2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3" fillId="0" borderId="4" xfId="0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39" fontId="3" fillId="0" borderId="4" xfId="0" quotePrefix="1" applyNumberFormat="1" applyFont="1" applyFill="1" applyBorder="1" applyAlignment="1">
      <alignment horizontal="center"/>
    </xf>
    <xf numFmtId="39" fontId="3" fillId="0" borderId="4" xfId="0" applyNumberFormat="1" applyFont="1" applyFill="1" applyBorder="1" applyAlignment="1">
      <alignment horizontal="center"/>
    </xf>
    <xf numFmtId="43" fontId="3" fillId="0" borderId="5" xfId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39" fontId="3" fillId="0" borderId="6" xfId="2" applyNumberFormat="1" applyFont="1" applyFill="1" applyBorder="1" applyAlignment="1">
      <alignment horizontal="center"/>
    </xf>
    <xf numFmtId="39" fontId="3" fillId="0" borderId="4" xfId="2" applyNumberFormat="1" applyFont="1" applyFill="1" applyBorder="1" applyAlignment="1">
      <alignment horizontal="center"/>
    </xf>
    <xf numFmtId="39" fontId="3" fillId="0" borderId="5" xfId="2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7" fillId="0" borderId="7" xfId="3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left"/>
    </xf>
    <xf numFmtId="49" fontId="8" fillId="0" borderId="7" xfId="0" applyNumberFormat="1" applyFont="1" applyFill="1" applyBorder="1" applyAlignment="1">
      <alignment horizontal="center"/>
    </xf>
    <xf numFmtId="15" fontId="8" fillId="0" borderId="7" xfId="0" applyNumberFormat="1" applyFont="1" applyFill="1" applyBorder="1" applyAlignment="1">
      <alignment horizontal="center" vertical="center"/>
    </xf>
    <xf numFmtId="165" fontId="8" fillId="0" borderId="7" xfId="0" applyNumberFormat="1" applyFont="1" applyFill="1" applyBorder="1" applyAlignment="1">
      <alignment horizontal="center"/>
    </xf>
    <xf numFmtId="39" fontId="3" fillId="0" borderId="7" xfId="0" applyNumberFormat="1" applyFont="1" applyFill="1" applyBorder="1" applyAlignment="1">
      <alignment horizontal="right"/>
    </xf>
    <xf numFmtId="166" fontId="3" fillId="0" borderId="7" xfId="2" applyNumberFormat="1" applyFont="1" applyFill="1" applyBorder="1" applyAlignment="1">
      <alignment horizontal="right"/>
    </xf>
    <xf numFmtId="43" fontId="4" fillId="0" borderId="7" xfId="1" applyFont="1" applyFill="1" applyBorder="1" applyAlignment="1">
      <alignment horizontal="right"/>
    </xf>
    <xf numFmtId="0" fontId="4" fillId="0" borderId="7" xfId="0" applyFont="1" applyFill="1" applyBorder="1" applyAlignment="1">
      <alignment horizontal="center"/>
    </xf>
    <xf numFmtId="39" fontId="4" fillId="0" borderId="7" xfId="2" applyNumberFormat="1" applyFont="1" applyFill="1" applyBorder="1" applyAlignment="1">
      <alignment horizontal="right"/>
    </xf>
    <xf numFmtId="39" fontId="3" fillId="0" borderId="7" xfId="2" applyNumberFormat="1" applyFont="1" applyFill="1" applyBorder="1" applyAlignment="1">
      <alignment horizontal="right"/>
    </xf>
    <xf numFmtId="39" fontId="4" fillId="0" borderId="7" xfId="2" applyNumberFormat="1" applyFont="1" applyFill="1" applyBorder="1" applyAlignment="1">
      <alignment horizontal="left"/>
    </xf>
    <xf numFmtId="0" fontId="9" fillId="0" borderId="7" xfId="0" applyFont="1" applyFill="1" applyBorder="1" applyAlignment="1">
      <alignment horizontal="left" vertical="top"/>
    </xf>
    <xf numFmtId="0" fontId="7" fillId="0" borderId="1" xfId="3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/>
    </xf>
    <xf numFmtId="49" fontId="10" fillId="0" borderId="1" xfId="0" quotePrefix="1" applyNumberFormat="1" applyFont="1" applyFill="1" applyBorder="1" applyAlignment="1">
      <alignment horizontal="center"/>
    </xf>
    <xf numFmtId="15" fontId="8" fillId="0" borderId="1" xfId="0" applyNumberFormat="1" applyFont="1" applyFill="1" applyBorder="1" applyAlignment="1">
      <alignment horizontal="center" vertical="center"/>
    </xf>
    <xf numFmtId="167" fontId="8" fillId="0" borderId="7" xfId="0" applyNumberFormat="1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3" fillId="0" borderId="7" xfId="0" applyFont="1" applyFill="1" applyBorder="1"/>
    <xf numFmtId="0" fontId="3" fillId="0" borderId="7" xfId="0" quotePrefix="1" applyFont="1" applyFill="1" applyBorder="1" applyAlignment="1">
      <alignment horizontal="center"/>
    </xf>
    <xf numFmtId="39" fontId="3" fillId="0" borderId="8" xfId="0" applyNumberFormat="1" applyFont="1" applyFill="1" applyBorder="1" applyAlignment="1">
      <alignment horizontal="right"/>
    </xf>
    <xf numFmtId="43" fontId="3" fillId="0" borderId="7" xfId="1" applyFont="1" applyFill="1" applyBorder="1" applyAlignment="1">
      <alignment horizontal="right"/>
    </xf>
    <xf numFmtId="0" fontId="11" fillId="0" borderId="7" xfId="0" applyFont="1" applyFill="1" applyBorder="1" applyAlignment="1">
      <alignment horizontal="center"/>
    </xf>
    <xf numFmtId="43" fontId="3" fillId="0" borderId="7" xfId="1" applyFont="1" applyFill="1" applyBorder="1"/>
    <xf numFmtId="39" fontId="4" fillId="0" borderId="9" xfId="2" applyNumberFormat="1" applyFont="1" applyFill="1" applyBorder="1" applyAlignment="1">
      <alignment horizontal="left"/>
    </xf>
    <xf numFmtId="0" fontId="12" fillId="0" borderId="7" xfId="0" applyFont="1" applyFill="1" applyBorder="1" applyAlignment="1">
      <alignment horizontal="left"/>
    </xf>
    <xf numFmtId="0" fontId="8" fillId="0" borderId="7" xfId="0" applyFont="1" applyFill="1" applyBorder="1" applyAlignment="1">
      <alignment horizontal="left" vertical="top"/>
    </xf>
    <xf numFmtId="49" fontId="10" fillId="0" borderId="7" xfId="0" applyNumberFormat="1" applyFont="1" applyFill="1" applyBorder="1" applyAlignment="1">
      <alignment horizontal="center"/>
    </xf>
    <xf numFmtId="165" fontId="8" fillId="0" borderId="8" xfId="4" applyNumberFormat="1" applyFont="1" applyFill="1" applyBorder="1" applyAlignment="1">
      <alignment horizontal="center"/>
    </xf>
    <xf numFmtId="39" fontId="3" fillId="0" borderId="7" xfId="0" applyNumberFormat="1" applyFont="1" applyFill="1" applyBorder="1" applyAlignment="1"/>
    <xf numFmtId="0" fontId="3" fillId="0" borderId="7" xfId="0" applyFont="1" applyFill="1" applyBorder="1" applyAlignment="1">
      <alignment horizontal="center"/>
    </xf>
    <xf numFmtId="39" fontId="3" fillId="0" borderId="9" xfId="2" applyNumberFormat="1" applyFont="1" applyFill="1" applyBorder="1" applyAlignment="1">
      <alignment horizontal="left"/>
    </xf>
    <xf numFmtId="0" fontId="8" fillId="0" borderId="7" xfId="4" applyFont="1" applyFill="1" applyBorder="1" applyAlignment="1">
      <alignment horizontal="left"/>
    </xf>
    <xf numFmtId="0" fontId="8" fillId="2" borderId="7" xfId="0" applyFont="1" applyFill="1" applyBorder="1" applyAlignment="1">
      <alignment horizontal="left"/>
    </xf>
    <xf numFmtId="49" fontId="8" fillId="2" borderId="7" xfId="0" applyNumberFormat="1" applyFont="1" applyFill="1" applyBorder="1" applyAlignment="1">
      <alignment horizontal="center"/>
    </xf>
    <xf numFmtId="15" fontId="8" fillId="2" borderId="7" xfId="0" applyNumberFormat="1" applyFont="1" applyFill="1" applyBorder="1" applyAlignment="1">
      <alignment horizontal="center" vertical="center"/>
    </xf>
    <xf numFmtId="165" fontId="8" fillId="2" borderId="8" xfId="0" applyNumberFormat="1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left" vertical="top"/>
    </xf>
    <xf numFmtId="0" fontId="8" fillId="2" borderId="7" xfId="0" applyFont="1" applyFill="1" applyBorder="1" applyAlignment="1"/>
    <xf numFmtId="165" fontId="8" fillId="2" borderId="8" xfId="0" applyNumberFormat="1" applyFont="1" applyFill="1" applyBorder="1" applyAlignment="1">
      <alignment horizontal="right" vertical="center"/>
    </xf>
    <xf numFmtId="0" fontId="9" fillId="2" borderId="7" xfId="0" applyFont="1" applyFill="1" applyBorder="1" applyAlignment="1">
      <alignment horizontal="left"/>
    </xf>
    <xf numFmtId="49" fontId="8" fillId="0" borderId="7" xfId="0" quotePrefix="1" applyNumberFormat="1" applyFont="1" applyFill="1" applyBorder="1" applyAlignment="1">
      <alignment horizontal="center"/>
    </xf>
    <xf numFmtId="165" fontId="8" fillId="0" borderId="8" xfId="0" applyNumberFormat="1" applyFont="1" applyFill="1" applyBorder="1" applyAlignment="1">
      <alignment horizontal="center"/>
    </xf>
    <xf numFmtId="0" fontId="8" fillId="2" borderId="7" xfId="4" applyFont="1" applyFill="1" applyBorder="1" applyAlignment="1">
      <alignment horizontal="left"/>
    </xf>
    <xf numFmtId="49" fontId="8" fillId="2" borderId="7" xfId="4" applyNumberFormat="1" applyFont="1" applyFill="1" applyBorder="1" applyAlignment="1">
      <alignment horizontal="center"/>
    </xf>
    <xf numFmtId="165" fontId="8" fillId="2" borderId="7" xfId="4" applyNumberFormat="1" applyFont="1" applyFill="1" applyBorder="1" applyAlignment="1">
      <alignment horizontal="center"/>
    </xf>
    <xf numFmtId="39" fontId="3" fillId="0" borderId="7" xfId="2" applyNumberFormat="1" applyFont="1" applyFill="1" applyBorder="1" applyAlignment="1">
      <alignment horizontal="left"/>
    </xf>
    <xf numFmtId="0" fontId="9" fillId="2" borderId="7" xfId="4" applyFont="1" applyFill="1" applyBorder="1" applyAlignment="1">
      <alignment horizontal="left" vertical="top"/>
    </xf>
    <xf numFmtId="0" fontId="8" fillId="2" borderId="1" xfId="4" applyFont="1" applyFill="1" applyBorder="1" applyAlignment="1">
      <alignment horizontal="left"/>
    </xf>
    <xf numFmtId="49" fontId="8" fillId="2" borderId="1" xfId="4" applyNumberFormat="1" applyFont="1" applyFill="1" applyBorder="1" applyAlignment="1">
      <alignment horizontal="center"/>
    </xf>
    <xf numFmtId="15" fontId="8" fillId="2" borderId="1" xfId="0" applyNumberFormat="1" applyFont="1" applyFill="1" applyBorder="1" applyAlignment="1">
      <alignment horizontal="center" vertical="center"/>
    </xf>
    <xf numFmtId="165" fontId="8" fillId="2" borderId="1" xfId="4" applyNumberFormat="1" applyFont="1" applyFill="1" applyBorder="1" applyAlignment="1">
      <alignment horizontal="center"/>
    </xf>
    <xf numFmtId="39" fontId="3" fillId="0" borderId="1" xfId="0" applyNumberFormat="1" applyFont="1" applyFill="1" applyBorder="1" applyAlignment="1">
      <alignment horizontal="right"/>
    </xf>
    <xf numFmtId="39" fontId="3" fillId="0" borderId="1" xfId="2" applyNumberFormat="1" applyFont="1" applyFill="1" applyBorder="1" applyAlignment="1">
      <alignment horizontal="right"/>
    </xf>
    <xf numFmtId="43" fontId="3" fillId="0" borderId="1" xfId="1" applyFont="1" applyFill="1" applyBorder="1" applyAlignment="1">
      <alignment horizontal="right"/>
    </xf>
    <xf numFmtId="39" fontId="3" fillId="0" borderId="1" xfId="2" applyNumberFormat="1" applyFont="1" applyFill="1" applyBorder="1" applyAlignment="1">
      <alignment horizontal="left"/>
    </xf>
    <xf numFmtId="0" fontId="9" fillId="2" borderId="1" xfId="4" applyFont="1" applyFill="1" applyBorder="1" applyAlignment="1">
      <alignment horizontal="left" vertical="top"/>
    </xf>
    <xf numFmtId="0" fontId="8" fillId="0" borderId="7" xfId="4" applyFont="1" applyFill="1" applyBorder="1" applyAlignment="1"/>
    <xf numFmtId="49" fontId="8" fillId="0" borderId="7" xfId="4" applyNumberFormat="1" applyFont="1" applyFill="1" applyBorder="1" applyAlignment="1">
      <alignment horizontal="center"/>
    </xf>
    <xf numFmtId="165" fontId="8" fillId="0" borderId="7" xfId="4" applyNumberFormat="1" applyFont="1" applyFill="1" applyBorder="1" applyAlignment="1">
      <alignment horizontal="right"/>
    </xf>
    <xf numFmtId="0" fontId="9" fillId="0" borderId="7" xfId="4" applyFont="1" applyFill="1" applyBorder="1" applyAlignment="1">
      <alignment horizontal="left" vertical="top"/>
    </xf>
    <xf numFmtId="0" fontId="8" fillId="2" borderId="7" xfId="4" applyFont="1" applyFill="1" applyBorder="1" applyAlignment="1"/>
    <xf numFmtId="165" fontId="8" fillId="2" borderId="7" xfId="4" applyNumberFormat="1" applyFont="1" applyFill="1" applyBorder="1" applyAlignment="1">
      <alignment horizontal="right"/>
    </xf>
    <xf numFmtId="0" fontId="9" fillId="0" borderId="7" xfId="0" applyFont="1" applyFill="1" applyBorder="1" applyAlignment="1">
      <alignment horizontal="left"/>
    </xf>
    <xf numFmtId="0" fontId="10" fillId="0" borderId="7" xfId="0" applyFont="1" applyFill="1" applyBorder="1" applyAlignment="1">
      <alignment horizontal="left"/>
    </xf>
    <xf numFmtId="167" fontId="10" fillId="0" borderId="7" xfId="0" applyNumberFormat="1" applyFont="1" applyFill="1" applyBorder="1" applyAlignment="1">
      <alignment horizontal="center"/>
    </xf>
    <xf numFmtId="0" fontId="8" fillId="0" borderId="7" xfId="0" applyFont="1" applyFill="1" applyBorder="1" applyAlignment="1"/>
    <xf numFmtId="165" fontId="8" fillId="0" borderId="7" xfId="0" applyNumberFormat="1" applyFont="1" applyFill="1" applyBorder="1" applyAlignment="1">
      <alignment horizontal="right" vertical="center"/>
    </xf>
    <xf numFmtId="167" fontId="8" fillId="0" borderId="7" xfId="2" applyNumberFormat="1" applyFont="1" applyFill="1" applyBorder="1" applyAlignment="1">
      <alignment horizontal="center"/>
    </xf>
    <xf numFmtId="0" fontId="13" fillId="0" borderId="7" xfId="0" applyFont="1" applyFill="1" applyBorder="1" applyAlignment="1">
      <alignment horizontal="center"/>
    </xf>
    <xf numFmtId="0" fontId="9" fillId="0" borderId="7" xfId="4" applyFont="1" applyFill="1" applyBorder="1" applyAlignment="1">
      <alignment horizontal="left"/>
    </xf>
    <xf numFmtId="49" fontId="8" fillId="2" borderId="1" xfId="4" quotePrefix="1" applyNumberFormat="1" applyFont="1" applyFill="1" applyBorder="1" applyAlignment="1">
      <alignment horizontal="center" vertical="center"/>
    </xf>
    <xf numFmtId="15" fontId="8" fillId="2" borderId="1" xfId="4" applyNumberFormat="1" applyFont="1" applyFill="1" applyBorder="1" applyAlignment="1">
      <alignment horizontal="center" vertical="center"/>
    </xf>
    <xf numFmtId="166" fontId="8" fillId="2" borderId="7" xfId="2" applyNumberFormat="1" applyFont="1" applyFill="1" applyBorder="1" applyAlignment="1">
      <alignment horizontal="center"/>
    </xf>
    <xf numFmtId="0" fontId="8" fillId="2" borderId="1" xfId="4" applyFont="1" applyFill="1" applyBorder="1" applyAlignment="1">
      <alignment horizontal="left" vertical="top"/>
    </xf>
    <xf numFmtId="165" fontId="3" fillId="0" borderId="6" xfId="0" applyNumberFormat="1" applyFont="1" applyFill="1" applyBorder="1" applyAlignment="1">
      <alignment horizontal="right"/>
    </xf>
    <xf numFmtId="43" fontId="3" fillId="0" borderId="4" xfId="1" applyFont="1" applyFill="1" applyBorder="1" applyAlignment="1">
      <alignment horizontal="right"/>
    </xf>
    <xf numFmtId="0" fontId="8" fillId="2" borderId="7" xfId="0" applyFont="1" applyFill="1" applyBorder="1" applyAlignment="1">
      <alignment horizontal="left" vertical="top"/>
    </xf>
    <xf numFmtId="49" fontId="10" fillId="2" borderId="7" xfId="0" applyNumberFormat="1" applyFont="1" applyFill="1" applyBorder="1" applyAlignment="1">
      <alignment horizontal="center"/>
    </xf>
    <xf numFmtId="165" fontId="8" fillId="2" borderId="6" xfId="0" applyNumberFormat="1" applyFont="1" applyFill="1" applyBorder="1" applyAlignment="1">
      <alignment horizontal="center"/>
    </xf>
    <xf numFmtId="0" fontId="8" fillId="0" borderId="7" xfId="4" applyFont="1" applyFill="1" applyBorder="1" applyAlignment="1">
      <alignment horizontal="left" vertical="top"/>
    </xf>
    <xf numFmtId="0" fontId="8" fillId="0" borderId="7" xfId="4" quotePrefix="1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left"/>
    </xf>
    <xf numFmtId="165" fontId="8" fillId="0" borderId="6" xfId="4" applyNumberFormat="1" applyFont="1" applyFill="1" applyBorder="1" applyAlignment="1">
      <alignment horizontal="right" vertical="center"/>
    </xf>
    <xf numFmtId="49" fontId="8" fillId="0" borderId="7" xfId="4" quotePrefix="1" applyNumberFormat="1" applyFont="1" applyFill="1" applyBorder="1" applyAlignment="1">
      <alignment horizontal="center" vertical="center"/>
    </xf>
    <xf numFmtId="167" fontId="8" fillId="0" borderId="6" xfId="4" applyNumberFormat="1" applyFont="1" applyFill="1" applyBorder="1" applyAlignment="1">
      <alignment horizontal="center" vertical="center"/>
    </xf>
    <xf numFmtId="165" fontId="8" fillId="0" borderId="7" xfId="0" applyNumberFormat="1" applyFont="1" applyFill="1" applyBorder="1" applyAlignment="1">
      <alignment horizontal="center" vertical="top"/>
    </xf>
    <xf numFmtId="49" fontId="8" fillId="0" borderId="7" xfId="0" applyNumberFormat="1" applyFont="1" applyFill="1" applyBorder="1" applyAlignment="1">
      <alignment horizontal="center" vertical="center"/>
    </xf>
    <xf numFmtId="165" fontId="8" fillId="0" borderId="7" xfId="4" applyNumberFormat="1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/>
    </xf>
    <xf numFmtId="49" fontId="8" fillId="2" borderId="1" xfId="0" applyNumberFormat="1" applyFont="1" applyFill="1" applyBorder="1" applyAlignment="1">
      <alignment horizontal="center" vertical="center"/>
    </xf>
    <xf numFmtId="165" fontId="8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/>
    </xf>
    <xf numFmtId="49" fontId="8" fillId="2" borderId="7" xfId="0" applyNumberFormat="1" applyFont="1" applyFill="1" applyBorder="1" applyAlignment="1">
      <alignment horizontal="center" vertical="center"/>
    </xf>
    <xf numFmtId="165" fontId="8" fillId="2" borderId="7" xfId="0" applyNumberFormat="1" applyFont="1" applyFill="1" applyBorder="1" applyAlignment="1">
      <alignment horizontal="right" vertical="center"/>
    </xf>
    <xf numFmtId="166" fontId="8" fillId="0" borderId="7" xfId="2" applyNumberFormat="1" applyFont="1" applyFill="1" applyBorder="1" applyAlignment="1">
      <alignment horizontal="center"/>
    </xf>
    <xf numFmtId="167" fontId="8" fillId="0" borderId="7" xfId="4" applyNumberFormat="1" applyFont="1" applyFill="1" applyBorder="1" applyAlignment="1">
      <alignment horizontal="center" vertical="center"/>
    </xf>
    <xf numFmtId="167" fontId="8" fillId="0" borderId="7" xfId="4" applyNumberFormat="1" applyFont="1" applyFill="1" applyBorder="1" applyAlignment="1">
      <alignment horizontal="center"/>
    </xf>
    <xf numFmtId="0" fontId="8" fillId="2" borderId="7" xfId="0" quotePrefix="1" applyFont="1" applyFill="1" applyBorder="1" applyAlignment="1">
      <alignment horizontal="center"/>
    </xf>
    <xf numFmtId="165" fontId="8" fillId="2" borderId="7" xfId="0" applyNumberFormat="1" applyFont="1" applyFill="1" applyBorder="1" applyAlignment="1">
      <alignment horizontal="center" vertical="center"/>
    </xf>
    <xf numFmtId="165" fontId="8" fillId="2" borderId="7" xfId="0" applyNumberFormat="1" applyFont="1" applyFill="1" applyBorder="1"/>
    <xf numFmtId="165" fontId="8" fillId="2" borderId="7" xfId="0" applyNumberFormat="1" applyFont="1" applyFill="1" applyBorder="1" applyAlignment="1">
      <alignment horizontal="right"/>
    </xf>
    <xf numFmtId="49" fontId="8" fillId="0" borderId="7" xfId="4" quotePrefix="1" applyNumberFormat="1" applyFont="1" applyFill="1" applyBorder="1" applyAlignment="1">
      <alignment horizontal="center"/>
    </xf>
    <xf numFmtId="165" fontId="4" fillId="0" borderId="7" xfId="0" applyNumberFormat="1" applyFont="1" applyFill="1" applyBorder="1" applyAlignment="1">
      <alignment horizontal="right"/>
    </xf>
    <xf numFmtId="166" fontId="4" fillId="0" borderId="7" xfId="2" applyNumberFormat="1" applyFont="1" applyFill="1" applyBorder="1" applyAlignment="1">
      <alignment horizontal="right"/>
    </xf>
    <xf numFmtId="0" fontId="9" fillId="2" borderId="7" xfId="4" applyFont="1" applyFill="1" applyBorder="1" applyAlignment="1">
      <alignment horizontal="left"/>
    </xf>
    <xf numFmtId="0" fontId="8" fillId="2" borderId="7" xfId="0" quotePrefix="1" applyFont="1" applyFill="1" applyBorder="1" applyAlignment="1">
      <alignment horizontal="center" vertical="center"/>
    </xf>
    <xf numFmtId="15" fontId="8" fillId="2" borderId="7" xfId="0" applyNumberFormat="1" applyFont="1" applyFill="1" applyBorder="1" applyAlignment="1">
      <alignment horizontal="center"/>
    </xf>
    <xf numFmtId="165" fontId="8" fillId="0" borderId="7" xfId="0" applyNumberFormat="1" applyFont="1" applyFill="1" applyBorder="1" applyAlignment="1">
      <alignment horizontal="right"/>
    </xf>
    <xf numFmtId="166" fontId="8" fillId="2" borderId="7" xfId="2" applyNumberFormat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 vertical="center"/>
    </xf>
    <xf numFmtId="39" fontId="4" fillId="3" borderId="7" xfId="2" applyNumberFormat="1" applyFont="1" applyFill="1" applyBorder="1" applyAlignment="1">
      <alignment horizontal="right"/>
    </xf>
    <xf numFmtId="15" fontId="8" fillId="2" borderId="7" xfId="4" applyNumberFormat="1" applyFont="1" applyFill="1" applyBorder="1" applyAlignment="1">
      <alignment horizontal="center" vertical="center"/>
    </xf>
    <xf numFmtId="165" fontId="8" fillId="2" borderId="7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/>
    </xf>
    <xf numFmtId="165" fontId="3" fillId="0" borderId="7" xfId="0" applyNumberFormat="1" applyFont="1" applyFill="1" applyBorder="1" applyAlignment="1">
      <alignment horizontal="right"/>
    </xf>
    <xf numFmtId="165" fontId="3" fillId="0" borderId="8" xfId="0" applyNumberFormat="1" applyFont="1" applyFill="1" applyBorder="1" applyAlignment="1">
      <alignment horizontal="right"/>
    </xf>
    <xf numFmtId="165" fontId="8" fillId="0" borderId="8" xfId="0" applyNumberFormat="1" applyFont="1" applyFill="1" applyBorder="1" applyAlignment="1">
      <alignment horizontal="right" vertical="center"/>
    </xf>
    <xf numFmtId="0" fontId="8" fillId="2" borderId="7" xfId="4" applyFont="1" applyFill="1" applyBorder="1" applyAlignment="1">
      <alignment horizontal="center" vertical="center"/>
    </xf>
    <xf numFmtId="166" fontId="8" fillId="2" borderId="8" xfId="2" applyNumberFormat="1" applyFont="1" applyFill="1" applyBorder="1" applyAlignment="1">
      <alignment horizontal="center"/>
    </xf>
    <xf numFmtId="0" fontId="8" fillId="2" borderId="7" xfId="4" applyFont="1" applyFill="1" applyBorder="1" applyAlignment="1">
      <alignment horizontal="left" vertical="top"/>
    </xf>
    <xf numFmtId="0" fontId="8" fillId="0" borderId="7" xfId="4" applyFont="1" applyFill="1" applyBorder="1" applyAlignment="1">
      <alignment horizontal="center" vertical="center"/>
    </xf>
    <xf numFmtId="15" fontId="8" fillId="0" borderId="7" xfId="4" applyNumberFormat="1" applyFont="1" applyFill="1" applyBorder="1" applyAlignment="1">
      <alignment horizontal="center" vertical="center"/>
    </xf>
    <xf numFmtId="165" fontId="8" fillId="0" borderId="8" xfId="0" applyNumberFormat="1" applyFont="1" applyFill="1" applyBorder="1" applyAlignment="1">
      <alignment horizontal="right"/>
    </xf>
    <xf numFmtId="165" fontId="4" fillId="0" borderId="8" xfId="0" applyNumberFormat="1" applyFont="1" applyFill="1" applyBorder="1" applyAlignment="1">
      <alignment horizontal="right"/>
    </xf>
    <xf numFmtId="49" fontId="10" fillId="0" borderId="7" xfId="4" applyNumberFormat="1" applyFont="1" applyFill="1" applyBorder="1" applyAlignment="1">
      <alignment horizontal="center"/>
    </xf>
    <xf numFmtId="0" fontId="10" fillId="2" borderId="7" xfId="0" applyFont="1" applyFill="1" applyBorder="1" applyAlignment="1">
      <alignment horizontal="left"/>
    </xf>
    <xf numFmtId="0" fontId="10" fillId="2" borderId="7" xfId="0" applyFont="1" applyFill="1" applyBorder="1" applyAlignment="1">
      <alignment horizontal="center" vertical="center"/>
    </xf>
    <xf numFmtId="165" fontId="8" fillId="2" borderId="8" xfId="0" applyNumberFormat="1" applyFont="1" applyFill="1" applyBorder="1" applyAlignment="1">
      <alignment horizontal="center"/>
    </xf>
    <xf numFmtId="49" fontId="10" fillId="2" borderId="7" xfId="4" applyNumberFormat="1" applyFont="1" applyFill="1" applyBorder="1" applyAlignment="1">
      <alignment horizontal="center"/>
    </xf>
    <xf numFmtId="165" fontId="8" fillId="2" borderId="8" xfId="4" applyNumberFormat="1" applyFont="1" applyFill="1" applyBorder="1" applyAlignment="1">
      <alignment horizontal="center"/>
    </xf>
    <xf numFmtId="0" fontId="10" fillId="2" borderId="7" xfId="4" applyFont="1" applyFill="1" applyBorder="1" applyAlignment="1">
      <alignment horizontal="left"/>
    </xf>
    <xf numFmtId="0" fontId="10" fillId="2" borderId="7" xfId="4" applyFont="1" applyFill="1" applyBorder="1" applyAlignment="1">
      <alignment horizontal="center" vertical="center"/>
    </xf>
    <xf numFmtId="167" fontId="10" fillId="0" borderId="8" xfId="0" applyNumberFormat="1" applyFont="1" applyFill="1" applyBorder="1" applyAlignment="1">
      <alignment horizontal="center"/>
    </xf>
    <xf numFmtId="165" fontId="8" fillId="0" borderId="8" xfId="4" applyNumberFormat="1" applyFont="1" applyFill="1" applyBorder="1" applyAlignment="1">
      <alignment horizontal="right"/>
    </xf>
    <xf numFmtId="165" fontId="8" fillId="0" borderId="8" xfId="0" applyNumberFormat="1" applyFont="1" applyFill="1" applyBorder="1" applyAlignment="1">
      <alignment horizontal="center" vertical="center"/>
    </xf>
    <xf numFmtId="0" fontId="16" fillId="4" borderId="7" xfId="3" applyFont="1" applyFill="1" applyBorder="1" applyAlignment="1">
      <alignment horizontal="left"/>
    </xf>
    <xf numFmtId="49" fontId="7" fillId="4" borderId="7" xfId="3" quotePrefix="1" applyNumberFormat="1" applyFont="1" applyFill="1" applyBorder="1" applyAlignment="1">
      <alignment horizontal="center"/>
    </xf>
    <xf numFmtId="15" fontId="6" fillId="4" borderId="7" xfId="3" applyNumberFormat="1" applyFont="1" applyFill="1" applyBorder="1" applyAlignment="1">
      <alignment horizontal="center" vertical="center"/>
    </xf>
    <xf numFmtId="43" fontId="13" fillId="4" borderId="7" xfId="1" applyFont="1" applyFill="1" applyBorder="1" applyAlignment="1">
      <alignment horizontal="center" vertical="center"/>
    </xf>
    <xf numFmtId="39" fontId="3" fillId="4" borderId="7" xfId="0" applyNumberFormat="1" applyFont="1" applyFill="1" applyBorder="1" applyAlignment="1"/>
    <xf numFmtId="43" fontId="3" fillId="4" borderId="7" xfId="1" applyFont="1" applyFill="1" applyBorder="1"/>
    <xf numFmtId="43" fontId="3" fillId="4" borderId="7" xfId="1" applyFont="1" applyFill="1" applyBorder="1" applyAlignment="1">
      <alignment horizontal="right"/>
    </xf>
    <xf numFmtId="0" fontId="13" fillId="4" borderId="7" xfId="3" applyFont="1" applyFill="1" applyBorder="1" applyAlignment="1">
      <alignment horizontal="center"/>
    </xf>
    <xf numFmtId="0" fontId="13" fillId="4" borderId="7" xfId="0" applyFont="1" applyFill="1" applyBorder="1" applyAlignment="1">
      <alignment horizontal="center"/>
    </xf>
    <xf numFmtId="39" fontId="3" fillId="3" borderId="7" xfId="2" applyNumberFormat="1" applyFont="1" applyFill="1" applyBorder="1" applyAlignment="1">
      <alignment horizontal="right"/>
    </xf>
    <xf numFmtId="0" fontId="17" fillId="0" borderId="7" xfId="3" applyFont="1" applyFill="1" applyBorder="1" applyAlignment="1">
      <alignment horizontal="left"/>
    </xf>
    <xf numFmtId="0" fontId="8" fillId="0" borderId="1" xfId="0" applyFont="1" applyFill="1" applyBorder="1" applyAlignment="1"/>
    <xf numFmtId="49" fontId="8" fillId="0" borderId="1" xfId="0" applyNumberFormat="1" applyFont="1" applyFill="1" applyBorder="1" applyAlignment="1">
      <alignment horizontal="center"/>
    </xf>
    <xf numFmtId="165" fontId="8" fillId="0" borderId="1" xfId="0" applyNumberFormat="1" applyFont="1" applyFill="1" applyBorder="1" applyAlignment="1">
      <alignment horizontal="right"/>
    </xf>
    <xf numFmtId="0" fontId="9" fillId="0" borderId="1" xfId="0" applyFont="1" applyFill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/>
    </xf>
    <xf numFmtId="49" fontId="10" fillId="0" borderId="1" xfId="0" applyNumberFormat="1" applyFont="1" applyFill="1" applyBorder="1" applyAlignment="1">
      <alignment horizontal="center"/>
    </xf>
    <xf numFmtId="167" fontId="8" fillId="0" borderId="1" xfId="4" applyNumberFormat="1" applyFont="1" applyFill="1" applyBorder="1" applyAlignment="1">
      <alignment horizontal="center"/>
    </xf>
    <xf numFmtId="0" fontId="9" fillId="0" borderId="1" xfId="4" applyFont="1" applyFill="1" applyBorder="1" applyAlignment="1">
      <alignment horizontal="left"/>
    </xf>
    <xf numFmtId="165" fontId="8" fillId="2" borderId="1" xfId="0" applyNumberFormat="1" applyFont="1" applyFill="1" applyBorder="1"/>
    <xf numFmtId="0" fontId="9" fillId="2" borderId="1" xfId="0" applyFont="1" applyFill="1" applyBorder="1"/>
    <xf numFmtId="39" fontId="3" fillId="0" borderId="8" xfId="0" applyNumberFormat="1" applyFont="1" applyFill="1" applyBorder="1" applyAlignment="1"/>
    <xf numFmtId="165" fontId="8" fillId="0" borderId="7" xfId="0" applyNumberFormat="1" applyFont="1" applyFill="1" applyBorder="1" applyAlignment="1">
      <alignment horizontal="center" vertical="center"/>
    </xf>
    <xf numFmtId="42" fontId="8" fillId="0" borderId="7" xfId="0" applyNumberFormat="1" applyFont="1" applyFill="1" applyBorder="1" applyAlignment="1">
      <alignment horizontal="center" vertical="center"/>
    </xf>
    <xf numFmtId="167" fontId="8" fillId="0" borderId="7" xfId="0" applyNumberFormat="1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left"/>
    </xf>
    <xf numFmtId="0" fontId="18" fillId="0" borderId="7" xfId="2" quotePrefix="1" applyNumberFormat="1" applyFont="1" applyFill="1" applyBorder="1" applyAlignment="1">
      <alignment horizontal="center"/>
    </xf>
    <xf numFmtId="168" fontId="18" fillId="0" borderId="7" xfId="2" applyNumberFormat="1" applyFont="1" applyFill="1" applyBorder="1" applyAlignment="1">
      <alignment horizontal="center"/>
    </xf>
    <xf numFmtId="43" fontId="18" fillId="0" borderId="7" xfId="1" applyFont="1" applyFill="1" applyBorder="1" applyAlignment="1">
      <alignment horizontal="center"/>
    </xf>
    <xf numFmtId="0" fontId="18" fillId="0" borderId="7" xfId="0" applyFont="1" applyBorder="1" applyAlignment="1">
      <alignment horizontal="left"/>
    </xf>
    <xf numFmtId="167" fontId="10" fillId="0" borderId="7" xfId="4" applyNumberFormat="1" applyFont="1" applyFill="1" applyBorder="1" applyAlignment="1">
      <alignment horizontal="center"/>
    </xf>
    <xf numFmtId="42" fontId="3" fillId="0" borderId="8" xfId="0" applyNumberFormat="1" applyFont="1" applyFill="1" applyBorder="1" applyAlignment="1"/>
    <xf numFmtId="0" fontId="19" fillId="0" borderId="7" xfId="3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left"/>
    </xf>
    <xf numFmtId="167" fontId="3" fillId="0" borderId="8" xfId="0" applyNumberFormat="1" applyFont="1" applyFill="1" applyBorder="1" applyAlignment="1"/>
    <xf numFmtId="0" fontId="20" fillId="0" borderId="7" xfId="4" applyFont="1" applyFill="1" applyBorder="1" applyAlignment="1">
      <alignment horizontal="left"/>
    </xf>
    <xf numFmtId="166" fontId="3" fillId="0" borderId="7" xfId="2" applyNumberFormat="1" applyFont="1" applyFill="1" applyBorder="1"/>
    <xf numFmtId="15" fontId="10" fillId="2" borderId="7" xfId="0" applyNumberFormat="1" applyFont="1" applyFill="1" applyBorder="1" applyAlignment="1">
      <alignment horizontal="center" vertical="center"/>
    </xf>
    <xf numFmtId="166" fontId="10" fillId="2" borderId="7" xfId="2" applyNumberFormat="1" applyFont="1" applyFill="1" applyBorder="1" applyAlignment="1">
      <alignment horizontal="center"/>
    </xf>
    <xf numFmtId="0" fontId="20" fillId="2" borderId="7" xfId="0" applyFont="1" applyFill="1" applyBorder="1" applyAlignment="1">
      <alignment horizontal="left"/>
    </xf>
    <xf numFmtId="0" fontId="10" fillId="4" borderId="7" xfId="4" applyFont="1" applyFill="1" applyBorder="1" applyAlignment="1">
      <alignment horizontal="center"/>
    </xf>
    <xf numFmtId="0" fontId="10" fillId="4" borderId="7" xfId="4" quotePrefix="1" applyFont="1" applyFill="1" applyBorder="1" applyAlignment="1">
      <alignment horizontal="center" vertical="center"/>
    </xf>
    <xf numFmtId="15" fontId="8" fillId="4" borderId="7" xfId="0" applyNumberFormat="1" applyFont="1" applyFill="1" applyBorder="1" applyAlignment="1">
      <alignment horizontal="center" vertical="center"/>
    </xf>
    <xf numFmtId="167" fontId="8" fillId="4" borderId="7" xfId="4" applyNumberFormat="1" applyFont="1" applyFill="1" applyBorder="1" applyAlignment="1">
      <alignment horizontal="center" vertical="center"/>
    </xf>
    <xf numFmtId="39" fontId="3" fillId="4" borderId="8" xfId="0" applyNumberFormat="1" applyFont="1" applyFill="1" applyBorder="1" applyAlignment="1">
      <alignment horizontal="right"/>
    </xf>
    <xf numFmtId="0" fontId="11" fillId="4" borderId="7" xfId="0" applyFont="1" applyFill="1" applyBorder="1" applyAlignment="1">
      <alignment horizontal="center"/>
    </xf>
    <xf numFmtId="0" fontId="8" fillId="0" borderId="7" xfId="0" quotePrefix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165" fontId="8" fillId="0" borderId="1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left"/>
    </xf>
    <xf numFmtId="0" fontId="21" fillId="0" borderId="0" xfId="0" applyFont="1" applyFill="1"/>
    <xf numFmtId="49" fontId="8" fillId="2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right"/>
    </xf>
    <xf numFmtId="0" fontId="14" fillId="0" borderId="1" xfId="0" applyFont="1" applyFill="1" applyBorder="1" applyAlignment="1">
      <alignment horizontal="left"/>
    </xf>
    <xf numFmtId="0" fontId="10" fillId="0" borderId="7" xfId="4" applyFont="1" applyFill="1" applyBorder="1" applyAlignment="1">
      <alignment horizontal="left"/>
    </xf>
    <xf numFmtId="0" fontId="10" fillId="0" borderId="7" xfId="4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left"/>
    </xf>
    <xf numFmtId="0" fontId="8" fillId="4" borderId="7" xfId="0" quotePrefix="1" applyFont="1" applyFill="1" applyBorder="1" applyAlignment="1">
      <alignment horizontal="center" vertical="center"/>
    </xf>
    <xf numFmtId="165" fontId="8" fillId="4" borderId="7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166" fontId="8" fillId="4" borderId="7" xfId="2" applyNumberFormat="1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left"/>
    </xf>
    <xf numFmtId="0" fontId="10" fillId="4" borderId="7" xfId="0" applyFont="1" applyFill="1" applyBorder="1" applyAlignment="1">
      <alignment horizontal="center" vertical="center"/>
    </xf>
    <xf numFmtId="15" fontId="10" fillId="4" borderId="7" xfId="0" applyNumberFormat="1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/>
    </xf>
    <xf numFmtId="0" fontId="18" fillId="2" borderId="7" xfId="0" applyFont="1" applyFill="1" applyBorder="1" applyAlignment="1">
      <alignment horizontal="left"/>
    </xf>
    <xf numFmtId="167" fontId="8" fillId="4" borderId="7" xfId="0" applyNumberFormat="1" applyFont="1" applyFill="1" applyBorder="1" applyAlignment="1">
      <alignment horizontal="center"/>
    </xf>
    <xf numFmtId="39" fontId="3" fillId="4" borderId="7" xfId="0" applyNumberFormat="1" applyFont="1" applyFill="1" applyBorder="1" applyAlignment="1">
      <alignment horizontal="right"/>
    </xf>
    <xf numFmtId="0" fontId="8" fillId="4" borderId="7" xfId="4" applyFont="1" applyFill="1" applyBorder="1" applyAlignment="1">
      <alignment horizontal="left"/>
    </xf>
    <xf numFmtId="0" fontId="8" fillId="4" borderId="7" xfId="4" applyFont="1" applyFill="1" applyBorder="1" applyAlignment="1">
      <alignment horizontal="center"/>
    </xf>
    <xf numFmtId="166" fontId="8" fillId="4" borderId="7" xfId="2" applyNumberFormat="1" applyFont="1" applyFill="1" applyBorder="1" applyAlignment="1">
      <alignment horizontal="left"/>
    </xf>
    <xf numFmtId="0" fontId="22" fillId="0" borderId="7" xfId="4" applyFont="1" applyFill="1" applyBorder="1" applyAlignment="1">
      <alignment horizontal="left"/>
    </xf>
    <xf numFmtId="43" fontId="3" fillId="0" borderId="7" xfId="1" applyFont="1" applyFill="1" applyBorder="1" applyAlignment="1"/>
    <xf numFmtId="39" fontId="3" fillId="0" borderId="9" xfId="0" applyNumberFormat="1" applyFont="1" applyFill="1" applyBorder="1" applyAlignment="1">
      <alignment horizontal="left"/>
    </xf>
    <xf numFmtId="0" fontId="8" fillId="0" borderId="7" xfId="2" quotePrefix="1" applyNumberFormat="1" applyFont="1" applyFill="1" applyBorder="1" applyAlignment="1">
      <alignment horizontal="center"/>
    </xf>
    <xf numFmtId="168" fontId="8" fillId="0" borderId="7" xfId="2" applyNumberFormat="1" applyFont="1" applyFill="1" applyBorder="1" applyAlignment="1">
      <alignment horizontal="center"/>
    </xf>
    <xf numFmtId="43" fontId="8" fillId="0" borderId="7" xfId="2" applyNumberFormat="1" applyFont="1" applyFill="1" applyBorder="1" applyAlignment="1">
      <alignment horizontal="center"/>
    </xf>
    <xf numFmtId="0" fontId="23" fillId="0" borderId="7" xfId="0" applyFont="1" applyFill="1" applyBorder="1"/>
    <xf numFmtId="42" fontId="3" fillId="0" borderId="7" xfId="0" applyNumberFormat="1" applyFont="1" applyFill="1" applyBorder="1" applyAlignment="1"/>
    <xf numFmtId="166" fontId="10" fillId="0" borderId="7" xfId="2" applyNumberFormat="1" applyFont="1" applyFill="1" applyBorder="1" applyAlignment="1">
      <alignment horizontal="center"/>
    </xf>
    <xf numFmtId="167" fontId="3" fillId="0" borderId="7" xfId="0" applyNumberFormat="1" applyFont="1" applyFill="1" applyBorder="1" applyAlignment="1"/>
    <xf numFmtId="0" fontId="9" fillId="2" borderId="4" xfId="0" applyFont="1" applyFill="1" applyBorder="1" applyAlignment="1">
      <alignment horizontal="left" vertical="top"/>
    </xf>
    <xf numFmtId="0" fontId="9" fillId="2" borderId="4" xfId="0" applyFont="1" applyFill="1" applyBorder="1"/>
    <xf numFmtId="0" fontId="9" fillId="0" borderId="4" xfId="0" applyFont="1" applyFill="1" applyBorder="1" applyAlignment="1">
      <alignment horizontal="left" vertical="top"/>
    </xf>
    <xf numFmtId="0" fontId="9" fillId="2" borderId="4" xfId="0" applyFont="1" applyFill="1" applyBorder="1" applyAlignment="1">
      <alignment horizontal="left"/>
    </xf>
    <xf numFmtId="0" fontId="12" fillId="0" borderId="4" xfId="0" applyFont="1" applyFill="1" applyBorder="1" applyAlignment="1">
      <alignment horizontal="left"/>
    </xf>
    <xf numFmtId="0" fontId="8" fillId="2" borderId="4" xfId="0" applyFont="1" applyFill="1" applyBorder="1" applyAlignment="1">
      <alignment horizontal="left" vertical="top"/>
    </xf>
    <xf numFmtId="0" fontId="9" fillId="0" borderId="4" xfId="4" applyFont="1" applyFill="1" applyBorder="1" applyAlignment="1">
      <alignment horizontal="left"/>
    </xf>
    <xf numFmtId="0" fontId="14" fillId="0" borderId="4" xfId="0" applyFont="1" applyFill="1" applyBorder="1" applyAlignment="1">
      <alignment horizontal="left"/>
    </xf>
    <xf numFmtId="0" fontId="8" fillId="2" borderId="4" xfId="0" applyFont="1" applyFill="1" applyBorder="1" applyAlignment="1">
      <alignment horizontal="left"/>
    </xf>
    <xf numFmtId="0" fontId="9" fillId="2" borderId="10" xfId="0" applyFont="1" applyFill="1" applyBorder="1"/>
    <xf numFmtId="0" fontId="19" fillId="4" borderId="1" xfId="3" applyFont="1" applyFill="1" applyBorder="1"/>
    <xf numFmtId="0" fontId="13" fillId="4" borderId="1" xfId="3" applyFont="1" applyFill="1" applyBorder="1" applyAlignment="1">
      <alignment horizontal="center" vertical="center"/>
    </xf>
    <xf numFmtId="15" fontId="19" fillId="4" borderId="1" xfId="3" applyNumberFormat="1" applyFont="1" applyFill="1" applyBorder="1" applyAlignment="1">
      <alignment horizontal="center"/>
    </xf>
    <xf numFmtId="165" fontId="19" fillId="4" borderId="1" xfId="3" applyNumberFormat="1" applyFont="1" applyFill="1" applyBorder="1"/>
    <xf numFmtId="39" fontId="3" fillId="4" borderId="1" xfId="0" applyNumberFormat="1" applyFont="1" applyFill="1" applyBorder="1" applyAlignment="1"/>
    <xf numFmtId="43" fontId="3" fillId="4" borderId="1" xfId="1" applyFont="1" applyFill="1" applyBorder="1"/>
    <xf numFmtId="43" fontId="3" fillId="4" borderId="1" xfId="1" applyFont="1" applyFill="1" applyBorder="1" applyAlignment="1">
      <alignment horizontal="right"/>
    </xf>
    <xf numFmtId="0" fontId="3" fillId="4" borderId="1" xfId="0" applyFont="1" applyFill="1" applyBorder="1" applyAlignment="1">
      <alignment horizontal="center"/>
    </xf>
    <xf numFmtId="39" fontId="3" fillId="0" borderId="2" xfId="2" applyNumberFormat="1" applyFont="1" applyFill="1" applyBorder="1" applyAlignment="1">
      <alignment horizontal="left"/>
    </xf>
    <xf numFmtId="0" fontId="17" fillId="0" borderId="1" xfId="3" applyFont="1" applyFill="1" applyBorder="1" applyAlignment="1">
      <alignment horizontal="left" vertical="top"/>
    </xf>
    <xf numFmtId="0" fontId="4" fillId="0" borderId="7" xfId="0" applyFont="1" applyFill="1" applyBorder="1"/>
    <xf numFmtId="164" fontId="4" fillId="0" borderId="7" xfId="0" applyNumberFormat="1" applyFont="1" applyFill="1" applyBorder="1" applyAlignment="1">
      <alignment horizontal="center"/>
    </xf>
    <xf numFmtId="39" fontId="4" fillId="0" borderId="7" xfId="0" applyNumberFormat="1" applyFont="1" applyFill="1" applyBorder="1" applyAlignment="1">
      <alignment horizontal="right"/>
    </xf>
    <xf numFmtId="0" fontId="4" fillId="0" borderId="7" xfId="0" applyFont="1" applyFill="1" applyBorder="1" applyAlignment="1">
      <alignment horizontal="right"/>
    </xf>
    <xf numFmtId="164" fontId="4" fillId="0" borderId="0" xfId="0" applyNumberFormat="1" applyFont="1" applyFill="1" applyAlignment="1">
      <alignment horizontal="center"/>
    </xf>
    <xf numFmtId="39" fontId="4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right"/>
    </xf>
    <xf numFmtId="43" fontId="4" fillId="0" borderId="0" xfId="1" applyFont="1" applyFill="1" applyAlignment="1">
      <alignment horizontal="right"/>
    </xf>
    <xf numFmtId="39" fontId="4" fillId="0" borderId="0" xfId="2" applyNumberFormat="1" applyFont="1" applyFill="1" applyAlignment="1">
      <alignment horizontal="right"/>
    </xf>
    <xf numFmtId="39" fontId="4" fillId="0" borderId="0" xfId="2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</cellXfs>
  <cellStyles count="5">
    <cellStyle name="Comma" xfId="1" builtinId="3"/>
    <cellStyle name="Comma [0]" xfId="2" builtinId="6"/>
    <cellStyle name="Normal" xfId="0" builtinId="0"/>
    <cellStyle name="Normal 2" xfId="3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5"/>
  <sheetViews>
    <sheetView showGridLines="0" tabSelected="1" view="pageBreakPreview" zoomScaleNormal="100" zoomScaleSheetLayoutView="100" workbookViewId="0">
      <pane ySplit="4" topLeftCell="A343" activePane="bottomLeft" state="frozen"/>
      <selection pane="bottomLeft" activeCell="J345" sqref="J345"/>
    </sheetView>
  </sheetViews>
  <sheetFormatPr defaultRowHeight="15.75" x14ac:dyDescent="0.25"/>
  <cols>
    <col min="1" max="1" width="8.140625" style="8" customWidth="1"/>
    <col min="2" max="2" width="20.7109375" style="13" bestFit="1" customWidth="1"/>
    <col min="3" max="3" width="11.140625" style="24" bestFit="1" customWidth="1"/>
    <col min="4" max="4" width="13.5703125" style="283" bestFit="1" customWidth="1"/>
    <col min="5" max="6" width="19.140625" style="284" bestFit="1" customWidth="1"/>
    <col min="7" max="7" width="18.42578125" style="285" bestFit="1" customWidth="1"/>
    <col min="8" max="8" width="15.7109375" style="286" bestFit="1" customWidth="1"/>
    <col min="9" max="9" width="9" style="24" bestFit="1" customWidth="1"/>
    <col min="10" max="10" width="9" style="13" bestFit="1" customWidth="1"/>
    <col min="11" max="11" width="18.28515625" style="287" bestFit="1" customWidth="1"/>
    <col min="12" max="12" width="19.28515625" style="287" bestFit="1" customWidth="1"/>
    <col min="13" max="13" width="18.7109375" style="287" bestFit="1" customWidth="1"/>
    <col min="14" max="14" width="15.7109375" style="288" bestFit="1" customWidth="1"/>
    <col min="15" max="15" width="41.140625" style="289" bestFit="1" customWidth="1"/>
    <col min="16" max="16384" width="9.140625" style="13"/>
  </cols>
  <sheetData>
    <row r="1" spans="1:15" x14ac:dyDescent="0.25">
      <c r="A1" s="1" t="s">
        <v>0</v>
      </c>
      <c r="B1" s="2"/>
      <c r="C1" s="3"/>
      <c r="D1" s="4"/>
      <c r="E1" s="5"/>
      <c r="F1" s="5"/>
      <c r="G1" s="6"/>
      <c r="H1" s="7"/>
      <c r="I1" s="8"/>
      <c r="J1" s="9"/>
      <c r="K1" s="10"/>
      <c r="L1" s="10"/>
      <c r="M1" s="10"/>
      <c r="N1" s="11"/>
      <c r="O1" s="12"/>
    </row>
    <row r="2" spans="1:15" x14ac:dyDescent="0.25">
      <c r="A2" s="14" t="s">
        <v>1</v>
      </c>
      <c r="B2" s="2"/>
      <c r="C2" s="3"/>
      <c r="D2" s="4"/>
      <c r="E2" s="5"/>
      <c r="F2" s="5"/>
      <c r="G2" s="15"/>
      <c r="H2" s="7"/>
      <c r="I2" s="8"/>
      <c r="J2" s="9"/>
      <c r="K2" s="10"/>
      <c r="L2" s="10"/>
      <c r="M2" s="10"/>
      <c r="N2" s="11"/>
      <c r="O2" s="12"/>
    </row>
    <row r="3" spans="1:15" s="24" customFormat="1" x14ac:dyDescent="0.25">
      <c r="A3" s="16" t="s">
        <v>2</v>
      </c>
      <c r="B3" s="16" t="s">
        <v>3</v>
      </c>
      <c r="C3" s="16" t="s">
        <v>4</v>
      </c>
      <c r="D3" s="17" t="s">
        <v>5</v>
      </c>
      <c r="E3" s="18" t="s">
        <v>6</v>
      </c>
      <c r="F3" s="18" t="s">
        <v>7</v>
      </c>
      <c r="G3" s="16" t="s">
        <v>8</v>
      </c>
      <c r="H3" s="19" t="s">
        <v>9</v>
      </c>
      <c r="I3" s="20" t="s">
        <v>10</v>
      </c>
      <c r="J3" s="16" t="s">
        <v>11</v>
      </c>
      <c r="K3" s="21" t="s">
        <v>12</v>
      </c>
      <c r="L3" s="22" t="s">
        <v>13</v>
      </c>
      <c r="M3" s="22" t="s">
        <v>14</v>
      </c>
      <c r="N3" s="23" t="s">
        <v>15</v>
      </c>
      <c r="O3" s="16" t="s">
        <v>16</v>
      </c>
    </row>
    <row r="4" spans="1:15" s="24" customFormat="1" x14ac:dyDescent="0.25">
      <c r="A4" s="25"/>
      <c r="B4" s="25"/>
      <c r="C4" s="25"/>
      <c r="D4" s="26" t="s">
        <v>17</v>
      </c>
      <c r="E4" s="27"/>
      <c r="F4" s="28" t="s">
        <v>6</v>
      </c>
      <c r="G4" s="25"/>
      <c r="H4" s="29"/>
      <c r="I4" s="30"/>
      <c r="J4" s="25" t="s">
        <v>18</v>
      </c>
      <c r="K4" s="31" t="s">
        <v>19</v>
      </c>
      <c r="L4" s="32" t="s">
        <v>9</v>
      </c>
      <c r="M4" s="32"/>
      <c r="N4" s="33"/>
      <c r="O4" s="34"/>
    </row>
    <row r="5" spans="1:15" x14ac:dyDescent="0.25">
      <c r="A5" s="35">
        <v>1</v>
      </c>
      <c r="B5" s="36" t="s">
        <v>20</v>
      </c>
      <c r="C5" s="37" t="s">
        <v>21</v>
      </c>
      <c r="D5" s="38">
        <v>43286</v>
      </c>
      <c r="E5" s="39">
        <v>631942</v>
      </c>
      <c r="F5" s="40">
        <f t="shared" ref="F5:F68" si="0">+I5*K5</f>
        <v>631942</v>
      </c>
      <c r="G5" s="41">
        <f t="shared" ref="G5:G63" si="1">+E5/I5</f>
        <v>631942</v>
      </c>
      <c r="H5" s="42">
        <v>0</v>
      </c>
      <c r="I5" s="43">
        <v>1</v>
      </c>
      <c r="J5" s="43">
        <v>1</v>
      </c>
      <c r="K5" s="44">
        <f t="shared" ref="K5:K68" si="2">+G5+H5</f>
        <v>631942</v>
      </c>
      <c r="L5" s="45">
        <f t="shared" ref="L5:L68" si="3">+J5*K5</f>
        <v>631942</v>
      </c>
      <c r="M5" s="44">
        <f t="shared" ref="M5:M63" si="4">+G5*J5</f>
        <v>631942</v>
      </c>
      <c r="N5" s="46"/>
      <c r="O5" s="47" t="s">
        <v>22</v>
      </c>
    </row>
    <row r="6" spans="1:15" x14ac:dyDescent="0.25">
      <c r="A6" s="48">
        <f t="shared" ref="A6:A69" si="5">+A5+1</f>
        <v>2</v>
      </c>
      <c r="B6" s="49" t="s">
        <v>23</v>
      </c>
      <c r="C6" s="50" t="s">
        <v>21</v>
      </c>
      <c r="D6" s="51">
        <v>43286</v>
      </c>
      <c r="E6" s="52">
        <v>292660</v>
      </c>
      <c r="F6" s="40">
        <f t="shared" si="0"/>
        <v>292660</v>
      </c>
      <c r="G6" s="41">
        <f t="shared" si="1"/>
        <v>292660</v>
      </c>
      <c r="H6" s="42">
        <v>0</v>
      </c>
      <c r="I6" s="53">
        <v>1</v>
      </c>
      <c r="J6" s="53">
        <v>1</v>
      </c>
      <c r="K6" s="45">
        <f t="shared" si="2"/>
        <v>292660</v>
      </c>
      <c r="L6" s="45">
        <f t="shared" si="3"/>
        <v>292660</v>
      </c>
      <c r="M6" s="44">
        <f t="shared" si="4"/>
        <v>292660</v>
      </c>
      <c r="N6" s="46"/>
      <c r="O6" s="49" t="s">
        <v>24</v>
      </c>
    </row>
    <row r="7" spans="1:15" x14ac:dyDescent="0.25">
      <c r="A7" s="48">
        <f t="shared" si="5"/>
        <v>3</v>
      </c>
      <c r="B7" s="54" t="s">
        <v>25</v>
      </c>
      <c r="C7" s="55" t="s">
        <v>26</v>
      </c>
      <c r="D7" s="38">
        <v>43280</v>
      </c>
      <c r="E7" s="56">
        <v>6000</v>
      </c>
      <c r="F7" s="40">
        <f t="shared" si="0"/>
        <v>6000</v>
      </c>
      <c r="G7" s="57">
        <f t="shared" si="1"/>
        <v>6000</v>
      </c>
      <c r="H7" s="57">
        <v>0</v>
      </c>
      <c r="I7" s="58">
        <v>1</v>
      </c>
      <c r="J7" s="58">
        <v>1</v>
      </c>
      <c r="K7" s="45">
        <f t="shared" si="2"/>
        <v>6000</v>
      </c>
      <c r="L7" s="59">
        <f t="shared" si="3"/>
        <v>6000</v>
      </c>
      <c r="M7" s="59">
        <f t="shared" si="4"/>
        <v>6000</v>
      </c>
      <c r="N7" s="60"/>
      <c r="O7" s="61" t="s">
        <v>27</v>
      </c>
    </row>
    <row r="8" spans="1:15" x14ac:dyDescent="0.25">
      <c r="A8" s="48">
        <f t="shared" si="5"/>
        <v>4</v>
      </c>
      <c r="B8" s="62" t="s">
        <v>28</v>
      </c>
      <c r="C8" s="63" t="s">
        <v>29</v>
      </c>
      <c r="D8" s="38">
        <v>43273</v>
      </c>
      <c r="E8" s="64">
        <v>100500</v>
      </c>
      <c r="F8" s="65">
        <f t="shared" si="0"/>
        <v>101706</v>
      </c>
      <c r="G8" s="59">
        <f t="shared" si="1"/>
        <v>100500</v>
      </c>
      <c r="H8" s="57">
        <f>+E8*1.2%</f>
        <v>1206</v>
      </c>
      <c r="I8" s="66">
        <v>1</v>
      </c>
      <c r="J8" s="66">
        <v>1</v>
      </c>
      <c r="K8" s="45">
        <f t="shared" si="2"/>
        <v>101706</v>
      </c>
      <c r="L8" s="45">
        <f t="shared" si="3"/>
        <v>101706</v>
      </c>
      <c r="M8" s="45">
        <f t="shared" si="4"/>
        <v>100500</v>
      </c>
      <c r="N8" s="67"/>
      <c r="O8" s="68" t="s">
        <v>30</v>
      </c>
    </row>
    <row r="9" spans="1:15" x14ac:dyDescent="0.25">
      <c r="A9" s="48">
        <f t="shared" si="5"/>
        <v>5</v>
      </c>
      <c r="B9" s="69" t="s">
        <v>31</v>
      </c>
      <c r="C9" s="70" t="s">
        <v>32</v>
      </c>
      <c r="D9" s="71">
        <v>43273</v>
      </c>
      <c r="E9" s="72">
        <v>80140</v>
      </c>
      <c r="F9" s="40">
        <f t="shared" si="0"/>
        <v>81102</v>
      </c>
      <c r="G9" s="45">
        <f t="shared" si="1"/>
        <v>80140</v>
      </c>
      <c r="H9" s="57">
        <v>962</v>
      </c>
      <c r="I9" s="66">
        <v>1</v>
      </c>
      <c r="J9" s="66">
        <v>1</v>
      </c>
      <c r="K9" s="45">
        <f t="shared" si="2"/>
        <v>81102</v>
      </c>
      <c r="L9" s="45">
        <f t="shared" si="3"/>
        <v>81102</v>
      </c>
      <c r="M9" s="45">
        <f t="shared" si="4"/>
        <v>80140</v>
      </c>
      <c r="N9" s="67"/>
      <c r="O9" s="73" t="s">
        <v>33</v>
      </c>
    </row>
    <row r="10" spans="1:15" x14ac:dyDescent="0.25">
      <c r="A10" s="48">
        <f t="shared" si="5"/>
        <v>6</v>
      </c>
      <c r="B10" s="74" t="s">
        <v>31</v>
      </c>
      <c r="C10" s="70" t="s">
        <v>32</v>
      </c>
      <c r="D10" s="71">
        <v>43297</v>
      </c>
      <c r="E10" s="75">
        <v>67640</v>
      </c>
      <c r="F10" s="40">
        <f t="shared" si="0"/>
        <v>67640</v>
      </c>
      <c r="G10" s="45">
        <f t="shared" si="1"/>
        <v>67640</v>
      </c>
      <c r="H10" s="57">
        <v>0</v>
      </c>
      <c r="I10" s="66">
        <v>1</v>
      </c>
      <c r="J10" s="66">
        <v>1</v>
      </c>
      <c r="K10" s="45">
        <f t="shared" si="2"/>
        <v>67640</v>
      </c>
      <c r="L10" s="45">
        <f t="shared" si="3"/>
        <v>67640</v>
      </c>
      <c r="M10" s="45">
        <f t="shared" si="4"/>
        <v>67640</v>
      </c>
      <c r="N10" s="67"/>
      <c r="O10" s="73" t="s">
        <v>34</v>
      </c>
    </row>
    <row r="11" spans="1:15" x14ac:dyDescent="0.25">
      <c r="A11" s="48">
        <f t="shared" si="5"/>
        <v>7</v>
      </c>
      <c r="B11" s="69" t="s">
        <v>35</v>
      </c>
      <c r="C11" s="70" t="s">
        <v>36</v>
      </c>
      <c r="D11" s="71">
        <v>43273</v>
      </c>
      <c r="E11" s="72">
        <v>15390</v>
      </c>
      <c r="F11" s="40">
        <f t="shared" si="0"/>
        <v>15575</v>
      </c>
      <c r="G11" s="45">
        <f t="shared" si="1"/>
        <v>15390</v>
      </c>
      <c r="H11" s="57">
        <v>185</v>
      </c>
      <c r="I11" s="66">
        <v>1</v>
      </c>
      <c r="J11" s="66">
        <v>1</v>
      </c>
      <c r="K11" s="45">
        <f t="shared" si="2"/>
        <v>15575</v>
      </c>
      <c r="L11" s="45">
        <f t="shared" si="3"/>
        <v>15575</v>
      </c>
      <c r="M11" s="45">
        <f t="shared" si="4"/>
        <v>15390</v>
      </c>
      <c r="N11" s="67"/>
      <c r="O11" s="76" t="s">
        <v>37</v>
      </c>
    </row>
    <row r="12" spans="1:15" x14ac:dyDescent="0.25">
      <c r="A12" s="48">
        <f t="shared" si="5"/>
        <v>8</v>
      </c>
      <c r="B12" s="74" t="s">
        <v>35</v>
      </c>
      <c r="C12" s="70" t="s">
        <v>36</v>
      </c>
      <c r="D12" s="71">
        <v>43297</v>
      </c>
      <c r="E12" s="75">
        <v>15390</v>
      </c>
      <c r="F12" s="40">
        <f t="shared" si="0"/>
        <v>15390</v>
      </c>
      <c r="G12" s="45">
        <f t="shared" si="1"/>
        <v>15390</v>
      </c>
      <c r="H12" s="57">
        <v>0</v>
      </c>
      <c r="I12" s="66">
        <v>1</v>
      </c>
      <c r="J12" s="66">
        <v>1</v>
      </c>
      <c r="K12" s="45">
        <f t="shared" si="2"/>
        <v>15390</v>
      </c>
      <c r="L12" s="45">
        <f t="shared" si="3"/>
        <v>15390</v>
      </c>
      <c r="M12" s="45">
        <f t="shared" si="4"/>
        <v>15390</v>
      </c>
      <c r="N12" s="67"/>
      <c r="O12" s="76" t="s">
        <v>38</v>
      </c>
    </row>
    <row r="13" spans="1:15" x14ac:dyDescent="0.25">
      <c r="A13" s="48">
        <f t="shared" si="5"/>
        <v>9</v>
      </c>
      <c r="B13" s="36" t="s">
        <v>39</v>
      </c>
      <c r="C13" s="77" t="s">
        <v>40</v>
      </c>
      <c r="D13" s="38">
        <v>43283</v>
      </c>
      <c r="E13" s="78">
        <v>185520</v>
      </c>
      <c r="F13" s="40">
        <f t="shared" si="0"/>
        <v>185520</v>
      </c>
      <c r="G13" s="41">
        <f t="shared" si="1"/>
        <v>185520</v>
      </c>
      <c r="H13" s="42">
        <v>0</v>
      </c>
      <c r="I13" s="43">
        <v>1</v>
      </c>
      <c r="J13" s="43">
        <v>1</v>
      </c>
      <c r="K13" s="44">
        <f t="shared" si="2"/>
        <v>185520</v>
      </c>
      <c r="L13" s="45">
        <f t="shared" si="3"/>
        <v>185520</v>
      </c>
      <c r="M13" s="44">
        <f t="shared" si="4"/>
        <v>185520</v>
      </c>
      <c r="N13" s="60"/>
      <c r="O13" s="47" t="s">
        <v>41</v>
      </c>
    </row>
    <row r="14" spans="1:15" s="9" customFormat="1" x14ac:dyDescent="0.25">
      <c r="A14" s="48">
        <f t="shared" si="5"/>
        <v>10</v>
      </c>
      <c r="B14" s="36" t="s">
        <v>39</v>
      </c>
      <c r="C14" s="77" t="s">
        <v>40</v>
      </c>
      <c r="D14" s="38">
        <v>43283</v>
      </c>
      <c r="E14" s="39">
        <v>90610</v>
      </c>
      <c r="F14" s="40">
        <f t="shared" si="0"/>
        <v>90610</v>
      </c>
      <c r="G14" s="41">
        <f t="shared" si="1"/>
        <v>90610</v>
      </c>
      <c r="H14" s="42">
        <v>0</v>
      </c>
      <c r="I14" s="43">
        <v>1</v>
      </c>
      <c r="J14" s="43">
        <v>1</v>
      </c>
      <c r="K14" s="44">
        <f t="shared" si="2"/>
        <v>90610</v>
      </c>
      <c r="L14" s="45">
        <f t="shared" si="3"/>
        <v>90610</v>
      </c>
      <c r="M14" s="44">
        <f t="shared" si="4"/>
        <v>90610</v>
      </c>
      <c r="N14" s="46"/>
      <c r="O14" s="47" t="s">
        <v>42</v>
      </c>
    </row>
    <row r="15" spans="1:15" s="9" customFormat="1" x14ac:dyDescent="0.25">
      <c r="A15" s="48">
        <f t="shared" si="5"/>
        <v>11</v>
      </c>
      <c r="B15" s="36" t="s">
        <v>39</v>
      </c>
      <c r="C15" s="77" t="s">
        <v>40</v>
      </c>
      <c r="D15" s="38">
        <v>43283</v>
      </c>
      <c r="E15" s="39">
        <v>945705</v>
      </c>
      <c r="F15" s="40">
        <f t="shared" si="0"/>
        <v>945705</v>
      </c>
      <c r="G15" s="41">
        <f t="shared" si="1"/>
        <v>945705</v>
      </c>
      <c r="H15" s="42">
        <v>0</v>
      </c>
      <c r="I15" s="43">
        <v>1</v>
      </c>
      <c r="J15" s="43">
        <v>1</v>
      </c>
      <c r="K15" s="44">
        <f t="shared" si="2"/>
        <v>945705</v>
      </c>
      <c r="L15" s="45">
        <f t="shared" si="3"/>
        <v>945705</v>
      </c>
      <c r="M15" s="44">
        <f t="shared" si="4"/>
        <v>945705</v>
      </c>
      <c r="N15" s="46"/>
      <c r="O15" s="47" t="s">
        <v>43</v>
      </c>
    </row>
    <row r="16" spans="1:15" s="9" customFormat="1" x14ac:dyDescent="0.25">
      <c r="A16" s="48">
        <f t="shared" si="5"/>
        <v>12</v>
      </c>
      <c r="B16" s="36" t="s">
        <v>39</v>
      </c>
      <c r="C16" s="77" t="s">
        <v>40</v>
      </c>
      <c r="D16" s="38">
        <v>43283</v>
      </c>
      <c r="E16" s="39">
        <v>334536</v>
      </c>
      <c r="F16" s="40">
        <f t="shared" si="0"/>
        <v>334536</v>
      </c>
      <c r="G16" s="41">
        <f t="shared" si="1"/>
        <v>334536</v>
      </c>
      <c r="H16" s="42">
        <v>0</v>
      </c>
      <c r="I16" s="43">
        <v>1</v>
      </c>
      <c r="J16" s="43">
        <v>1</v>
      </c>
      <c r="K16" s="44">
        <f t="shared" si="2"/>
        <v>334536</v>
      </c>
      <c r="L16" s="45">
        <f t="shared" si="3"/>
        <v>334536</v>
      </c>
      <c r="M16" s="44">
        <f t="shared" si="4"/>
        <v>334536</v>
      </c>
      <c r="N16" s="46"/>
      <c r="O16" s="47" t="s">
        <v>44</v>
      </c>
    </row>
    <row r="17" spans="1:15" s="9" customFormat="1" x14ac:dyDescent="0.25">
      <c r="A17" s="48">
        <f t="shared" si="5"/>
        <v>13</v>
      </c>
      <c r="B17" s="79" t="s">
        <v>45</v>
      </c>
      <c r="C17" s="80" t="s">
        <v>40</v>
      </c>
      <c r="D17" s="71">
        <v>43273</v>
      </c>
      <c r="E17" s="81">
        <v>81140</v>
      </c>
      <c r="F17" s="40">
        <f t="shared" si="0"/>
        <v>82114</v>
      </c>
      <c r="G17" s="45">
        <f t="shared" si="1"/>
        <v>81140</v>
      </c>
      <c r="H17" s="57">
        <v>974</v>
      </c>
      <c r="I17" s="66">
        <v>1</v>
      </c>
      <c r="J17" s="66">
        <v>1</v>
      </c>
      <c r="K17" s="45">
        <f t="shared" si="2"/>
        <v>82114</v>
      </c>
      <c r="L17" s="45">
        <f t="shared" si="3"/>
        <v>82114</v>
      </c>
      <c r="M17" s="45">
        <f t="shared" si="4"/>
        <v>81140</v>
      </c>
      <c r="N17" s="82"/>
      <c r="O17" s="83" t="s">
        <v>46</v>
      </c>
    </row>
    <row r="18" spans="1:15" s="9" customFormat="1" x14ac:dyDescent="0.25">
      <c r="A18" s="48">
        <f t="shared" si="5"/>
        <v>14</v>
      </c>
      <c r="B18" s="79" t="s">
        <v>45</v>
      </c>
      <c r="C18" s="80" t="s">
        <v>40</v>
      </c>
      <c r="D18" s="71">
        <v>43273</v>
      </c>
      <c r="E18" s="81">
        <v>86740</v>
      </c>
      <c r="F18" s="40">
        <f t="shared" si="0"/>
        <v>87781</v>
      </c>
      <c r="G18" s="45">
        <f t="shared" si="1"/>
        <v>86740</v>
      </c>
      <c r="H18" s="57">
        <v>1041</v>
      </c>
      <c r="I18" s="66">
        <v>1</v>
      </c>
      <c r="J18" s="66">
        <v>1</v>
      </c>
      <c r="K18" s="45">
        <f t="shared" si="2"/>
        <v>87781</v>
      </c>
      <c r="L18" s="45">
        <f t="shared" si="3"/>
        <v>87781</v>
      </c>
      <c r="M18" s="45">
        <f t="shared" si="4"/>
        <v>86740</v>
      </c>
      <c r="N18" s="82"/>
      <c r="O18" s="83" t="s">
        <v>47</v>
      </c>
    </row>
    <row r="19" spans="1:15" s="9" customFormat="1" x14ac:dyDescent="0.25">
      <c r="A19" s="48">
        <f t="shared" si="5"/>
        <v>15</v>
      </c>
      <c r="B19" s="84" t="s">
        <v>45</v>
      </c>
      <c r="C19" s="85" t="s">
        <v>40</v>
      </c>
      <c r="D19" s="86">
        <v>43273</v>
      </c>
      <c r="E19" s="87">
        <v>266140</v>
      </c>
      <c r="F19" s="88">
        <f t="shared" si="0"/>
        <v>269334</v>
      </c>
      <c r="G19" s="89">
        <f t="shared" si="1"/>
        <v>266140</v>
      </c>
      <c r="H19" s="90">
        <v>3194</v>
      </c>
      <c r="I19" s="16">
        <v>1</v>
      </c>
      <c r="J19" s="16">
        <v>1</v>
      </c>
      <c r="K19" s="89">
        <f t="shared" si="2"/>
        <v>269334</v>
      </c>
      <c r="L19" s="89">
        <f t="shared" si="3"/>
        <v>269334</v>
      </c>
      <c r="M19" s="89">
        <f t="shared" si="4"/>
        <v>266140</v>
      </c>
      <c r="N19" s="91"/>
      <c r="O19" s="92" t="s">
        <v>48</v>
      </c>
    </row>
    <row r="20" spans="1:15" s="9" customFormat="1" x14ac:dyDescent="0.25">
      <c r="A20" s="48">
        <f t="shared" si="5"/>
        <v>16</v>
      </c>
      <c r="B20" s="93" t="s">
        <v>45</v>
      </c>
      <c r="C20" s="94" t="s">
        <v>40</v>
      </c>
      <c r="D20" s="38">
        <v>43283</v>
      </c>
      <c r="E20" s="95">
        <v>26740</v>
      </c>
      <c r="F20" s="40">
        <f t="shared" si="0"/>
        <v>26740</v>
      </c>
      <c r="G20" s="45">
        <f t="shared" si="1"/>
        <v>26740</v>
      </c>
      <c r="H20" s="57">
        <v>0</v>
      </c>
      <c r="I20" s="66">
        <v>1</v>
      </c>
      <c r="J20" s="66">
        <v>1</v>
      </c>
      <c r="K20" s="45">
        <f t="shared" si="2"/>
        <v>26740</v>
      </c>
      <c r="L20" s="45">
        <f t="shared" si="3"/>
        <v>26740</v>
      </c>
      <c r="M20" s="45">
        <f t="shared" si="4"/>
        <v>26740</v>
      </c>
      <c r="N20" s="82"/>
      <c r="O20" s="96" t="s">
        <v>49</v>
      </c>
    </row>
    <row r="21" spans="1:15" s="9" customFormat="1" x14ac:dyDescent="0.25">
      <c r="A21" s="48">
        <f t="shared" si="5"/>
        <v>17</v>
      </c>
      <c r="B21" s="97" t="s">
        <v>45</v>
      </c>
      <c r="C21" s="80" t="s">
        <v>40</v>
      </c>
      <c r="D21" s="71">
        <v>43297</v>
      </c>
      <c r="E21" s="98">
        <v>70640</v>
      </c>
      <c r="F21" s="40">
        <f t="shared" si="0"/>
        <v>70640</v>
      </c>
      <c r="G21" s="45">
        <f t="shared" si="1"/>
        <v>70640</v>
      </c>
      <c r="H21" s="57">
        <v>0</v>
      </c>
      <c r="I21" s="66">
        <v>1</v>
      </c>
      <c r="J21" s="66">
        <v>1</v>
      </c>
      <c r="K21" s="45">
        <f t="shared" si="2"/>
        <v>70640</v>
      </c>
      <c r="L21" s="45">
        <f t="shared" si="3"/>
        <v>70640</v>
      </c>
      <c r="M21" s="45">
        <f t="shared" si="4"/>
        <v>70640</v>
      </c>
      <c r="N21" s="82"/>
      <c r="O21" s="83" t="s">
        <v>50</v>
      </c>
    </row>
    <row r="22" spans="1:15" s="9" customFormat="1" x14ac:dyDescent="0.25">
      <c r="A22" s="48">
        <f t="shared" si="5"/>
        <v>18</v>
      </c>
      <c r="B22" s="97" t="s">
        <v>45</v>
      </c>
      <c r="C22" s="80" t="s">
        <v>40</v>
      </c>
      <c r="D22" s="71">
        <v>43297</v>
      </c>
      <c r="E22" s="98">
        <v>33540</v>
      </c>
      <c r="F22" s="40">
        <f t="shared" si="0"/>
        <v>33540</v>
      </c>
      <c r="G22" s="45">
        <f t="shared" si="1"/>
        <v>33540</v>
      </c>
      <c r="H22" s="57">
        <v>0</v>
      </c>
      <c r="I22" s="66">
        <v>1</v>
      </c>
      <c r="J22" s="66">
        <v>1</v>
      </c>
      <c r="K22" s="45">
        <f t="shared" si="2"/>
        <v>33540</v>
      </c>
      <c r="L22" s="45">
        <f t="shared" si="3"/>
        <v>33540</v>
      </c>
      <c r="M22" s="45">
        <f t="shared" si="4"/>
        <v>33540</v>
      </c>
      <c r="N22" s="82"/>
      <c r="O22" s="83" t="s">
        <v>51</v>
      </c>
    </row>
    <row r="23" spans="1:15" s="9" customFormat="1" x14ac:dyDescent="0.25">
      <c r="A23" s="48">
        <f t="shared" si="5"/>
        <v>19</v>
      </c>
      <c r="B23" s="97" t="s">
        <v>45</v>
      </c>
      <c r="C23" s="80" t="s">
        <v>40</v>
      </c>
      <c r="D23" s="71">
        <v>43297</v>
      </c>
      <c r="E23" s="98">
        <v>109140</v>
      </c>
      <c r="F23" s="40">
        <f t="shared" si="0"/>
        <v>109140</v>
      </c>
      <c r="G23" s="45">
        <f t="shared" si="1"/>
        <v>109140</v>
      </c>
      <c r="H23" s="57">
        <v>0</v>
      </c>
      <c r="I23" s="66">
        <v>1</v>
      </c>
      <c r="J23" s="66">
        <v>1</v>
      </c>
      <c r="K23" s="45">
        <f t="shared" si="2"/>
        <v>109140</v>
      </c>
      <c r="L23" s="45">
        <f t="shared" si="3"/>
        <v>109140</v>
      </c>
      <c r="M23" s="45">
        <f t="shared" si="4"/>
        <v>109140</v>
      </c>
      <c r="N23" s="82"/>
      <c r="O23" s="83" t="s">
        <v>52</v>
      </c>
    </row>
    <row r="24" spans="1:15" s="9" customFormat="1" x14ac:dyDescent="0.25">
      <c r="A24" s="48">
        <f t="shared" si="5"/>
        <v>20</v>
      </c>
      <c r="B24" s="36" t="s">
        <v>53</v>
      </c>
      <c r="C24" s="37" t="s">
        <v>54</v>
      </c>
      <c r="D24" s="38">
        <v>43286</v>
      </c>
      <c r="E24" s="39">
        <v>844052</v>
      </c>
      <c r="F24" s="40">
        <f t="shared" si="0"/>
        <v>844052</v>
      </c>
      <c r="G24" s="41">
        <f t="shared" si="1"/>
        <v>844052</v>
      </c>
      <c r="H24" s="42">
        <v>0</v>
      </c>
      <c r="I24" s="43">
        <v>1</v>
      </c>
      <c r="J24" s="43">
        <v>1</v>
      </c>
      <c r="K24" s="44">
        <f t="shared" si="2"/>
        <v>844052</v>
      </c>
      <c r="L24" s="45">
        <f t="shared" si="3"/>
        <v>844052</v>
      </c>
      <c r="M24" s="44">
        <f t="shared" si="4"/>
        <v>844052</v>
      </c>
      <c r="N24" s="46"/>
      <c r="O24" s="99" t="s">
        <v>55</v>
      </c>
    </row>
    <row r="25" spans="1:15" s="9" customFormat="1" x14ac:dyDescent="0.25">
      <c r="A25" s="48">
        <f t="shared" si="5"/>
        <v>21</v>
      </c>
      <c r="B25" s="100" t="s">
        <v>53</v>
      </c>
      <c r="C25" s="63" t="s">
        <v>54</v>
      </c>
      <c r="D25" s="38">
        <v>43286</v>
      </c>
      <c r="E25" s="101">
        <v>44360</v>
      </c>
      <c r="F25" s="40">
        <f t="shared" si="0"/>
        <v>44360</v>
      </c>
      <c r="G25" s="41">
        <f t="shared" si="1"/>
        <v>44360</v>
      </c>
      <c r="H25" s="42">
        <v>0</v>
      </c>
      <c r="I25" s="53">
        <v>1</v>
      </c>
      <c r="J25" s="53">
        <v>1</v>
      </c>
      <c r="K25" s="45">
        <f t="shared" si="2"/>
        <v>44360</v>
      </c>
      <c r="L25" s="45">
        <f t="shared" si="3"/>
        <v>44360</v>
      </c>
      <c r="M25" s="44">
        <f t="shared" si="4"/>
        <v>44360</v>
      </c>
      <c r="N25" s="46"/>
      <c r="O25" s="100" t="s">
        <v>56</v>
      </c>
    </row>
    <row r="26" spans="1:15" s="9" customFormat="1" x14ac:dyDescent="0.25">
      <c r="A26" s="48">
        <f t="shared" si="5"/>
        <v>22</v>
      </c>
      <c r="B26" s="102" t="s">
        <v>53</v>
      </c>
      <c r="C26" s="37" t="s">
        <v>54</v>
      </c>
      <c r="D26" s="38">
        <v>43286</v>
      </c>
      <c r="E26" s="103">
        <v>92700</v>
      </c>
      <c r="F26" s="40">
        <f t="shared" si="0"/>
        <v>92700</v>
      </c>
      <c r="G26" s="45">
        <f t="shared" si="1"/>
        <v>92700</v>
      </c>
      <c r="H26" s="57">
        <v>0</v>
      </c>
      <c r="I26" s="66">
        <v>1</v>
      </c>
      <c r="J26" s="66">
        <v>1</v>
      </c>
      <c r="K26" s="45">
        <f t="shared" si="2"/>
        <v>92700</v>
      </c>
      <c r="L26" s="45">
        <f t="shared" si="3"/>
        <v>92700</v>
      </c>
      <c r="M26" s="45">
        <f t="shared" si="4"/>
        <v>92700</v>
      </c>
      <c r="N26" s="82"/>
      <c r="O26" s="47" t="s">
        <v>57</v>
      </c>
    </row>
    <row r="27" spans="1:15" s="9" customFormat="1" x14ac:dyDescent="0.25">
      <c r="A27" s="48">
        <f t="shared" si="5"/>
        <v>23</v>
      </c>
      <c r="B27" s="102" t="s">
        <v>53</v>
      </c>
      <c r="C27" s="37" t="s">
        <v>54</v>
      </c>
      <c r="D27" s="38">
        <v>43286</v>
      </c>
      <c r="E27" s="103">
        <v>42300</v>
      </c>
      <c r="F27" s="40">
        <f t="shared" si="0"/>
        <v>42300</v>
      </c>
      <c r="G27" s="45">
        <f t="shared" si="1"/>
        <v>42300</v>
      </c>
      <c r="H27" s="57">
        <v>0</v>
      </c>
      <c r="I27" s="66">
        <v>1</v>
      </c>
      <c r="J27" s="66">
        <v>1</v>
      </c>
      <c r="K27" s="45">
        <f t="shared" si="2"/>
        <v>42300</v>
      </c>
      <c r="L27" s="45">
        <f t="shared" si="3"/>
        <v>42300</v>
      </c>
      <c r="M27" s="45">
        <f t="shared" si="4"/>
        <v>42300</v>
      </c>
      <c r="N27" s="82"/>
      <c r="O27" s="47" t="s">
        <v>58</v>
      </c>
    </row>
    <row r="28" spans="1:15" s="9" customFormat="1" x14ac:dyDescent="0.25">
      <c r="A28" s="48">
        <f t="shared" si="5"/>
        <v>24</v>
      </c>
      <c r="B28" s="100" t="s">
        <v>53</v>
      </c>
      <c r="C28" s="63" t="s">
        <v>54</v>
      </c>
      <c r="D28" s="38">
        <v>43286</v>
      </c>
      <c r="E28" s="104">
        <v>51934</v>
      </c>
      <c r="F28" s="40">
        <f t="shared" si="0"/>
        <v>51934</v>
      </c>
      <c r="G28" s="57">
        <f t="shared" si="1"/>
        <v>51934</v>
      </c>
      <c r="H28" s="57">
        <v>0</v>
      </c>
      <c r="I28" s="66">
        <v>1</v>
      </c>
      <c r="J28" s="105">
        <v>1</v>
      </c>
      <c r="K28" s="45">
        <f t="shared" si="2"/>
        <v>51934</v>
      </c>
      <c r="L28" s="59">
        <f t="shared" si="3"/>
        <v>51934</v>
      </c>
      <c r="M28" s="59">
        <f t="shared" si="4"/>
        <v>51934</v>
      </c>
      <c r="N28" s="82"/>
      <c r="O28" s="106" t="s">
        <v>59</v>
      </c>
    </row>
    <row r="29" spans="1:15" s="9" customFormat="1" x14ac:dyDescent="0.25">
      <c r="A29" s="48">
        <f t="shared" si="5"/>
        <v>25</v>
      </c>
      <c r="B29" s="84" t="s">
        <v>60</v>
      </c>
      <c r="C29" s="107" t="s">
        <v>61</v>
      </c>
      <c r="D29" s="108">
        <v>43272</v>
      </c>
      <c r="E29" s="109">
        <v>1003000</v>
      </c>
      <c r="F29" s="65">
        <f t="shared" si="0"/>
        <v>1015036</v>
      </c>
      <c r="G29" s="59">
        <f t="shared" si="1"/>
        <v>1003000</v>
      </c>
      <c r="H29" s="57">
        <f>+E29*1.2%</f>
        <v>12036</v>
      </c>
      <c r="I29" s="66">
        <v>1</v>
      </c>
      <c r="J29" s="66">
        <v>1</v>
      </c>
      <c r="K29" s="45">
        <f t="shared" si="2"/>
        <v>1015036</v>
      </c>
      <c r="L29" s="45">
        <f t="shared" si="3"/>
        <v>1015036</v>
      </c>
      <c r="M29" s="45">
        <f t="shared" si="4"/>
        <v>1003000</v>
      </c>
      <c r="N29" s="82"/>
      <c r="O29" s="110" t="s">
        <v>62</v>
      </c>
    </row>
    <row r="30" spans="1:15" s="9" customFormat="1" x14ac:dyDescent="0.25">
      <c r="A30" s="48">
        <f t="shared" si="5"/>
        <v>26</v>
      </c>
      <c r="B30" s="36" t="s">
        <v>63</v>
      </c>
      <c r="C30" s="107" t="s">
        <v>61</v>
      </c>
      <c r="D30" s="38">
        <v>43287</v>
      </c>
      <c r="E30" s="111">
        <v>203000</v>
      </c>
      <c r="F30" s="65">
        <f t="shared" si="0"/>
        <v>203000</v>
      </c>
      <c r="G30" s="57">
        <f t="shared" si="1"/>
        <v>203000</v>
      </c>
      <c r="H30" s="112">
        <v>0</v>
      </c>
      <c r="I30" s="66">
        <v>1</v>
      </c>
      <c r="J30" s="66">
        <v>1</v>
      </c>
      <c r="K30" s="45">
        <f t="shared" si="2"/>
        <v>203000</v>
      </c>
      <c r="L30" s="45">
        <f t="shared" si="3"/>
        <v>203000</v>
      </c>
      <c r="M30" s="45">
        <f t="shared" si="4"/>
        <v>203000</v>
      </c>
      <c r="N30" s="33"/>
      <c r="O30" s="62" t="s">
        <v>64</v>
      </c>
    </row>
    <row r="31" spans="1:15" s="9" customFormat="1" x14ac:dyDescent="0.25">
      <c r="A31" s="48">
        <f t="shared" si="5"/>
        <v>27</v>
      </c>
      <c r="B31" s="113" t="s">
        <v>63</v>
      </c>
      <c r="C31" s="114" t="s">
        <v>61</v>
      </c>
      <c r="D31" s="71">
        <v>43273</v>
      </c>
      <c r="E31" s="115">
        <v>100500</v>
      </c>
      <c r="F31" s="65">
        <f t="shared" si="0"/>
        <v>101706</v>
      </c>
      <c r="G31" s="59">
        <f t="shared" si="1"/>
        <v>100500</v>
      </c>
      <c r="H31" s="112">
        <f>+E31*1.2%</f>
        <v>1206</v>
      </c>
      <c r="I31" s="66">
        <v>1</v>
      </c>
      <c r="J31" s="66">
        <v>1</v>
      </c>
      <c r="K31" s="45">
        <f t="shared" si="2"/>
        <v>101706</v>
      </c>
      <c r="L31" s="45">
        <f t="shared" si="3"/>
        <v>101706</v>
      </c>
      <c r="M31" s="45">
        <f t="shared" si="4"/>
        <v>100500</v>
      </c>
      <c r="N31" s="33"/>
      <c r="O31" s="69" t="s">
        <v>65</v>
      </c>
    </row>
    <row r="32" spans="1:15" s="9" customFormat="1" x14ac:dyDescent="0.25">
      <c r="A32" s="48">
        <f t="shared" si="5"/>
        <v>28</v>
      </c>
      <c r="B32" s="113" t="s">
        <v>63</v>
      </c>
      <c r="C32" s="114" t="s">
        <v>61</v>
      </c>
      <c r="D32" s="71">
        <v>43279</v>
      </c>
      <c r="E32" s="115">
        <v>100500</v>
      </c>
      <c r="F32" s="65">
        <f t="shared" si="0"/>
        <v>101706</v>
      </c>
      <c r="G32" s="59">
        <f t="shared" si="1"/>
        <v>100500</v>
      </c>
      <c r="H32" s="112">
        <f>+E32*1.2%</f>
        <v>1206</v>
      </c>
      <c r="I32" s="66">
        <v>1</v>
      </c>
      <c r="J32" s="66">
        <v>1</v>
      </c>
      <c r="K32" s="45">
        <f t="shared" si="2"/>
        <v>101706</v>
      </c>
      <c r="L32" s="45">
        <f t="shared" si="3"/>
        <v>101706</v>
      </c>
      <c r="M32" s="45">
        <f t="shared" si="4"/>
        <v>100500</v>
      </c>
      <c r="N32" s="33"/>
      <c r="O32" s="69" t="s">
        <v>65</v>
      </c>
    </row>
    <row r="33" spans="1:15" s="9" customFormat="1" x14ac:dyDescent="0.25">
      <c r="A33" s="48">
        <f t="shared" si="5"/>
        <v>29</v>
      </c>
      <c r="B33" s="116" t="s">
        <v>63</v>
      </c>
      <c r="C33" s="117" t="s">
        <v>61</v>
      </c>
      <c r="D33" s="38">
        <v>43293</v>
      </c>
      <c r="E33" s="111">
        <v>100500</v>
      </c>
      <c r="F33" s="65">
        <f t="shared" si="0"/>
        <v>100500</v>
      </c>
      <c r="G33" s="59">
        <f t="shared" si="1"/>
        <v>100500</v>
      </c>
      <c r="H33" s="112">
        <v>0</v>
      </c>
      <c r="I33" s="66">
        <v>1</v>
      </c>
      <c r="J33" s="66">
        <v>1</v>
      </c>
      <c r="K33" s="45">
        <f t="shared" si="2"/>
        <v>100500</v>
      </c>
      <c r="L33" s="45">
        <f t="shared" si="3"/>
        <v>100500</v>
      </c>
      <c r="M33" s="45">
        <f t="shared" si="4"/>
        <v>100500</v>
      </c>
      <c r="N33" s="33"/>
      <c r="O33" s="118" t="s">
        <v>66</v>
      </c>
    </row>
    <row r="34" spans="1:15" s="9" customFormat="1" x14ac:dyDescent="0.25">
      <c r="A34" s="48">
        <f t="shared" si="5"/>
        <v>30</v>
      </c>
      <c r="B34" s="116" t="s">
        <v>63</v>
      </c>
      <c r="C34" s="117" t="s">
        <v>61</v>
      </c>
      <c r="D34" s="38">
        <v>43287</v>
      </c>
      <c r="E34" s="111">
        <v>100500</v>
      </c>
      <c r="F34" s="65">
        <f t="shared" si="0"/>
        <v>100500</v>
      </c>
      <c r="G34" s="59">
        <f t="shared" si="1"/>
        <v>100500</v>
      </c>
      <c r="H34" s="112">
        <v>0</v>
      </c>
      <c r="I34" s="66">
        <v>1</v>
      </c>
      <c r="J34" s="66">
        <v>1</v>
      </c>
      <c r="K34" s="45">
        <f t="shared" si="2"/>
        <v>100500</v>
      </c>
      <c r="L34" s="45">
        <f t="shared" si="3"/>
        <v>100500</v>
      </c>
      <c r="M34" s="45">
        <f t="shared" si="4"/>
        <v>100500</v>
      </c>
      <c r="N34" s="33"/>
      <c r="O34" s="118" t="s">
        <v>66</v>
      </c>
    </row>
    <row r="35" spans="1:15" s="9" customFormat="1" x14ac:dyDescent="0.25">
      <c r="A35" s="48">
        <f t="shared" si="5"/>
        <v>31</v>
      </c>
      <c r="B35" s="116" t="s">
        <v>63</v>
      </c>
      <c r="C35" s="117" t="s">
        <v>61</v>
      </c>
      <c r="D35" s="38">
        <v>43287</v>
      </c>
      <c r="E35" s="111">
        <v>51000</v>
      </c>
      <c r="F35" s="65">
        <f t="shared" si="0"/>
        <v>51000</v>
      </c>
      <c r="G35" s="59">
        <f t="shared" si="1"/>
        <v>51000</v>
      </c>
      <c r="H35" s="112">
        <v>0</v>
      </c>
      <c r="I35" s="66">
        <v>1</v>
      </c>
      <c r="J35" s="66">
        <v>1</v>
      </c>
      <c r="K35" s="45">
        <f t="shared" si="2"/>
        <v>51000</v>
      </c>
      <c r="L35" s="45">
        <f t="shared" si="3"/>
        <v>51000</v>
      </c>
      <c r="M35" s="45">
        <f t="shared" si="4"/>
        <v>51000</v>
      </c>
      <c r="N35" s="33"/>
      <c r="O35" s="118" t="s">
        <v>67</v>
      </c>
    </row>
    <row r="36" spans="1:15" s="9" customFormat="1" x14ac:dyDescent="0.25">
      <c r="A36" s="48">
        <f t="shared" si="5"/>
        <v>32</v>
      </c>
      <c r="B36" s="93" t="s">
        <v>60</v>
      </c>
      <c r="C36" s="94" t="s">
        <v>61</v>
      </c>
      <c r="D36" s="38">
        <v>43284</v>
      </c>
      <c r="E36" s="119">
        <v>175390</v>
      </c>
      <c r="F36" s="40">
        <f t="shared" si="0"/>
        <v>175390</v>
      </c>
      <c r="G36" s="45">
        <f t="shared" si="1"/>
        <v>175390</v>
      </c>
      <c r="H36" s="112">
        <v>0</v>
      </c>
      <c r="I36" s="66">
        <v>1</v>
      </c>
      <c r="J36" s="66">
        <v>1</v>
      </c>
      <c r="K36" s="45">
        <f t="shared" si="2"/>
        <v>175390</v>
      </c>
      <c r="L36" s="45">
        <f t="shared" si="3"/>
        <v>175390</v>
      </c>
      <c r="M36" s="45">
        <f t="shared" si="4"/>
        <v>175390</v>
      </c>
      <c r="N36" s="33"/>
      <c r="O36" s="106" t="s">
        <v>68</v>
      </c>
    </row>
    <row r="37" spans="1:15" s="9" customFormat="1" x14ac:dyDescent="0.25">
      <c r="A37" s="48">
        <f t="shared" si="5"/>
        <v>33</v>
      </c>
      <c r="B37" s="68" t="s">
        <v>60</v>
      </c>
      <c r="C37" s="120" t="s">
        <v>61</v>
      </c>
      <c r="D37" s="71">
        <v>43259</v>
      </c>
      <c r="E37" s="121">
        <v>629472</v>
      </c>
      <c r="F37" s="40">
        <f t="shared" si="0"/>
        <v>637026</v>
      </c>
      <c r="G37" s="57">
        <f t="shared" si="1"/>
        <v>629472</v>
      </c>
      <c r="H37" s="112">
        <v>7554</v>
      </c>
      <c r="I37" s="66">
        <v>1</v>
      </c>
      <c r="J37" s="105">
        <v>1</v>
      </c>
      <c r="K37" s="45">
        <f t="shared" si="2"/>
        <v>637026</v>
      </c>
      <c r="L37" s="59">
        <f t="shared" si="3"/>
        <v>637026</v>
      </c>
      <c r="M37" s="59">
        <f t="shared" si="4"/>
        <v>629472</v>
      </c>
      <c r="N37" s="33"/>
      <c r="O37" s="106" t="s">
        <v>69</v>
      </c>
    </row>
    <row r="38" spans="1:15" s="9" customFormat="1" x14ac:dyDescent="0.25">
      <c r="A38" s="48">
        <f t="shared" si="5"/>
        <v>34</v>
      </c>
      <c r="B38" s="68" t="s">
        <v>60</v>
      </c>
      <c r="C38" s="120" t="s">
        <v>61</v>
      </c>
      <c r="D38" s="71">
        <v>43272</v>
      </c>
      <c r="E38" s="121">
        <v>330000</v>
      </c>
      <c r="F38" s="40">
        <f t="shared" si="0"/>
        <v>333960</v>
      </c>
      <c r="G38" s="57">
        <f t="shared" si="1"/>
        <v>330000</v>
      </c>
      <c r="H38" s="112">
        <f>+E38*1.2%</f>
        <v>3960</v>
      </c>
      <c r="I38" s="66">
        <v>1</v>
      </c>
      <c r="J38" s="105">
        <v>1</v>
      </c>
      <c r="K38" s="45">
        <f t="shared" si="2"/>
        <v>333960</v>
      </c>
      <c r="L38" s="59">
        <f t="shared" si="3"/>
        <v>333960</v>
      </c>
      <c r="M38" s="59">
        <f t="shared" si="4"/>
        <v>330000</v>
      </c>
      <c r="N38" s="33"/>
      <c r="O38" s="106" t="s">
        <v>70</v>
      </c>
    </row>
    <row r="39" spans="1:15" s="9" customFormat="1" x14ac:dyDescent="0.25">
      <c r="A39" s="48">
        <f t="shared" si="5"/>
        <v>35</v>
      </c>
      <c r="B39" s="68" t="s">
        <v>60</v>
      </c>
      <c r="C39" s="120" t="s">
        <v>61</v>
      </c>
      <c r="D39" s="38">
        <v>43284</v>
      </c>
      <c r="E39" s="121">
        <v>317900</v>
      </c>
      <c r="F39" s="40">
        <f t="shared" si="0"/>
        <v>317900</v>
      </c>
      <c r="G39" s="57">
        <f t="shared" si="1"/>
        <v>317900</v>
      </c>
      <c r="H39" s="112">
        <v>0</v>
      </c>
      <c r="I39" s="66">
        <v>1</v>
      </c>
      <c r="J39" s="105">
        <v>1</v>
      </c>
      <c r="K39" s="45">
        <f t="shared" si="2"/>
        <v>317900</v>
      </c>
      <c r="L39" s="59">
        <f t="shared" si="3"/>
        <v>317900</v>
      </c>
      <c r="M39" s="59">
        <f t="shared" si="4"/>
        <v>317900</v>
      </c>
      <c r="N39" s="33"/>
      <c r="O39" s="106" t="s">
        <v>71</v>
      </c>
    </row>
    <row r="40" spans="1:15" s="9" customFormat="1" x14ac:dyDescent="0.25">
      <c r="A40" s="48">
        <f t="shared" si="5"/>
        <v>36</v>
      </c>
      <c r="B40" s="36" t="s">
        <v>72</v>
      </c>
      <c r="C40" s="37" t="s">
        <v>73</v>
      </c>
      <c r="D40" s="38">
        <v>43284</v>
      </c>
      <c r="E40" s="122">
        <v>1096078</v>
      </c>
      <c r="F40" s="40">
        <f t="shared" si="0"/>
        <v>1096078</v>
      </c>
      <c r="G40" s="41">
        <f t="shared" si="1"/>
        <v>1096078</v>
      </c>
      <c r="H40" s="42">
        <v>0</v>
      </c>
      <c r="I40" s="43">
        <v>1</v>
      </c>
      <c r="J40" s="43">
        <v>1</v>
      </c>
      <c r="K40" s="44">
        <f t="shared" si="2"/>
        <v>1096078</v>
      </c>
      <c r="L40" s="45">
        <f t="shared" si="3"/>
        <v>1096078</v>
      </c>
      <c r="M40" s="44">
        <f t="shared" si="4"/>
        <v>1096078</v>
      </c>
      <c r="N40" s="46"/>
      <c r="O40" s="47" t="s">
        <v>74</v>
      </c>
    </row>
    <row r="41" spans="1:15" s="9" customFormat="1" x14ac:dyDescent="0.25">
      <c r="A41" s="48">
        <f t="shared" si="5"/>
        <v>37</v>
      </c>
      <c r="B41" s="36" t="s">
        <v>75</v>
      </c>
      <c r="C41" s="123" t="s">
        <v>76</v>
      </c>
      <c r="D41" s="38">
        <v>43119</v>
      </c>
      <c r="E41" s="124">
        <v>1002500</v>
      </c>
      <c r="F41" s="65">
        <f t="shared" si="0"/>
        <v>1122800</v>
      </c>
      <c r="G41" s="59">
        <f t="shared" si="1"/>
        <v>100250</v>
      </c>
      <c r="H41" s="57">
        <f>+E41*1.2%</f>
        <v>12030</v>
      </c>
      <c r="I41" s="125">
        <v>10</v>
      </c>
      <c r="J41" s="66">
        <v>5</v>
      </c>
      <c r="K41" s="45">
        <f t="shared" si="2"/>
        <v>112280</v>
      </c>
      <c r="L41" s="45">
        <f t="shared" si="3"/>
        <v>561400</v>
      </c>
      <c r="M41" s="45">
        <f t="shared" si="4"/>
        <v>501250</v>
      </c>
      <c r="N41" s="82"/>
      <c r="O41" s="126" t="s">
        <v>62</v>
      </c>
    </row>
    <row r="42" spans="1:15" s="9" customFormat="1" x14ac:dyDescent="0.25">
      <c r="A42" s="48">
        <f t="shared" si="5"/>
        <v>38</v>
      </c>
      <c r="B42" s="127" t="s">
        <v>75</v>
      </c>
      <c r="C42" s="128" t="s">
        <v>76</v>
      </c>
      <c r="D42" s="86">
        <v>43273</v>
      </c>
      <c r="E42" s="129">
        <v>15390</v>
      </c>
      <c r="F42" s="40">
        <f t="shared" si="0"/>
        <v>15575</v>
      </c>
      <c r="G42" s="45">
        <f t="shared" si="1"/>
        <v>15390</v>
      </c>
      <c r="H42" s="57">
        <v>185</v>
      </c>
      <c r="I42" s="66">
        <v>1</v>
      </c>
      <c r="J42" s="66">
        <v>1</v>
      </c>
      <c r="K42" s="45">
        <f t="shared" si="2"/>
        <v>15575</v>
      </c>
      <c r="L42" s="45">
        <f t="shared" si="3"/>
        <v>15575</v>
      </c>
      <c r="M42" s="45">
        <f t="shared" si="4"/>
        <v>15390</v>
      </c>
      <c r="N42" s="82"/>
      <c r="O42" s="130" t="s">
        <v>77</v>
      </c>
    </row>
    <row r="43" spans="1:15" s="9" customFormat="1" x14ac:dyDescent="0.25">
      <c r="A43" s="48">
        <f t="shared" si="5"/>
        <v>39</v>
      </c>
      <c r="B43" s="74" t="s">
        <v>75</v>
      </c>
      <c r="C43" s="131" t="s">
        <v>76</v>
      </c>
      <c r="D43" s="71">
        <v>43297</v>
      </c>
      <c r="E43" s="132">
        <v>15390</v>
      </c>
      <c r="F43" s="40">
        <f t="shared" si="0"/>
        <v>15390</v>
      </c>
      <c r="G43" s="45">
        <f t="shared" si="1"/>
        <v>15390</v>
      </c>
      <c r="H43" s="57">
        <v>0</v>
      </c>
      <c r="I43" s="66">
        <v>1</v>
      </c>
      <c r="J43" s="66">
        <v>1</v>
      </c>
      <c r="K43" s="45">
        <f t="shared" si="2"/>
        <v>15390</v>
      </c>
      <c r="L43" s="45">
        <f t="shared" si="3"/>
        <v>15390</v>
      </c>
      <c r="M43" s="45">
        <f t="shared" si="4"/>
        <v>15390</v>
      </c>
      <c r="N43" s="67"/>
      <c r="O43" s="76" t="s">
        <v>78</v>
      </c>
    </row>
    <row r="44" spans="1:15" s="9" customFormat="1" x14ac:dyDescent="0.25">
      <c r="A44" s="48">
        <f t="shared" si="5"/>
        <v>40</v>
      </c>
      <c r="B44" s="62" t="s">
        <v>79</v>
      </c>
      <c r="C44" s="63" t="s">
        <v>80</v>
      </c>
      <c r="D44" s="38">
        <v>43280</v>
      </c>
      <c r="E44" s="133">
        <v>53000</v>
      </c>
      <c r="F44" s="65">
        <f t="shared" si="0"/>
        <v>53636</v>
      </c>
      <c r="G44" s="59">
        <f t="shared" si="1"/>
        <v>53000</v>
      </c>
      <c r="H44" s="57">
        <f>+E44*1.2%</f>
        <v>636</v>
      </c>
      <c r="I44" s="66">
        <v>1</v>
      </c>
      <c r="J44" s="66">
        <v>1</v>
      </c>
      <c r="K44" s="45">
        <f t="shared" si="2"/>
        <v>53636</v>
      </c>
      <c r="L44" s="45">
        <f t="shared" si="3"/>
        <v>53636</v>
      </c>
      <c r="M44" s="45">
        <f t="shared" si="4"/>
        <v>53000</v>
      </c>
      <c r="N44" s="67"/>
      <c r="O44" s="113" t="s">
        <v>81</v>
      </c>
    </row>
    <row r="45" spans="1:15" s="9" customFormat="1" x14ac:dyDescent="0.25">
      <c r="A45" s="48">
        <f t="shared" si="5"/>
        <v>41</v>
      </c>
      <c r="B45" s="62" t="s">
        <v>79</v>
      </c>
      <c r="C45" s="63" t="s">
        <v>80</v>
      </c>
      <c r="D45" s="38">
        <v>43272</v>
      </c>
      <c r="E45" s="124">
        <v>21000</v>
      </c>
      <c r="F45" s="65">
        <f t="shared" si="0"/>
        <v>21252</v>
      </c>
      <c r="G45" s="59">
        <f t="shared" si="1"/>
        <v>21000</v>
      </c>
      <c r="H45" s="57">
        <f>+E45*1.2%</f>
        <v>252</v>
      </c>
      <c r="I45" s="66">
        <v>1</v>
      </c>
      <c r="J45" s="66">
        <v>1</v>
      </c>
      <c r="K45" s="45">
        <f t="shared" si="2"/>
        <v>21252</v>
      </c>
      <c r="L45" s="45">
        <f t="shared" si="3"/>
        <v>21252</v>
      </c>
      <c r="M45" s="45">
        <f t="shared" si="4"/>
        <v>21000</v>
      </c>
      <c r="N45" s="67"/>
      <c r="O45" s="68" t="s">
        <v>82</v>
      </c>
    </row>
    <row r="46" spans="1:15" s="9" customFormat="1" x14ac:dyDescent="0.25">
      <c r="A46" s="48">
        <f t="shared" si="5"/>
        <v>42</v>
      </c>
      <c r="B46" s="62" t="s">
        <v>79</v>
      </c>
      <c r="C46" s="63" t="s">
        <v>80</v>
      </c>
      <c r="D46" s="38">
        <v>43277</v>
      </c>
      <c r="E46" s="124">
        <v>21000</v>
      </c>
      <c r="F46" s="65">
        <f t="shared" si="0"/>
        <v>21252</v>
      </c>
      <c r="G46" s="59">
        <f t="shared" si="1"/>
        <v>21000</v>
      </c>
      <c r="H46" s="57">
        <f>+E46*1.2%</f>
        <v>252</v>
      </c>
      <c r="I46" s="66">
        <v>1</v>
      </c>
      <c r="J46" s="66">
        <v>1</v>
      </c>
      <c r="K46" s="45">
        <f t="shared" si="2"/>
        <v>21252</v>
      </c>
      <c r="L46" s="45">
        <f t="shared" si="3"/>
        <v>21252</v>
      </c>
      <c r="M46" s="45">
        <f t="shared" si="4"/>
        <v>21000</v>
      </c>
      <c r="N46" s="67"/>
      <c r="O46" s="68" t="s">
        <v>82</v>
      </c>
    </row>
    <row r="47" spans="1:15" s="9" customFormat="1" x14ac:dyDescent="0.25">
      <c r="A47" s="48">
        <f t="shared" si="5"/>
        <v>43</v>
      </c>
      <c r="B47" s="62" t="s">
        <v>79</v>
      </c>
      <c r="C47" s="63" t="s">
        <v>80</v>
      </c>
      <c r="D47" s="71">
        <v>43279</v>
      </c>
      <c r="E47" s="124">
        <v>100500</v>
      </c>
      <c r="F47" s="65">
        <f t="shared" si="0"/>
        <v>101706</v>
      </c>
      <c r="G47" s="59">
        <f t="shared" si="1"/>
        <v>100500</v>
      </c>
      <c r="H47" s="57">
        <f>+E47*1.2%</f>
        <v>1206</v>
      </c>
      <c r="I47" s="66">
        <v>1</v>
      </c>
      <c r="J47" s="66">
        <v>1</v>
      </c>
      <c r="K47" s="45">
        <f t="shared" si="2"/>
        <v>101706</v>
      </c>
      <c r="L47" s="45">
        <f t="shared" si="3"/>
        <v>101706</v>
      </c>
      <c r="M47" s="45">
        <f t="shared" si="4"/>
        <v>100500</v>
      </c>
      <c r="N47" s="67"/>
      <c r="O47" s="69" t="s">
        <v>65</v>
      </c>
    </row>
    <row r="48" spans="1:15" s="9" customFormat="1" x14ac:dyDescent="0.25">
      <c r="A48" s="48">
        <f t="shared" si="5"/>
        <v>44</v>
      </c>
      <c r="B48" s="62" t="s">
        <v>79</v>
      </c>
      <c r="C48" s="63" t="s">
        <v>80</v>
      </c>
      <c r="D48" s="38">
        <v>43276</v>
      </c>
      <c r="E48" s="134">
        <v>19500</v>
      </c>
      <c r="F48" s="40">
        <f t="shared" si="0"/>
        <v>19500</v>
      </c>
      <c r="G48" s="57">
        <f t="shared" si="1"/>
        <v>19500</v>
      </c>
      <c r="H48" s="57">
        <v>0</v>
      </c>
      <c r="I48" s="58">
        <v>1</v>
      </c>
      <c r="J48" s="58">
        <v>1</v>
      </c>
      <c r="K48" s="45">
        <f t="shared" si="2"/>
        <v>19500</v>
      </c>
      <c r="L48" s="59">
        <f t="shared" si="3"/>
        <v>19500</v>
      </c>
      <c r="M48" s="59">
        <f t="shared" si="4"/>
        <v>19500</v>
      </c>
      <c r="N48" s="60"/>
      <c r="O48" s="68" t="s">
        <v>83</v>
      </c>
    </row>
    <row r="49" spans="1:15" s="9" customFormat="1" x14ac:dyDescent="0.25">
      <c r="A49" s="48">
        <f t="shared" si="5"/>
        <v>45</v>
      </c>
      <c r="B49" s="62" t="s">
        <v>79</v>
      </c>
      <c r="C49" s="63" t="s">
        <v>80</v>
      </c>
      <c r="D49" s="38">
        <v>43279</v>
      </c>
      <c r="E49" s="134">
        <v>6500</v>
      </c>
      <c r="F49" s="40">
        <f t="shared" si="0"/>
        <v>6500</v>
      </c>
      <c r="G49" s="57">
        <f t="shared" si="1"/>
        <v>6500</v>
      </c>
      <c r="H49" s="57">
        <v>0</v>
      </c>
      <c r="I49" s="58">
        <v>1</v>
      </c>
      <c r="J49" s="58">
        <v>1</v>
      </c>
      <c r="K49" s="45">
        <f t="shared" si="2"/>
        <v>6500</v>
      </c>
      <c r="L49" s="59">
        <f t="shared" si="3"/>
        <v>6500</v>
      </c>
      <c r="M49" s="59">
        <f t="shared" si="4"/>
        <v>6500</v>
      </c>
      <c r="N49" s="60"/>
      <c r="O49" s="68" t="s">
        <v>84</v>
      </c>
    </row>
    <row r="50" spans="1:15" s="9" customFormat="1" x14ac:dyDescent="0.25">
      <c r="A50" s="48">
        <f t="shared" si="5"/>
        <v>46</v>
      </c>
      <c r="B50" s="62" t="s">
        <v>79</v>
      </c>
      <c r="C50" s="63" t="s">
        <v>80</v>
      </c>
      <c r="D50" s="38">
        <v>43286</v>
      </c>
      <c r="E50" s="135">
        <v>6500</v>
      </c>
      <c r="F50" s="40">
        <f t="shared" si="0"/>
        <v>6500</v>
      </c>
      <c r="G50" s="57">
        <f t="shared" si="1"/>
        <v>6500</v>
      </c>
      <c r="H50" s="57">
        <v>0</v>
      </c>
      <c r="I50" s="58">
        <v>1</v>
      </c>
      <c r="J50" s="58">
        <v>1</v>
      </c>
      <c r="K50" s="45">
        <f t="shared" si="2"/>
        <v>6500</v>
      </c>
      <c r="L50" s="59">
        <f t="shared" si="3"/>
        <v>6500</v>
      </c>
      <c r="M50" s="59">
        <f t="shared" si="4"/>
        <v>6500</v>
      </c>
      <c r="N50" s="60"/>
      <c r="O50" s="106" t="s">
        <v>84</v>
      </c>
    </row>
    <row r="51" spans="1:15" s="9" customFormat="1" x14ac:dyDescent="0.25">
      <c r="A51" s="48">
        <f t="shared" si="5"/>
        <v>47</v>
      </c>
      <c r="B51" s="68" t="s">
        <v>85</v>
      </c>
      <c r="C51" s="94" t="s">
        <v>86</v>
      </c>
      <c r="D51" s="38">
        <v>43283</v>
      </c>
      <c r="E51" s="124">
        <v>1511259</v>
      </c>
      <c r="F51" s="40">
        <f t="shared" si="0"/>
        <v>1511259</v>
      </c>
      <c r="G51" s="41">
        <f t="shared" si="1"/>
        <v>1511259</v>
      </c>
      <c r="H51" s="42">
        <v>0</v>
      </c>
      <c r="I51" s="43">
        <v>1</v>
      </c>
      <c r="J51" s="43">
        <v>1</v>
      </c>
      <c r="K51" s="44">
        <f t="shared" si="2"/>
        <v>1511259</v>
      </c>
      <c r="L51" s="45">
        <f t="shared" si="3"/>
        <v>1511259</v>
      </c>
      <c r="M51" s="44">
        <f t="shared" si="4"/>
        <v>1511259</v>
      </c>
      <c r="N51" s="60"/>
      <c r="O51" s="96" t="s">
        <v>87</v>
      </c>
    </row>
    <row r="52" spans="1:15" s="9" customFormat="1" x14ac:dyDescent="0.25">
      <c r="A52" s="48">
        <f t="shared" si="5"/>
        <v>48</v>
      </c>
      <c r="B52" s="68" t="s">
        <v>85</v>
      </c>
      <c r="C52" s="94" t="s">
        <v>86</v>
      </c>
      <c r="D52" s="38">
        <v>43283</v>
      </c>
      <c r="E52" s="124">
        <v>291239</v>
      </c>
      <c r="F52" s="40">
        <f t="shared" si="0"/>
        <v>291239</v>
      </c>
      <c r="G52" s="41">
        <f t="shared" si="1"/>
        <v>291239</v>
      </c>
      <c r="H52" s="42">
        <v>0</v>
      </c>
      <c r="I52" s="43">
        <v>1</v>
      </c>
      <c r="J52" s="43">
        <v>1</v>
      </c>
      <c r="K52" s="44">
        <f t="shared" si="2"/>
        <v>291239</v>
      </c>
      <c r="L52" s="45">
        <f t="shared" si="3"/>
        <v>291239</v>
      </c>
      <c r="M52" s="44">
        <f t="shared" si="4"/>
        <v>291239</v>
      </c>
      <c r="N52" s="60"/>
      <c r="O52" s="96" t="s">
        <v>88</v>
      </c>
    </row>
    <row r="53" spans="1:15" s="9" customFormat="1" x14ac:dyDescent="0.25">
      <c r="A53" s="48">
        <f t="shared" si="5"/>
        <v>49</v>
      </c>
      <c r="B53" s="69" t="s">
        <v>89</v>
      </c>
      <c r="C53" s="136" t="s">
        <v>86</v>
      </c>
      <c r="D53" s="71">
        <v>43273</v>
      </c>
      <c r="E53" s="137">
        <v>214640</v>
      </c>
      <c r="F53" s="40">
        <f t="shared" si="0"/>
        <v>217216</v>
      </c>
      <c r="G53" s="45">
        <f t="shared" si="1"/>
        <v>214640</v>
      </c>
      <c r="H53" s="57">
        <v>2576</v>
      </c>
      <c r="I53" s="66">
        <v>1</v>
      </c>
      <c r="J53" s="66">
        <v>1</v>
      </c>
      <c r="K53" s="45">
        <f t="shared" si="2"/>
        <v>217216</v>
      </c>
      <c r="L53" s="45">
        <f t="shared" si="3"/>
        <v>217216</v>
      </c>
      <c r="M53" s="45">
        <f t="shared" si="4"/>
        <v>214640</v>
      </c>
      <c r="N53" s="67"/>
      <c r="O53" s="73" t="s">
        <v>90</v>
      </c>
    </row>
    <row r="54" spans="1:15" s="9" customFormat="1" x14ac:dyDescent="0.25">
      <c r="A54" s="48">
        <f t="shared" si="5"/>
        <v>50</v>
      </c>
      <c r="B54" s="69" t="s">
        <v>89</v>
      </c>
      <c r="C54" s="136" t="s">
        <v>86</v>
      </c>
      <c r="D54" s="71">
        <v>43273</v>
      </c>
      <c r="E54" s="138">
        <v>31140</v>
      </c>
      <c r="F54" s="40">
        <f t="shared" si="0"/>
        <v>31514</v>
      </c>
      <c r="G54" s="45">
        <f t="shared" si="1"/>
        <v>31140</v>
      </c>
      <c r="H54" s="57">
        <v>374</v>
      </c>
      <c r="I54" s="66">
        <v>1</v>
      </c>
      <c r="J54" s="66">
        <v>1</v>
      </c>
      <c r="K54" s="45">
        <f t="shared" si="2"/>
        <v>31514</v>
      </c>
      <c r="L54" s="45">
        <f t="shared" si="3"/>
        <v>31514</v>
      </c>
      <c r="M54" s="45">
        <f t="shared" si="4"/>
        <v>31140</v>
      </c>
      <c r="N54" s="67"/>
      <c r="O54" s="73" t="s">
        <v>91</v>
      </c>
    </row>
    <row r="55" spans="1:15" s="9" customFormat="1" x14ac:dyDescent="0.25">
      <c r="A55" s="48">
        <f t="shared" si="5"/>
        <v>51</v>
      </c>
      <c r="B55" s="74" t="s">
        <v>89</v>
      </c>
      <c r="C55" s="136" t="s">
        <v>86</v>
      </c>
      <c r="D55" s="71">
        <v>43297</v>
      </c>
      <c r="E55" s="132">
        <v>169140</v>
      </c>
      <c r="F55" s="40">
        <f t="shared" si="0"/>
        <v>169140</v>
      </c>
      <c r="G55" s="45">
        <f t="shared" si="1"/>
        <v>169140</v>
      </c>
      <c r="H55" s="57">
        <v>0</v>
      </c>
      <c r="I55" s="66">
        <v>1</v>
      </c>
      <c r="J55" s="66">
        <v>1</v>
      </c>
      <c r="K55" s="45">
        <f t="shared" si="2"/>
        <v>169140</v>
      </c>
      <c r="L55" s="45">
        <f t="shared" si="3"/>
        <v>169140</v>
      </c>
      <c r="M55" s="45">
        <f t="shared" si="4"/>
        <v>169140</v>
      </c>
      <c r="N55" s="67"/>
      <c r="O55" s="73" t="s">
        <v>92</v>
      </c>
    </row>
    <row r="56" spans="1:15" s="9" customFormat="1" x14ac:dyDescent="0.25">
      <c r="A56" s="48">
        <f t="shared" si="5"/>
        <v>52</v>
      </c>
      <c r="B56" s="74" t="s">
        <v>89</v>
      </c>
      <c r="C56" s="136" t="s">
        <v>86</v>
      </c>
      <c r="D56" s="71">
        <v>43297</v>
      </c>
      <c r="E56" s="139">
        <v>31140</v>
      </c>
      <c r="F56" s="40">
        <f t="shared" si="0"/>
        <v>31140</v>
      </c>
      <c r="G56" s="45">
        <f t="shared" si="1"/>
        <v>31140</v>
      </c>
      <c r="H56" s="57">
        <v>0</v>
      </c>
      <c r="I56" s="66">
        <v>1</v>
      </c>
      <c r="J56" s="66">
        <v>1</v>
      </c>
      <c r="K56" s="45">
        <f t="shared" si="2"/>
        <v>31140</v>
      </c>
      <c r="L56" s="45">
        <f t="shared" si="3"/>
        <v>31140</v>
      </c>
      <c r="M56" s="45">
        <f t="shared" si="4"/>
        <v>31140</v>
      </c>
      <c r="N56" s="67"/>
      <c r="O56" s="73" t="s">
        <v>93</v>
      </c>
    </row>
    <row r="57" spans="1:15" s="9" customFormat="1" x14ac:dyDescent="0.25">
      <c r="A57" s="48">
        <f t="shared" si="5"/>
        <v>53</v>
      </c>
      <c r="B57" s="68" t="s">
        <v>94</v>
      </c>
      <c r="C57" s="140" t="s">
        <v>95</v>
      </c>
      <c r="D57" s="71">
        <v>43287</v>
      </c>
      <c r="E57" s="141">
        <v>480000</v>
      </c>
      <c r="F57" s="65">
        <f t="shared" si="0"/>
        <v>480000</v>
      </c>
      <c r="G57" s="142">
        <f t="shared" si="1"/>
        <v>480000</v>
      </c>
      <c r="H57" s="42">
        <v>0</v>
      </c>
      <c r="I57" s="43">
        <v>1</v>
      </c>
      <c r="J57" s="43">
        <v>1</v>
      </c>
      <c r="K57" s="45">
        <f t="shared" si="2"/>
        <v>480000</v>
      </c>
      <c r="L57" s="45">
        <f t="shared" si="3"/>
        <v>480000</v>
      </c>
      <c r="M57" s="44">
        <f t="shared" si="4"/>
        <v>480000</v>
      </c>
      <c r="N57" s="60"/>
      <c r="O57" s="143" t="s">
        <v>96</v>
      </c>
    </row>
    <row r="58" spans="1:15" s="9" customFormat="1" x14ac:dyDescent="0.25">
      <c r="A58" s="48">
        <f t="shared" si="5"/>
        <v>54</v>
      </c>
      <c r="B58" s="68" t="s">
        <v>94</v>
      </c>
      <c r="C58" s="140" t="s">
        <v>95</v>
      </c>
      <c r="D58" s="71">
        <v>43287</v>
      </c>
      <c r="E58" s="141">
        <v>368500</v>
      </c>
      <c r="F58" s="65">
        <f t="shared" si="0"/>
        <v>368500</v>
      </c>
      <c r="G58" s="142">
        <f t="shared" si="1"/>
        <v>368500</v>
      </c>
      <c r="H58" s="42">
        <v>0</v>
      </c>
      <c r="I58" s="43">
        <v>1</v>
      </c>
      <c r="J58" s="43">
        <v>1</v>
      </c>
      <c r="K58" s="45">
        <f t="shared" si="2"/>
        <v>368500</v>
      </c>
      <c r="L58" s="45">
        <f t="shared" si="3"/>
        <v>368500</v>
      </c>
      <c r="M58" s="44">
        <f t="shared" si="4"/>
        <v>368500</v>
      </c>
      <c r="N58" s="60"/>
      <c r="O58" s="143" t="s">
        <v>97</v>
      </c>
    </row>
    <row r="59" spans="1:15" s="9" customFormat="1" x14ac:dyDescent="0.25">
      <c r="A59" s="48">
        <f t="shared" si="5"/>
        <v>55</v>
      </c>
      <c r="B59" s="69" t="s">
        <v>94</v>
      </c>
      <c r="C59" s="144" t="s">
        <v>95</v>
      </c>
      <c r="D59" s="145">
        <v>43277</v>
      </c>
      <c r="E59" s="109">
        <v>203000</v>
      </c>
      <c r="F59" s="65">
        <f t="shared" si="0"/>
        <v>205436</v>
      </c>
      <c r="G59" s="59">
        <f t="shared" si="1"/>
        <v>203000</v>
      </c>
      <c r="H59" s="57">
        <f>+E59*1.2%</f>
        <v>2436</v>
      </c>
      <c r="I59" s="66">
        <v>1</v>
      </c>
      <c r="J59" s="66">
        <v>1</v>
      </c>
      <c r="K59" s="45">
        <f t="shared" si="2"/>
        <v>205436</v>
      </c>
      <c r="L59" s="45">
        <f t="shared" si="3"/>
        <v>205436</v>
      </c>
      <c r="M59" s="45">
        <f t="shared" si="4"/>
        <v>203000</v>
      </c>
      <c r="N59" s="67"/>
      <c r="O59" s="113" t="s">
        <v>64</v>
      </c>
    </row>
    <row r="60" spans="1:15" s="9" customFormat="1" x14ac:dyDescent="0.25">
      <c r="A60" s="48">
        <f t="shared" si="5"/>
        <v>56</v>
      </c>
      <c r="B60" s="93" t="s">
        <v>94</v>
      </c>
      <c r="C60" s="140" t="s">
        <v>95</v>
      </c>
      <c r="D60" s="38">
        <v>43294</v>
      </c>
      <c r="E60" s="146">
        <v>192140</v>
      </c>
      <c r="F60" s="40">
        <f t="shared" si="0"/>
        <v>192140</v>
      </c>
      <c r="G60" s="45">
        <f t="shared" si="1"/>
        <v>192140</v>
      </c>
      <c r="H60" s="57">
        <v>0</v>
      </c>
      <c r="I60" s="66">
        <v>1</v>
      </c>
      <c r="J60" s="66">
        <v>1</v>
      </c>
      <c r="K60" s="45">
        <f t="shared" si="2"/>
        <v>192140</v>
      </c>
      <c r="L60" s="45">
        <f t="shared" si="3"/>
        <v>192140</v>
      </c>
      <c r="M60" s="45">
        <f t="shared" si="4"/>
        <v>192140</v>
      </c>
      <c r="N60" s="67"/>
      <c r="O60" s="47" t="s">
        <v>98</v>
      </c>
    </row>
    <row r="61" spans="1:15" s="9" customFormat="1" x14ac:dyDescent="0.25">
      <c r="A61" s="48">
        <f t="shared" si="5"/>
        <v>57</v>
      </c>
      <c r="B61" s="93" t="s">
        <v>94</v>
      </c>
      <c r="C61" s="140" t="s">
        <v>95</v>
      </c>
      <c r="D61" s="38">
        <v>43294</v>
      </c>
      <c r="E61" s="146">
        <v>349140</v>
      </c>
      <c r="F61" s="40">
        <f t="shared" si="0"/>
        <v>349140</v>
      </c>
      <c r="G61" s="45">
        <f t="shared" si="1"/>
        <v>349140</v>
      </c>
      <c r="H61" s="57">
        <v>0</v>
      </c>
      <c r="I61" s="66">
        <v>1</v>
      </c>
      <c r="J61" s="66">
        <v>1</v>
      </c>
      <c r="K61" s="45">
        <f t="shared" si="2"/>
        <v>349140</v>
      </c>
      <c r="L61" s="45">
        <f t="shared" si="3"/>
        <v>349140</v>
      </c>
      <c r="M61" s="45">
        <f t="shared" si="4"/>
        <v>349140</v>
      </c>
      <c r="N61" s="67"/>
      <c r="O61" s="47" t="s">
        <v>99</v>
      </c>
    </row>
    <row r="62" spans="1:15" s="9" customFormat="1" x14ac:dyDescent="0.25">
      <c r="A62" s="48">
        <f t="shared" si="5"/>
        <v>58</v>
      </c>
      <c r="B62" s="68" t="s">
        <v>94</v>
      </c>
      <c r="C62" s="140" t="s">
        <v>95</v>
      </c>
      <c r="D62" s="71">
        <v>43280</v>
      </c>
      <c r="E62" s="52">
        <v>535000</v>
      </c>
      <c r="F62" s="40">
        <f t="shared" si="0"/>
        <v>541420</v>
      </c>
      <c r="G62" s="57">
        <f t="shared" si="1"/>
        <v>535000</v>
      </c>
      <c r="H62" s="57">
        <f>+E62*1.2%</f>
        <v>6420</v>
      </c>
      <c r="I62" s="66">
        <v>1</v>
      </c>
      <c r="J62" s="105">
        <v>1</v>
      </c>
      <c r="K62" s="45">
        <f t="shared" si="2"/>
        <v>541420</v>
      </c>
      <c r="L62" s="59">
        <f t="shared" si="3"/>
        <v>541420</v>
      </c>
      <c r="M62" s="59">
        <f t="shared" si="4"/>
        <v>535000</v>
      </c>
      <c r="N62" s="67"/>
      <c r="O62" s="143" t="s">
        <v>100</v>
      </c>
    </row>
    <row r="63" spans="1:15" s="9" customFormat="1" x14ac:dyDescent="0.25">
      <c r="A63" s="48">
        <f t="shared" si="5"/>
        <v>59</v>
      </c>
      <c r="B63" s="68" t="s">
        <v>94</v>
      </c>
      <c r="C63" s="140" t="s">
        <v>95</v>
      </c>
      <c r="D63" s="38">
        <v>43286</v>
      </c>
      <c r="E63" s="52">
        <v>222000</v>
      </c>
      <c r="F63" s="40">
        <f t="shared" si="0"/>
        <v>222000</v>
      </c>
      <c r="G63" s="57">
        <f t="shared" si="1"/>
        <v>222000</v>
      </c>
      <c r="H63" s="57">
        <v>0</v>
      </c>
      <c r="I63" s="66">
        <v>1</v>
      </c>
      <c r="J63" s="105">
        <v>1</v>
      </c>
      <c r="K63" s="45">
        <f t="shared" si="2"/>
        <v>222000</v>
      </c>
      <c r="L63" s="59">
        <f t="shared" si="3"/>
        <v>222000</v>
      </c>
      <c r="M63" s="59">
        <f t="shared" si="4"/>
        <v>222000</v>
      </c>
      <c r="N63" s="67"/>
      <c r="O63" s="106" t="s">
        <v>101</v>
      </c>
    </row>
    <row r="64" spans="1:15" s="9" customFormat="1" x14ac:dyDescent="0.25">
      <c r="A64" s="48">
        <f t="shared" si="5"/>
        <v>60</v>
      </c>
      <c r="B64" s="69" t="s">
        <v>102</v>
      </c>
      <c r="C64" s="144" t="s">
        <v>103</v>
      </c>
      <c r="D64" s="71">
        <v>43123</v>
      </c>
      <c r="E64" s="147">
        <v>292973</v>
      </c>
      <c r="F64" s="40">
        <f t="shared" si="0"/>
        <v>314070</v>
      </c>
      <c r="G64" s="41">
        <v>48829</v>
      </c>
      <c r="H64" s="42">
        <v>3516</v>
      </c>
      <c r="I64" s="148">
        <v>6</v>
      </c>
      <c r="J64" s="149">
        <v>1</v>
      </c>
      <c r="K64" s="45">
        <f t="shared" si="2"/>
        <v>52345</v>
      </c>
      <c r="L64" s="45">
        <f t="shared" si="3"/>
        <v>52345</v>
      </c>
      <c r="M64" s="150">
        <f>E64-(G64*5)</f>
        <v>48828</v>
      </c>
      <c r="N64" s="60"/>
      <c r="O64" s="126" t="s">
        <v>104</v>
      </c>
    </row>
    <row r="65" spans="1:15" s="9" customFormat="1" x14ac:dyDescent="0.25">
      <c r="A65" s="48">
        <f t="shared" si="5"/>
        <v>61</v>
      </c>
      <c r="B65" s="69" t="s">
        <v>102</v>
      </c>
      <c r="C65" s="144" t="s">
        <v>103</v>
      </c>
      <c r="D65" s="71">
        <v>43123</v>
      </c>
      <c r="E65" s="147">
        <v>298815</v>
      </c>
      <c r="F65" s="40">
        <f t="shared" si="0"/>
        <v>320334</v>
      </c>
      <c r="G65" s="41">
        <v>49803</v>
      </c>
      <c r="H65" s="42">
        <v>3586</v>
      </c>
      <c r="I65" s="148">
        <v>6</v>
      </c>
      <c r="J65" s="149">
        <v>1</v>
      </c>
      <c r="K65" s="45">
        <f t="shared" si="2"/>
        <v>53389</v>
      </c>
      <c r="L65" s="45">
        <f t="shared" si="3"/>
        <v>53389</v>
      </c>
      <c r="M65" s="150">
        <f>E65-(G65*5)</f>
        <v>49800</v>
      </c>
      <c r="N65" s="60"/>
      <c r="O65" s="126" t="s">
        <v>105</v>
      </c>
    </row>
    <row r="66" spans="1:15" s="9" customFormat="1" x14ac:dyDescent="0.25">
      <c r="A66" s="48">
        <f t="shared" si="5"/>
        <v>62</v>
      </c>
      <c r="B66" s="69" t="s">
        <v>102</v>
      </c>
      <c r="C66" s="144" t="s">
        <v>103</v>
      </c>
      <c r="D66" s="71">
        <v>43273</v>
      </c>
      <c r="E66" s="137">
        <v>25940</v>
      </c>
      <c r="F66" s="40">
        <f t="shared" si="0"/>
        <v>26251</v>
      </c>
      <c r="G66" s="45">
        <f t="shared" ref="G66:G105" si="6">+E66/I66</f>
        <v>25940</v>
      </c>
      <c r="H66" s="57">
        <v>311</v>
      </c>
      <c r="I66" s="66">
        <v>1</v>
      </c>
      <c r="J66" s="66">
        <v>1</v>
      </c>
      <c r="K66" s="45">
        <f t="shared" si="2"/>
        <v>26251</v>
      </c>
      <c r="L66" s="45">
        <f t="shared" si="3"/>
        <v>26251</v>
      </c>
      <c r="M66" s="45">
        <f t="shared" ref="M66:M105" si="7">+G66*J66</f>
        <v>25940</v>
      </c>
      <c r="N66" s="67"/>
      <c r="O66" s="76" t="s">
        <v>106</v>
      </c>
    </row>
    <row r="67" spans="1:15" s="9" customFormat="1" x14ac:dyDescent="0.25">
      <c r="A67" s="48">
        <f t="shared" si="5"/>
        <v>63</v>
      </c>
      <c r="B67" s="74" t="s">
        <v>102</v>
      </c>
      <c r="C67" s="144" t="s">
        <v>103</v>
      </c>
      <c r="D67" s="71">
        <v>43297</v>
      </c>
      <c r="E67" s="132">
        <v>19740</v>
      </c>
      <c r="F67" s="40">
        <f t="shared" si="0"/>
        <v>19740</v>
      </c>
      <c r="G67" s="45">
        <f t="shared" si="6"/>
        <v>19740</v>
      </c>
      <c r="H67" s="57">
        <v>0</v>
      </c>
      <c r="I67" s="66">
        <v>1</v>
      </c>
      <c r="J67" s="66">
        <v>1</v>
      </c>
      <c r="K67" s="45">
        <f t="shared" si="2"/>
        <v>19740</v>
      </c>
      <c r="L67" s="45">
        <f t="shared" si="3"/>
        <v>19740</v>
      </c>
      <c r="M67" s="45">
        <f t="shared" si="7"/>
        <v>19740</v>
      </c>
      <c r="N67" s="67"/>
      <c r="O67" s="76" t="s">
        <v>107</v>
      </c>
    </row>
    <row r="68" spans="1:15" s="9" customFormat="1" x14ac:dyDescent="0.25">
      <c r="A68" s="48">
        <f t="shared" si="5"/>
        <v>64</v>
      </c>
      <c r="B68" s="113" t="s">
        <v>108</v>
      </c>
      <c r="C68" s="149">
        <v>101011</v>
      </c>
      <c r="D68" s="151">
        <v>43272</v>
      </c>
      <c r="E68" s="152">
        <v>12000</v>
      </c>
      <c r="F68" s="65">
        <f t="shared" si="0"/>
        <v>12144</v>
      </c>
      <c r="G68" s="59">
        <f t="shared" si="6"/>
        <v>12000</v>
      </c>
      <c r="H68" s="57">
        <f>+E68*1.2%</f>
        <v>144</v>
      </c>
      <c r="I68" s="66">
        <v>1</v>
      </c>
      <c r="J68" s="66">
        <v>1</v>
      </c>
      <c r="K68" s="45">
        <f t="shared" si="2"/>
        <v>12144</v>
      </c>
      <c r="L68" s="45">
        <f t="shared" si="3"/>
        <v>12144</v>
      </c>
      <c r="M68" s="45">
        <f t="shared" si="7"/>
        <v>12000</v>
      </c>
      <c r="N68" s="67"/>
      <c r="O68" s="69" t="s">
        <v>109</v>
      </c>
    </row>
    <row r="69" spans="1:15" s="9" customFormat="1" x14ac:dyDescent="0.25">
      <c r="A69" s="48">
        <f t="shared" si="5"/>
        <v>65</v>
      </c>
      <c r="B69" s="113" t="s">
        <v>108</v>
      </c>
      <c r="C69" s="149">
        <v>101011</v>
      </c>
      <c r="D69" s="151">
        <v>43273</v>
      </c>
      <c r="E69" s="152">
        <v>12000</v>
      </c>
      <c r="F69" s="65">
        <f t="shared" ref="F69:F132" si="8">+I69*K69</f>
        <v>12144</v>
      </c>
      <c r="G69" s="59">
        <f t="shared" si="6"/>
        <v>12000</v>
      </c>
      <c r="H69" s="57">
        <f>+E69*1.2%</f>
        <v>144</v>
      </c>
      <c r="I69" s="66">
        <v>1</v>
      </c>
      <c r="J69" s="66">
        <v>1</v>
      </c>
      <c r="K69" s="45">
        <f t="shared" ref="K69:K132" si="9">+G69+H69</f>
        <v>12144</v>
      </c>
      <c r="L69" s="45">
        <f t="shared" ref="L69:L132" si="10">+J69*K69</f>
        <v>12144</v>
      </c>
      <c r="M69" s="45">
        <f t="shared" si="7"/>
        <v>12000</v>
      </c>
      <c r="N69" s="67"/>
      <c r="O69" s="69" t="s">
        <v>109</v>
      </c>
    </row>
    <row r="70" spans="1:15" s="9" customFormat="1" x14ac:dyDescent="0.25">
      <c r="A70" s="48">
        <f t="shared" ref="A70:A133" si="11">+A69+1</f>
        <v>66</v>
      </c>
      <c r="B70" s="153" t="s">
        <v>108</v>
      </c>
      <c r="C70" s="154">
        <v>101011</v>
      </c>
      <c r="D70" s="108">
        <v>43290</v>
      </c>
      <c r="E70" s="155">
        <v>21000</v>
      </c>
      <c r="F70" s="65">
        <f t="shared" si="8"/>
        <v>21000</v>
      </c>
      <c r="G70" s="59">
        <f t="shared" si="6"/>
        <v>21000</v>
      </c>
      <c r="H70" s="57">
        <v>0</v>
      </c>
      <c r="I70" s="66">
        <v>1</v>
      </c>
      <c r="J70" s="66">
        <v>1</v>
      </c>
      <c r="K70" s="45">
        <f t="shared" si="9"/>
        <v>21000</v>
      </c>
      <c r="L70" s="45">
        <f t="shared" si="10"/>
        <v>21000</v>
      </c>
      <c r="M70" s="45">
        <f t="shared" si="7"/>
        <v>21000</v>
      </c>
      <c r="N70" s="67"/>
      <c r="O70" s="118" t="s">
        <v>82</v>
      </c>
    </row>
    <row r="71" spans="1:15" s="9" customFormat="1" x14ac:dyDescent="0.25">
      <c r="A71" s="48">
        <f t="shared" si="11"/>
        <v>67</v>
      </c>
      <c r="B71" s="36" t="s">
        <v>110</v>
      </c>
      <c r="C71" s="125">
        <v>110804</v>
      </c>
      <c r="D71" s="38">
        <v>43284</v>
      </c>
      <c r="E71" s="156">
        <v>103000</v>
      </c>
      <c r="F71" s="65">
        <f t="shared" si="8"/>
        <v>103000</v>
      </c>
      <c r="G71" s="57">
        <f t="shared" si="6"/>
        <v>103000</v>
      </c>
      <c r="H71" s="57">
        <v>0</v>
      </c>
      <c r="I71" s="66">
        <v>1</v>
      </c>
      <c r="J71" s="66">
        <v>1</v>
      </c>
      <c r="K71" s="45">
        <f t="shared" si="9"/>
        <v>103000</v>
      </c>
      <c r="L71" s="45">
        <f t="shared" si="10"/>
        <v>103000</v>
      </c>
      <c r="M71" s="45">
        <f t="shared" si="7"/>
        <v>103000</v>
      </c>
      <c r="N71" s="82"/>
      <c r="O71" s="62" t="s">
        <v>111</v>
      </c>
    </row>
    <row r="72" spans="1:15" s="9" customFormat="1" x14ac:dyDescent="0.25">
      <c r="A72" s="48">
        <f t="shared" si="11"/>
        <v>68</v>
      </c>
      <c r="B72" s="102" t="s">
        <v>112</v>
      </c>
      <c r="C72" s="37" t="s">
        <v>113</v>
      </c>
      <c r="D72" s="38">
        <v>43284</v>
      </c>
      <c r="E72" s="157">
        <v>150640</v>
      </c>
      <c r="F72" s="40">
        <f t="shared" si="8"/>
        <v>150640</v>
      </c>
      <c r="G72" s="45">
        <f t="shared" si="6"/>
        <v>150640</v>
      </c>
      <c r="H72" s="57">
        <v>0</v>
      </c>
      <c r="I72" s="66">
        <v>1</v>
      </c>
      <c r="J72" s="66">
        <v>1</v>
      </c>
      <c r="K72" s="45">
        <f t="shared" si="9"/>
        <v>150640</v>
      </c>
      <c r="L72" s="45">
        <f t="shared" si="10"/>
        <v>150640</v>
      </c>
      <c r="M72" s="45">
        <f t="shared" si="7"/>
        <v>150640</v>
      </c>
      <c r="N72" s="82"/>
      <c r="O72" s="47" t="s">
        <v>114</v>
      </c>
    </row>
    <row r="73" spans="1:15" s="9" customFormat="1" x14ac:dyDescent="0.25">
      <c r="A73" s="48">
        <f t="shared" si="11"/>
        <v>69</v>
      </c>
      <c r="B73" s="79" t="s">
        <v>115</v>
      </c>
      <c r="C73" s="158">
        <v>885217</v>
      </c>
      <c r="D73" s="145">
        <v>43273</v>
      </c>
      <c r="E73" s="159">
        <v>503000</v>
      </c>
      <c r="F73" s="65">
        <f t="shared" si="8"/>
        <v>509036</v>
      </c>
      <c r="G73" s="59">
        <f t="shared" si="6"/>
        <v>503000</v>
      </c>
      <c r="H73" s="57">
        <f>+E73*1.2%</f>
        <v>6036</v>
      </c>
      <c r="I73" s="66">
        <v>1</v>
      </c>
      <c r="J73" s="66">
        <v>1</v>
      </c>
      <c r="K73" s="45">
        <f t="shared" si="9"/>
        <v>509036</v>
      </c>
      <c r="L73" s="45">
        <f t="shared" si="10"/>
        <v>509036</v>
      </c>
      <c r="M73" s="45">
        <f t="shared" si="7"/>
        <v>503000</v>
      </c>
      <c r="N73" s="82"/>
      <c r="O73" s="160" t="s">
        <v>116</v>
      </c>
    </row>
    <row r="74" spans="1:15" s="9" customFormat="1" x14ac:dyDescent="0.25">
      <c r="A74" s="48">
        <f t="shared" si="11"/>
        <v>70</v>
      </c>
      <c r="B74" s="68" t="s">
        <v>115</v>
      </c>
      <c r="C74" s="161">
        <v>885217</v>
      </c>
      <c r="D74" s="162">
        <v>43287</v>
      </c>
      <c r="E74" s="156">
        <v>503000</v>
      </c>
      <c r="F74" s="65">
        <f t="shared" si="8"/>
        <v>503000</v>
      </c>
      <c r="G74" s="57">
        <f t="shared" si="6"/>
        <v>503000</v>
      </c>
      <c r="H74" s="57">
        <v>0</v>
      </c>
      <c r="I74" s="66">
        <v>1</v>
      </c>
      <c r="J74" s="66">
        <v>1</v>
      </c>
      <c r="K74" s="45">
        <f t="shared" si="9"/>
        <v>503000</v>
      </c>
      <c r="L74" s="45">
        <f t="shared" si="10"/>
        <v>503000</v>
      </c>
      <c r="M74" s="45">
        <f t="shared" si="7"/>
        <v>503000</v>
      </c>
      <c r="N74" s="82"/>
      <c r="O74" s="116" t="s">
        <v>116</v>
      </c>
    </row>
    <row r="75" spans="1:15" s="9" customFormat="1" x14ac:dyDescent="0.25">
      <c r="A75" s="48">
        <f t="shared" si="11"/>
        <v>71</v>
      </c>
      <c r="B75" s="54" t="s">
        <v>117</v>
      </c>
      <c r="C75" s="66">
        <v>885571</v>
      </c>
      <c r="D75" s="38">
        <v>43280</v>
      </c>
      <c r="E75" s="56">
        <v>18000</v>
      </c>
      <c r="F75" s="40">
        <f t="shared" si="8"/>
        <v>18000</v>
      </c>
      <c r="G75" s="57">
        <f t="shared" si="6"/>
        <v>18000</v>
      </c>
      <c r="H75" s="57">
        <v>0</v>
      </c>
      <c r="I75" s="58">
        <v>1</v>
      </c>
      <c r="J75" s="58">
        <v>1</v>
      </c>
      <c r="K75" s="45">
        <f t="shared" si="9"/>
        <v>18000</v>
      </c>
      <c r="L75" s="59">
        <f t="shared" si="10"/>
        <v>18000</v>
      </c>
      <c r="M75" s="59">
        <f t="shared" si="7"/>
        <v>18000</v>
      </c>
      <c r="N75" s="46"/>
      <c r="O75" s="61" t="s">
        <v>27</v>
      </c>
    </row>
    <row r="76" spans="1:15" s="9" customFormat="1" x14ac:dyDescent="0.25">
      <c r="A76" s="48">
        <f t="shared" si="11"/>
        <v>72</v>
      </c>
      <c r="B76" s="102" t="s">
        <v>118</v>
      </c>
      <c r="C76" s="37" t="s">
        <v>119</v>
      </c>
      <c r="D76" s="38">
        <v>43284</v>
      </c>
      <c r="E76" s="163">
        <v>84640</v>
      </c>
      <c r="F76" s="40">
        <f t="shared" si="8"/>
        <v>84640</v>
      </c>
      <c r="G76" s="45">
        <f t="shared" si="6"/>
        <v>84640</v>
      </c>
      <c r="H76" s="57">
        <v>0</v>
      </c>
      <c r="I76" s="66">
        <v>1</v>
      </c>
      <c r="J76" s="66">
        <v>1</v>
      </c>
      <c r="K76" s="45">
        <f t="shared" si="9"/>
        <v>84640</v>
      </c>
      <c r="L76" s="45">
        <f t="shared" si="10"/>
        <v>84640</v>
      </c>
      <c r="M76" s="45">
        <f t="shared" si="7"/>
        <v>84640</v>
      </c>
      <c r="N76" s="82"/>
      <c r="O76" s="47" t="s">
        <v>120</v>
      </c>
    </row>
    <row r="77" spans="1:15" s="9" customFormat="1" x14ac:dyDescent="0.25">
      <c r="A77" s="48">
        <f t="shared" si="11"/>
        <v>73</v>
      </c>
      <c r="B77" s="102" t="s">
        <v>118</v>
      </c>
      <c r="C77" s="37" t="s">
        <v>119</v>
      </c>
      <c r="D77" s="38">
        <v>43284</v>
      </c>
      <c r="E77" s="163">
        <v>105640</v>
      </c>
      <c r="F77" s="40">
        <f t="shared" si="8"/>
        <v>105640</v>
      </c>
      <c r="G77" s="45">
        <f t="shared" si="6"/>
        <v>105640</v>
      </c>
      <c r="H77" s="57">
        <v>0</v>
      </c>
      <c r="I77" s="66">
        <v>1</v>
      </c>
      <c r="J77" s="66">
        <v>1</v>
      </c>
      <c r="K77" s="45">
        <f t="shared" si="9"/>
        <v>105640</v>
      </c>
      <c r="L77" s="45">
        <f t="shared" si="10"/>
        <v>105640</v>
      </c>
      <c r="M77" s="45">
        <f t="shared" si="7"/>
        <v>105640</v>
      </c>
      <c r="N77" s="82"/>
      <c r="O77" s="47" t="s">
        <v>121</v>
      </c>
    </row>
    <row r="78" spans="1:15" s="9" customFormat="1" x14ac:dyDescent="0.25">
      <c r="A78" s="48">
        <f t="shared" si="11"/>
        <v>74</v>
      </c>
      <c r="B78" s="79" t="s">
        <v>122</v>
      </c>
      <c r="C78" s="80" t="s">
        <v>123</v>
      </c>
      <c r="D78" s="71">
        <v>43285</v>
      </c>
      <c r="E78" s="164">
        <v>1087500</v>
      </c>
      <c r="F78" s="65">
        <f t="shared" si="8"/>
        <v>1087500</v>
      </c>
      <c r="G78" s="142">
        <f t="shared" si="6"/>
        <v>1087500</v>
      </c>
      <c r="H78" s="42">
        <v>0</v>
      </c>
      <c r="I78" s="43">
        <v>1</v>
      </c>
      <c r="J78" s="43">
        <v>1</v>
      </c>
      <c r="K78" s="45">
        <f t="shared" si="9"/>
        <v>1087500</v>
      </c>
      <c r="L78" s="45">
        <f t="shared" si="10"/>
        <v>1087500</v>
      </c>
      <c r="M78" s="44">
        <f t="shared" si="7"/>
        <v>1087500</v>
      </c>
      <c r="N78" s="46"/>
      <c r="O78" s="143" t="s">
        <v>124</v>
      </c>
    </row>
    <row r="79" spans="1:15" s="9" customFormat="1" x14ac:dyDescent="0.25">
      <c r="A79" s="48">
        <f t="shared" si="11"/>
        <v>75</v>
      </c>
      <c r="B79" s="102" t="s">
        <v>125</v>
      </c>
      <c r="C79" s="37" t="s">
        <v>126</v>
      </c>
      <c r="D79" s="38">
        <v>43284</v>
      </c>
      <c r="E79" s="163">
        <v>115500</v>
      </c>
      <c r="F79" s="40">
        <f t="shared" si="8"/>
        <v>115500</v>
      </c>
      <c r="G79" s="45">
        <f t="shared" si="6"/>
        <v>115500</v>
      </c>
      <c r="H79" s="57">
        <v>0</v>
      </c>
      <c r="I79" s="66">
        <v>1</v>
      </c>
      <c r="J79" s="66">
        <v>1</v>
      </c>
      <c r="K79" s="45">
        <f t="shared" si="9"/>
        <v>115500</v>
      </c>
      <c r="L79" s="45">
        <f t="shared" si="10"/>
        <v>115500</v>
      </c>
      <c r="M79" s="45">
        <f t="shared" si="7"/>
        <v>115500</v>
      </c>
      <c r="N79" s="82"/>
      <c r="O79" s="47" t="s">
        <v>127</v>
      </c>
    </row>
    <row r="80" spans="1:15" s="9" customFormat="1" x14ac:dyDescent="0.25">
      <c r="A80" s="48">
        <f t="shared" si="11"/>
        <v>76</v>
      </c>
      <c r="B80" s="116" t="s">
        <v>128</v>
      </c>
      <c r="C80" s="165" t="s">
        <v>129</v>
      </c>
      <c r="D80" s="38">
        <v>43298</v>
      </c>
      <c r="E80" s="156">
        <v>26500</v>
      </c>
      <c r="F80" s="65">
        <f t="shared" si="8"/>
        <v>26500</v>
      </c>
      <c r="G80" s="59">
        <f t="shared" si="6"/>
        <v>26500</v>
      </c>
      <c r="H80" s="57">
        <v>0</v>
      </c>
      <c r="I80" s="66">
        <v>1</v>
      </c>
      <c r="J80" s="66">
        <v>1</v>
      </c>
      <c r="K80" s="45">
        <f t="shared" si="9"/>
        <v>26500</v>
      </c>
      <c r="L80" s="45">
        <f t="shared" si="10"/>
        <v>26500</v>
      </c>
      <c r="M80" s="45">
        <f t="shared" si="7"/>
        <v>26500</v>
      </c>
      <c r="N80" s="82"/>
      <c r="O80" s="118" t="s">
        <v>130</v>
      </c>
    </row>
    <row r="81" spans="1:15" s="9" customFormat="1" x14ac:dyDescent="0.25">
      <c r="A81" s="48">
        <f t="shared" si="11"/>
        <v>77</v>
      </c>
      <c r="B81" s="116" t="s">
        <v>128</v>
      </c>
      <c r="C81" s="165" t="s">
        <v>129</v>
      </c>
      <c r="D81" s="38">
        <v>43298</v>
      </c>
      <c r="E81" s="156">
        <v>51000</v>
      </c>
      <c r="F81" s="65">
        <f t="shared" si="8"/>
        <v>51000</v>
      </c>
      <c r="G81" s="59">
        <f t="shared" si="6"/>
        <v>51000</v>
      </c>
      <c r="H81" s="57">
        <v>0</v>
      </c>
      <c r="I81" s="66">
        <v>1</v>
      </c>
      <c r="J81" s="66">
        <v>1</v>
      </c>
      <c r="K81" s="45">
        <f t="shared" si="9"/>
        <v>51000</v>
      </c>
      <c r="L81" s="45">
        <f t="shared" si="10"/>
        <v>51000</v>
      </c>
      <c r="M81" s="45">
        <f t="shared" si="7"/>
        <v>51000</v>
      </c>
      <c r="N81" s="82"/>
      <c r="O81" s="118" t="s">
        <v>131</v>
      </c>
    </row>
    <row r="82" spans="1:15" s="9" customFormat="1" x14ac:dyDescent="0.25">
      <c r="A82" s="48">
        <f t="shared" si="11"/>
        <v>78</v>
      </c>
      <c r="B82" s="116" t="s">
        <v>128</v>
      </c>
      <c r="C82" s="165" t="s">
        <v>129</v>
      </c>
      <c r="D82" s="38">
        <v>43298</v>
      </c>
      <c r="E82" s="156">
        <v>26500</v>
      </c>
      <c r="F82" s="65">
        <f t="shared" si="8"/>
        <v>26500</v>
      </c>
      <c r="G82" s="59">
        <f t="shared" si="6"/>
        <v>26500</v>
      </c>
      <c r="H82" s="57">
        <v>0</v>
      </c>
      <c r="I82" s="66">
        <v>1</v>
      </c>
      <c r="J82" s="66">
        <v>1</v>
      </c>
      <c r="K82" s="45">
        <f t="shared" si="9"/>
        <v>26500</v>
      </c>
      <c r="L82" s="45">
        <f t="shared" si="10"/>
        <v>26500</v>
      </c>
      <c r="M82" s="45">
        <f t="shared" si="7"/>
        <v>26500</v>
      </c>
      <c r="N82" s="82"/>
      <c r="O82" s="118" t="s">
        <v>132</v>
      </c>
    </row>
    <row r="83" spans="1:15" s="9" customFormat="1" x14ac:dyDescent="0.25">
      <c r="A83" s="48">
        <f t="shared" si="11"/>
        <v>79</v>
      </c>
      <c r="B83" s="166" t="s">
        <v>128</v>
      </c>
      <c r="C83" s="167">
        <v>897091</v>
      </c>
      <c r="D83" s="71">
        <v>43272</v>
      </c>
      <c r="E83" s="168">
        <v>536862</v>
      </c>
      <c r="F83" s="40">
        <f t="shared" si="8"/>
        <v>543304</v>
      </c>
      <c r="G83" s="41">
        <f t="shared" si="6"/>
        <v>536862</v>
      </c>
      <c r="H83" s="42">
        <v>6442</v>
      </c>
      <c r="I83" s="43">
        <v>1</v>
      </c>
      <c r="J83" s="43">
        <v>1</v>
      </c>
      <c r="K83" s="45">
        <f t="shared" si="9"/>
        <v>543304</v>
      </c>
      <c r="L83" s="45">
        <f t="shared" si="10"/>
        <v>543304</v>
      </c>
      <c r="M83" s="44">
        <f t="shared" si="7"/>
        <v>536862</v>
      </c>
      <c r="N83" s="46"/>
      <c r="O83" s="47" t="s">
        <v>133</v>
      </c>
    </row>
    <row r="84" spans="1:15" s="9" customFormat="1" x14ac:dyDescent="0.25">
      <c r="A84" s="48">
        <f t="shared" si="11"/>
        <v>80</v>
      </c>
      <c r="B84" s="166" t="s">
        <v>128</v>
      </c>
      <c r="C84" s="167">
        <v>897091</v>
      </c>
      <c r="D84" s="71">
        <v>43272</v>
      </c>
      <c r="E84" s="168">
        <v>60390</v>
      </c>
      <c r="F84" s="40">
        <f t="shared" si="8"/>
        <v>61115</v>
      </c>
      <c r="G84" s="45">
        <f t="shared" si="6"/>
        <v>60390</v>
      </c>
      <c r="H84" s="57">
        <v>725</v>
      </c>
      <c r="I84" s="66">
        <v>1</v>
      </c>
      <c r="J84" s="66">
        <v>1</v>
      </c>
      <c r="K84" s="45">
        <f t="shared" si="9"/>
        <v>61115</v>
      </c>
      <c r="L84" s="45">
        <f t="shared" si="10"/>
        <v>61115</v>
      </c>
      <c r="M84" s="45">
        <f t="shared" si="7"/>
        <v>60390</v>
      </c>
      <c r="N84" s="82"/>
      <c r="O84" s="47" t="s">
        <v>134</v>
      </c>
    </row>
    <row r="85" spans="1:15" s="9" customFormat="1" x14ac:dyDescent="0.25">
      <c r="A85" s="48">
        <f t="shared" si="11"/>
        <v>81</v>
      </c>
      <c r="B85" s="160" t="s">
        <v>135</v>
      </c>
      <c r="C85" s="169" t="s">
        <v>136</v>
      </c>
      <c r="D85" s="71">
        <v>43286</v>
      </c>
      <c r="E85" s="164">
        <v>1499000</v>
      </c>
      <c r="F85" s="65">
        <f t="shared" si="8"/>
        <v>1499000</v>
      </c>
      <c r="G85" s="142">
        <f t="shared" si="6"/>
        <v>1499000</v>
      </c>
      <c r="H85" s="42">
        <v>0</v>
      </c>
      <c r="I85" s="43">
        <v>1</v>
      </c>
      <c r="J85" s="43">
        <v>1</v>
      </c>
      <c r="K85" s="45">
        <f t="shared" si="9"/>
        <v>1499000</v>
      </c>
      <c r="L85" s="45">
        <f t="shared" si="10"/>
        <v>1499000</v>
      </c>
      <c r="M85" s="44">
        <f t="shared" si="7"/>
        <v>1499000</v>
      </c>
      <c r="N85" s="46"/>
      <c r="O85" s="106" t="s">
        <v>137</v>
      </c>
    </row>
    <row r="86" spans="1:15" s="9" customFormat="1" x14ac:dyDescent="0.25">
      <c r="A86" s="48">
        <f t="shared" si="11"/>
        <v>82</v>
      </c>
      <c r="B86" s="160" t="s">
        <v>135</v>
      </c>
      <c r="C86" s="169" t="s">
        <v>136</v>
      </c>
      <c r="D86" s="71">
        <v>43286</v>
      </c>
      <c r="E86" s="164">
        <v>1032000</v>
      </c>
      <c r="F86" s="65">
        <f t="shared" si="8"/>
        <v>1032000</v>
      </c>
      <c r="G86" s="142">
        <f t="shared" si="6"/>
        <v>1032000</v>
      </c>
      <c r="H86" s="42">
        <v>0</v>
      </c>
      <c r="I86" s="43">
        <v>1</v>
      </c>
      <c r="J86" s="43">
        <v>1</v>
      </c>
      <c r="K86" s="45">
        <f t="shared" si="9"/>
        <v>1032000</v>
      </c>
      <c r="L86" s="45">
        <f t="shared" si="10"/>
        <v>1032000</v>
      </c>
      <c r="M86" s="44">
        <f t="shared" si="7"/>
        <v>1032000</v>
      </c>
      <c r="N86" s="46"/>
      <c r="O86" s="76" t="s">
        <v>96</v>
      </c>
    </row>
    <row r="87" spans="1:15" s="9" customFormat="1" x14ac:dyDescent="0.25">
      <c r="A87" s="48">
        <f t="shared" si="11"/>
        <v>83</v>
      </c>
      <c r="B87" s="160" t="s">
        <v>135</v>
      </c>
      <c r="C87" s="169" t="s">
        <v>136</v>
      </c>
      <c r="D87" s="71">
        <v>43272</v>
      </c>
      <c r="E87" s="170">
        <v>51000</v>
      </c>
      <c r="F87" s="65">
        <f t="shared" si="8"/>
        <v>51612</v>
      </c>
      <c r="G87" s="59">
        <f t="shared" si="6"/>
        <v>51000</v>
      </c>
      <c r="H87" s="57">
        <f>+E87*1.2%</f>
        <v>612</v>
      </c>
      <c r="I87" s="66">
        <v>1</v>
      </c>
      <c r="J87" s="66">
        <v>1</v>
      </c>
      <c r="K87" s="45">
        <f t="shared" si="9"/>
        <v>51612</v>
      </c>
      <c r="L87" s="45">
        <f t="shared" si="10"/>
        <v>51612</v>
      </c>
      <c r="M87" s="45">
        <f t="shared" si="7"/>
        <v>51000</v>
      </c>
      <c r="N87" s="82"/>
      <c r="O87" s="68" t="s">
        <v>67</v>
      </c>
    </row>
    <row r="88" spans="1:15" s="9" customFormat="1" x14ac:dyDescent="0.25">
      <c r="A88" s="48">
        <f t="shared" si="11"/>
        <v>84</v>
      </c>
      <c r="B88" s="160" t="s">
        <v>135</v>
      </c>
      <c r="C88" s="169" t="s">
        <v>136</v>
      </c>
      <c r="D88" s="71">
        <v>43272</v>
      </c>
      <c r="E88" s="170">
        <v>51000</v>
      </c>
      <c r="F88" s="65">
        <f t="shared" si="8"/>
        <v>51612</v>
      </c>
      <c r="G88" s="59">
        <f t="shared" si="6"/>
        <v>51000</v>
      </c>
      <c r="H88" s="57">
        <f>+E88*1.2%</f>
        <v>612</v>
      </c>
      <c r="I88" s="66">
        <v>1</v>
      </c>
      <c r="J88" s="66">
        <v>1</v>
      </c>
      <c r="K88" s="45">
        <f t="shared" si="9"/>
        <v>51612</v>
      </c>
      <c r="L88" s="45">
        <f t="shared" si="10"/>
        <v>51612</v>
      </c>
      <c r="M88" s="45">
        <f t="shared" si="7"/>
        <v>51000</v>
      </c>
      <c r="N88" s="82"/>
      <c r="O88" s="69" t="s">
        <v>131</v>
      </c>
    </row>
    <row r="89" spans="1:15" s="9" customFormat="1" x14ac:dyDescent="0.25">
      <c r="A89" s="48">
        <f t="shared" si="11"/>
        <v>85</v>
      </c>
      <c r="B89" s="160" t="s">
        <v>135</v>
      </c>
      <c r="C89" s="169" t="s">
        <v>136</v>
      </c>
      <c r="D89" s="71">
        <v>43272</v>
      </c>
      <c r="E89" s="170">
        <v>51000</v>
      </c>
      <c r="F89" s="65">
        <f t="shared" si="8"/>
        <v>51612</v>
      </c>
      <c r="G89" s="59">
        <f t="shared" si="6"/>
        <v>51000</v>
      </c>
      <c r="H89" s="57">
        <f>+E89*1.2%</f>
        <v>612</v>
      </c>
      <c r="I89" s="66">
        <v>1</v>
      </c>
      <c r="J89" s="66">
        <v>1</v>
      </c>
      <c r="K89" s="45">
        <f t="shared" si="9"/>
        <v>51612</v>
      </c>
      <c r="L89" s="45">
        <f t="shared" si="10"/>
        <v>51612</v>
      </c>
      <c r="M89" s="45">
        <f t="shared" si="7"/>
        <v>51000</v>
      </c>
      <c r="N89" s="82"/>
      <c r="O89" s="68" t="s">
        <v>138</v>
      </c>
    </row>
    <row r="90" spans="1:15" s="9" customFormat="1" x14ac:dyDescent="0.25">
      <c r="A90" s="48">
        <f t="shared" si="11"/>
        <v>86</v>
      </c>
      <c r="B90" s="160" t="s">
        <v>135</v>
      </c>
      <c r="C90" s="169" t="s">
        <v>136</v>
      </c>
      <c r="D90" s="71">
        <v>43276</v>
      </c>
      <c r="E90" s="170">
        <v>51000</v>
      </c>
      <c r="F90" s="65">
        <f t="shared" si="8"/>
        <v>51612</v>
      </c>
      <c r="G90" s="59">
        <f t="shared" si="6"/>
        <v>51000</v>
      </c>
      <c r="H90" s="57">
        <f>+E90*1.2%</f>
        <v>612</v>
      </c>
      <c r="I90" s="66">
        <v>1</v>
      </c>
      <c r="J90" s="66">
        <v>1</v>
      </c>
      <c r="K90" s="45">
        <f t="shared" si="9"/>
        <v>51612</v>
      </c>
      <c r="L90" s="45">
        <f t="shared" si="10"/>
        <v>51612</v>
      </c>
      <c r="M90" s="45">
        <f t="shared" si="7"/>
        <v>51000</v>
      </c>
      <c r="N90" s="82"/>
      <c r="O90" s="68" t="s">
        <v>67</v>
      </c>
    </row>
    <row r="91" spans="1:15" s="9" customFormat="1" x14ac:dyDescent="0.25">
      <c r="A91" s="48">
        <f t="shared" si="11"/>
        <v>87</v>
      </c>
      <c r="B91" s="160" t="s">
        <v>135</v>
      </c>
      <c r="C91" s="169" t="s">
        <v>136</v>
      </c>
      <c r="D91" s="71">
        <v>43276</v>
      </c>
      <c r="E91" s="170">
        <v>51000</v>
      </c>
      <c r="F91" s="65">
        <f t="shared" si="8"/>
        <v>51612</v>
      </c>
      <c r="G91" s="59">
        <f t="shared" si="6"/>
        <v>51000</v>
      </c>
      <c r="H91" s="57">
        <f>+E91*1.2%</f>
        <v>612</v>
      </c>
      <c r="I91" s="66">
        <v>1</v>
      </c>
      <c r="J91" s="66">
        <v>1</v>
      </c>
      <c r="K91" s="45">
        <f t="shared" si="9"/>
        <v>51612</v>
      </c>
      <c r="L91" s="45">
        <f t="shared" si="10"/>
        <v>51612</v>
      </c>
      <c r="M91" s="45">
        <f t="shared" si="7"/>
        <v>51000</v>
      </c>
      <c r="N91" s="82"/>
      <c r="O91" s="68" t="s">
        <v>67</v>
      </c>
    </row>
    <row r="92" spans="1:15" s="9" customFormat="1" x14ac:dyDescent="0.25">
      <c r="A92" s="48">
        <f t="shared" si="11"/>
        <v>88</v>
      </c>
      <c r="B92" s="54" t="s">
        <v>139</v>
      </c>
      <c r="C92" s="55" t="s">
        <v>140</v>
      </c>
      <c r="D92" s="38">
        <v>43298</v>
      </c>
      <c r="E92" s="56">
        <v>6000</v>
      </c>
      <c r="F92" s="40">
        <f t="shared" si="8"/>
        <v>6000</v>
      </c>
      <c r="G92" s="57">
        <f t="shared" si="6"/>
        <v>6000</v>
      </c>
      <c r="H92" s="57">
        <v>0</v>
      </c>
      <c r="I92" s="58">
        <v>1</v>
      </c>
      <c r="J92" s="58">
        <v>1</v>
      </c>
      <c r="K92" s="45">
        <f t="shared" si="9"/>
        <v>6000</v>
      </c>
      <c r="L92" s="59">
        <f t="shared" si="10"/>
        <v>6000</v>
      </c>
      <c r="M92" s="59">
        <f t="shared" si="7"/>
        <v>6000</v>
      </c>
      <c r="N92" s="46"/>
      <c r="O92" s="61" t="s">
        <v>27</v>
      </c>
    </row>
    <row r="93" spans="1:15" s="9" customFormat="1" x14ac:dyDescent="0.25">
      <c r="A93" s="48">
        <f t="shared" si="11"/>
        <v>89</v>
      </c>
      <c r="B93" s="36" t="s">
        <v>141</v>
      </c>
      <c r="C93" s="125">
        <v>898343</v>
      </c>
      <c r="D93" s="38">
        <v>43290</v>
      </c>
      <c r="E93" s="156">
        <v>503000</v>
      </c>
      <c r="F93" s="65">
        <f t="shared" si="8"/>
        <v>503000</v>
      </c>
      <c r="G93" s="57">
        <f t="shared" si="6"/>
        <v>503000</v>
      </c>
      <c r="H93" s="57">
        <v>0</v>
      </c>
      <c r="I93" s="66">
        <v>1</v>
      </c>
      <c r="J93" s="66">
        <v>1</v>
      </c>
      <c r="K93" s="45">
        <f t="shared" si="9"/>
        <v>503000</v>
      </c>
      <c r="L93" s="45">
        <f t="shared" si="10"/>
        <v>503000</v>
      </c>
      <c r="M93" s="45">
        <f t="shared" si="7"/>
        <v>503000</v>
      </c>
      <c r="N93" s="82"/>
      <c r="O93" s="62" t="s">
        <v>116</v>
      </c>
    </row>
    <row r="94" spans="1:15" s="9" customFormat="1" x14ac:dyDescent="0.25">
      <c r="A94" s="48">
        <f t="shared" si="11"/>
        <v>90</v>
      </c>
      <c r="B94" s="171" t="s">
        <v>141</v>
      </c>
      <c r="C94" s="172">
        <v>898343</v>
      </c>
      <c r="D94" s="151">
        <v>43272</v>
      </c>
      <c r="E94" s="170">
        <v>100500</v>
      </c>
      <c r="F94" s="65">
        <f t="shared" si="8"/>
        <v>101706</v>
      </c>
      <c r="G94" s="59">
        <f t="shared" si="6"/>
        <v>100500</v>
      </c>
      <c r="H94" s="57">
        <f>+E94*1.2%</f>
        <v>1206</v>
      </c>
      <c r="I94" s="66">
        <v>1</v>
      </c>
      <c r="J94" s="66">
        <v>1</v>
      </c>
      <c r="K94" s="45">
        <f t="shared" si="9"/>
        <v>101706</v>
      </c>
      <c r="L94" s="45">
        <f t="shared" si="10"/>
        <v>101706</v>
      </c>
      <c r="M94" s="45">
        <f t="shared" si="7"/>
        <v>100500</v>
      </c>
      <c r="N94" s="82"/>
      <c r="O94" s="79" t="s">
        <v>142</v>
      </c>
    </row>
    <row r="95" spans="1:15" s="9" customFormat="1" x14ac:dyDescent="0.25">
      <c r="A95" s="48">
        <f t="shared" si="11"/>
        <v>91</v>
      </c>
      <c r="B95" s="171" t="s">
        <v>141</v>
      </c>
      <c r="C95" s="172">
        <v>898343</v>
      </c>
      <c r="D95" s="151">
        <v>43290</v>
      </c>
      <c r="E95" s="156">
        <v>100500</v>
      </c>
      <c r="F95" s="65">
        <f t="shared" si="8"/>
        <v>100500</v>
      </c>
      <c r="G95" s="59">
        <f t="shared" si="6"/>
        <v>100500</v>
      </c>
      <c r="H95" s="57">
        <v>0</v>
      </c>
      <c r="I95" s="66">
        <v>1</v>
      </c>
      <c r="J95" s="66">
        <v>1</v>
      </c>
      <c r="K95" s="45">
        <f t="shared" si="9"/>
        <v>100500</v>
      </c>
      <c r="L95" s="45">
        <f t="shared" si="10"/>
        <v>100500</v>
      </c>
      <c r="M95" s="45">
        <f t="shared" si="7"/>
        <v>100500</v>
      </c>
      <c r="N95" s="82"/>
      <c r="O95" s="118" t="s">
        <v>142</v>
      </c>
    </row>
    <row r="96" spans="1:15" s="9" customFormat="1" x14ac:dyDescent="0.25">
      <c r="A96" s="48">
        <f t="shared" si="11"/>
        <v>92</v>
      </c>
      <c r="B96" s="171" t="s">
        <v>141</v>
      </c>
      <c r="C96" s="172">
        <v>898343</v>
      </c>
      <c r="D96" s="151">
        <v>43290</v>
      </c>
      <c r="E96" s="156">
        <v>100500</v>
      </c>
      <c r="F96" s="65">
        <f t="shared" si="8"/>
        <v>100500</v>
      </c>
      <c r="G96" s="59">
        <f t="shared" si="6"/>
        <v>100500</v>
      </c>
      <c r="H96" s="57">
        <v>0</v>
      </c>
      <c r="I96" s="66">
        <v>1</v>
      </c>
      <c r="J96" s="66">
        <v>1</v>
      </c>
      <c r="K96" s="45">
        <f t="shared" si="9"/>
        <v>100500</v>
      </c>
      <c r="L96" s="45">
        <f t="shared" si="10"/>
        <v>100500</v>
      </c>
      <c r="M96" s="45">
        <f t="shared" si="7"/>
        <v>100500</v>
      </c>
      <c r="N96" s="82"/>
      <c r="O96" s="118" t="s">
        <v>142</v>
      </c>
    </row>
    <row r="97" spans="1:15" s="9" customFormat="1" x14ac:dyDescent="0.25">
      <c r="A97" s="48">
        <f t="shared" si="11"/>
        <v>93</v>
      </c>
      <c r="B97" s="171" t="s">
        <v>141</v>
      </c>
      <c r="C97" s="172">
        <v>898343</v>
      </c>
      <c r="D97" s="151">
        <v>43290</v>
      </c>
      <c r="E97" s="156">
        <v>51000</v>
      </c>
      <c r="F97" s="65">
        <f t="shared" si="8"/>
        <v>51000</v>
      </c>
      <c r="G97" s="59">
        <f t="shared" si="6"/>
        <v>51000</v>
      </c>
      <c r="H97" s="57">
        <v>0</v>
      </c>
      <c r="I97" s="66">
        <v>1</v>
      </c>
      <c r="J97" s="66">
        <v>1</v>
      </c>
      <c r="K97" s="45">
        <f t="shared" si="9"/>
        <v>51000</v>
      </c>
      <c r="L97" s="45">
        <f t="shared" si="10"/>
        <v>51000</v>
      </c>
      <c r="M97" s="45">
        <f t="shared" si="7"/>
        <v>51000</v>
      </c>
      <c r="N97" s="82"/>
      <c r="O97" s="118" t="s">
        <v>131</v>
      </c>
    </row>
    <row r="98" spans="1:15" s="9" customFormat="1" x14ac:dyDescent="0.25">
      <c r="A98" s="48">
        <f t="shared" si="11"/>
        <v>94</v>
      </c>
      <c r="B98" s="171" t="s">
        <v>141</v>
      </c>
      <c r="C98" s="172">
        <v>898343</v>
      </c>
      <c r="D98" s="151">
        <v>43290</v>
      </c>
      <c r="E98" s="156">
        <v>51000</v>
      </c>
      <c r="F98" s="65">
        <f t="shared" si="8"/>
        <v>51000</v>
      </c>
      <c r="G98" s="59">
        <f t="shared" si="6"/>
        <v>51000</v>
      </c>
      <c r="H98" s="57">
        <v>0</v>
      </c>
      <c r="I98" s="66">
        <v>1</v>
      </c>
      <c r="J98" s="66">
        <v>1</v>
      </c>
      <c r="K98" s="45">
        <f t="shared" si="9"/>
        <v>51000</v>
      </c>
      <c r="L98" s="45">
        <f t="shared" si="10"/>
        <v>51000</v>
      </c>
      <c r="M98" s="45">
        <f t="shared" si="7"/>
        <v>51000</v>
      </c>
      <c r="N98" s="82"/>
      <c r="O98" s="118" t="s">
        <v>67</v>
      </c>
    </row>
    <row r="99" spans="1:15" s="9" customFormat="1" x14ac:dyDescent="0.25">
      <c r="A99" s="48">
        <f t="shared" si="11"/>
        <v>95</v>
      </c>
      <c r="B99" s="171" t="s">
        <v>141</v>
      </c>
      <c r="C99" s="172">
        <v>898343</v>
      </c>
      <c r="D99" s="151">
        <v>43290</v>
      </c>
      <c r="E99" s="156">
        <v>51000</v>
      </c>
      <c r="F99" s="65">
        <f t="shared" si="8"/>
        <v>51000</v>
      </c>
      <c r="G99" s="59">
        <f t="shared" si="6"/>
        <v>51000</v>
      </c>
      <c r="H99" s="57">
        <v>0</v>
      </c>
      <c r="I99" s="66">
        <v>1</v>
      </c>
      <c r="J99" s="66">
        <v>1</v>
      </c>
      <c r="K99" s="45">
        <f t="shared" si="9"/>
        <v>51000</v>
      </c>
      <c r="L99" s="45">
        <f t="shared" si="10"/>
        <v>51000</v>
      </c>
      <c r="M99" s="45">
        <f t="shared" si="7"/>
        <v>51000</v>
      </c>
      <c r="N99" s="82"/>
      <c r="O99" s="118" t="s">
        <v>143</v>
      </c>
    </row>
    <row r="100" spans="1:15" s="9" customFormat="1" x14ac:dyDescent="0.25">
      <c r="A100" s="48">
        <f t="shared" si="11"/>
        <v>96</v>
      </c>
      <c r="B100" s="171" t="s">
        <v>141</v>
      </c>
      <c r="C100" s="172">
        <v>898343</v>
      </c>
      <c r="D100" s="151">
        <v>43290</v>
      </c>
      <c r="E100" s="156">
        <v>51000</v>
      </c>
      <c r="F100" s="65">
        <f t="shared" si="8"/>
        <v>51000</v>
      </c>
      <c r="G100" s="59">
        <f t="shared" si="6"/>
        <v>51000</v>
      </c>
      <c r="H100" s="57">
        <v>0</v>
      </c>
      <c r="I100" s="66">
        <v>1</v>
      </c>
      <c r="J100" s="66">
        <v>1</v>
      </c>
      <c r="K100" s="45">
        <f t="shared" si="9"/>
        <v>51000</v>
      </c>
      <c r="L100" s="45">
        <f t="shared" si="10"/>
        <v>51000</v>
      </c>
      <c r="M100" s="45">
        <f t="shared" si="7"/>
        <v>51000</v>
      </c>
      <c r="N100" s="82"/>
      <c r="O100" s="118" t="s">
        <v>143</v>
      </c>
    </row>
    <row r="101" spans="1:15" s="9" customFormat="1" x14ac:dyDescent="0.25">
      <c r="A101" s="48">
        <f t="shared" si="11"/>
        <v>97</v>
      </c>
      <c r="B101" s="100" t="s">
        <v>141</v>
      </c>
      <c r="C101" s="63" t="s">
        <v>144</v>
      </c>
      <c r="D101" s="38">
        <v>43286</v>
      </c>
      <c r="E101" s="173">
        <v>225860</v>
      </c>
      <c r="F101" s="40">
        <f t="shared" si="8"/>
        <v>225860</v>
      </c>
      <c r="G101" s="41">
        <f t="shared" si="6"/>
        <v>225860</v>
      </c>
      <c r="H101" s="42">
        <v>0</v>
      </c>
      <c r="I101" s="53">
        <v>1</v>
      </c>
      <c r="J101" s="53">
        <v>1</v>
      </c>
      <c r="K101" s="45">
        <f t="shared" si="9"/>
        <v>225860</v>
      </c>
      <c r="L101" s="45">
        <f t="shared" si="10"/>
        <v>225860</v>
      </c>
      <c r="M101" s="44">
        <f t="shared" si="7"/>
        <v>225860</v>
      </c>
      <c r="N101" s="46"/>
      <c r="O101" s="100" t="s">
        <v>145</v>
      </c>
    </row>
    <row r="102" spans="1:15" s="9" customFormat="1" x14ac:dyDescent="0.25">
      <c r="A102" s="48">
        <f t="shared" si="11"/>
        <v>98</v>
      </c>
      <c r="B102" s="102" t="s">
        <v>141</v>
      </c>
      <c r="C102" s="125">
        <v>898343</v>
      </c>
      <c r="D102" s="38">
        <v>43283</v>
      </c>
      <c r="E102" s="163">
        <v>130700</v>
      </c>
      <c r="F102" s="40">
        <f t="shared" si="8"/>
        <v>130700</v>
      </c>
      <c r="G102" s="45">
        <f t="shared" si="6"/>
        <v>130700</v>
      </c>
      <c r="H102" s="57">
        <v>0</v>
      </c>
      <c r="I102" s="66">
        <v>1</v>
      </c>
      <c r="J102" s="66">
        <v>1</v>
      </c>
      <c r="K102" s="45">
        <f t="shared" si="9"/>
        <v>130700</v>
      </c>
      <c r="L102" s="45">
        <f t="shared" si="10"/>
        <v>130700</v>
      </c>
      <c r="M102" s="45">
        <f t="shared" si="7"/>
        <v>130700</v>
      </c>
      <c r="N102" s="82"/>
      <c r="O102" s="47" t="s">
        <v>146</v>
      </c>
    </row>
    <row r="103" spans="1:15" s="9" customFormat="1" x14ac:dyDescent="0.25">
      <c r="A103" s="48">
        <f t="shared" si="11"/>
        <v>99</v>
      </c>
      <c r="B103" s="93" t="s">
        <v>147</v>
      </c>
      <c r="C103" s="94" t="s">
        <v>148</v>
      </c>
      <c r="D103" s="38">
        <v>43284</v>
      </c>
      <c r="E103" s="174">
        <v>50140</v>
      </c>
      <c r="F103" s="40">
        <f t="shared" si="8"/>
        <v>50140</v>
      </c>
      <c r="G103" s="45">
        <f t="shared" si="6"/>
        <v>50140</v>
      </c>
      <c r="H103" s="57">
        <v>0</v>
      </c>
      <c r="I103" s="66">
        <v>1</v>
      </c>
      <c r="J103" s="66">
        <v>1</v>
      </c>
      <c r="K103" s="45">
        <f t="shared" si="9"/>
        <v>50140</v>
      </c>
      <c r="L103" s="45">
        <f t="shared" si="10"/>
        <v>50140</v>
      </c>
      <c r="M103" s="45">
        <f t="shared" si="7"/>
        <v>50140</v>
      </c>
      <c r="N103" s="82"/>
      <c r="O103" s="106" t="s">
        <v>149</v>
      </c>
    </row>
    <row r="104" spans="1:15" s="9" customFormat="1" x14ac:dyDescent="0.25">
      <c r="A104" s="48">
        <f t="shared" si="11"/>
        <v>100</v>
      </c>
      <c r="B104" s="36" t="s">
        <v>150</v>
      </c>
      <c r="C104" s="53">
        <v>899458</v>
      </c>
      <c r="D104" s="38">
        <v>43284</v>
      </c>
      <c r="E104" s="175">
        <v>429824</v>
      </c>
      <c r="F104" s="40">
        <f t="shared" si="8"/>
        <v>429824</v>
      </c>
      <c r="G104" s="41">
        <f t="shared" si="6"/>
        <v>429824</v>
      </c>
      <c r="H104" s="42">
        <v>0</v>
      </c>
      <c r="I104" s="43">
        <v>1</v>
      </c>
      <c r="J104" s="43">
        <v>1</v>
      </c>
      <c r="K104" s="44">
        <f t="shared" si="9"/>
        <v>429824</v>
      </c>
      <c r="L104" s="45">
        <f t="shared" si="10"/>
        <v>429824</v>
      </c>
      <c r="M104" s="44">
        <f t="shared" si="7"/>
        <v>429824</v>
      </c>
      <c r="N104" s="46"/>
      <c r="O104" s="47" t="s">
        <v>151</v>
      </c>
    </row>
    <row r="105" spans="1:15" s="9" customFormat="1" x14ac:dyDescent="0.25">
      <c r="A105" s="48">
        <f t="shared" si="11"/>
        <v>101</v>
      </c>
      <c r="B105" s="102" t="s">
        <v>150</v>
      </c>
      <c r="C105" s="53">
        <v>899458</v>
      </c>
      <c r="D105" s="38">
        <v>43284</v>
      </c>
      <c r="E105" s="157">
        <v>174300</v>
      </c>
      <c r="F105" s="40">
        <f t="shared" si="8"/>
        <v>174300</v>
      </c>
      <c r="G105" s="45">
        <f t="shared" si="6"/>
        <v>174300</v>
      </c>
      <c r="H105" s="57">
        <v>0</v>
      </c>
      <c r="I105" s="66">
        <v>1</v>
      </c>
      <c r="J105" s="66">
        <v>1</v>
      </c>
      <c r="K105" s="45">
        <f t="shared" si="9"/>
        <v>174300</v>
      </c>
      <c r="L105" s="45">
        <f t="shared" si="10"/>
        <v>174300</v>
      </c>
      <c r="M105" s="45">
        <f t="shared" si="7"/>
        <v>174300</v>
      </c>
      <c r="N105" s="82"/>
      <c r="O105" s="47" t="s">
        <v>152</v>
      </c>
    </row>
    <row r="106" spans="1:15" x14ac:dyDescent="0.25">
      <c r="A106" s="48">
        <f t="shared" si="11"/>
        <v>102</v>
      </c>
      <c r="B106" s="176" t="s">
        <v>153</v>
      </c>
      <c r="C106" s="177" t="s">
        <v>154</v>
      </c>
      <c r="D106" s="178">
        <v>42836</v>
      </c>
      <c r="E106" s="179">
        <f>18024000</f>
        <v>18024000</v>
      </c>
      <c r="F106" s="180">
        <f t="shared" si="8"/>
        <v>25830000</v>
      </c>
      <c r="G106" s="181">
        <v>501212</v>
      </c>
      <c r="H106" s="182">
        <f>+E106*1.2%</f>
        <v>216288</v>
      </c>
      <c r="I106" s="183">
        <v>36</v>
      </c>
      <c r="J106" s="184">
        <f>21+1</f>
        <v>22</v>
      </c>
      <c r="K106" s="45">
        <f t="shared" si="9"/>
        <v>717500</v>
      </c>
      <c r="L106" s="45">
        <f t="shared" si="10"/>
        <v>15785000</v>
      </c>
      <c r="M106" s="185">
        <f>E106-(G106*13)</f>
        <v>11508244</v>
      </c>
      <c r="N106" s="82"/>
      <c r="O106" s="186" t="s">
        <v>155</v>
      </c>
    </row>
    <row r="107" spans="1:15" x14ac:dyDescent="0.25">
      <c r="A107" s="48">
        <f t="shared" si="11"/>
        <v>103</v>
      </c>
      <c r="B107" s="68" t="s">
        <v>156</v>
      </c>
      <c r="C107" s="94" t="s">
        <v>157</v>
      </c>
      <c r="D107" s="38">
        <v>43284</v>
      </c>
      <c r="E107" s="124">
        <v>303683</v>
      </c>
      <c r="F107" s="40">
        <f t="shared" si="8"/>
        <v>303683</v>
      </c>
      <c r="G107" s="41">
        <f t="shared" ref="G107:G150" si="12">+E107/I107</f>
        <v>303683</v>
      </c>
      <c r="H107" s="42">
        <v>0</v>
      </c>
      <c r="I107" s="43">
        <v>1</v>
      </c>
      <c r="J107" s="43">
        <v>1</v>
      </c>
      <c r="K107" s="44">
        <f t="shared" si="9"/>
        <v>303683</v>
      </c>
      <c r="L107" s="45">
        <f t="shared" si="10"/>
        <v>303683</v>
      </c>
      <c r="M107" s="44">
        <f t="shared" ref="M107:M150" si="13">+G107*J107</f>
        <v>303683</v>
      </c>
      <c r="N107" s="46"/>
      <c r="O107" s="96" t="s">
        <v>158</v>
      </c>
    </row>
    <row r="108" spans="1:15" x14ac:dyDescent="0.25">
      <c r="A108" s="48">
        <f t="shared" si="11"/>
        <v>104</v>
      </c>
      <c r="B108" s="68" t="s">
        <v>156</v>
      </c>
      <c r="C108" s="94" t="s">
        <v>157</v>
      </c>
      <c r="D108" s="38">
        <v>43284</v>
      </c>
      <c r="E108" s="124">
        <v>437788</v>
      </c>
      <c r="F108" s="40">
        <f t="shared" si="8"/>
        <v>437788</v>
      </c>
      <c r="G108" s="41">
        <f t="shared" si="12"/>
        <v>437788</v>
      </c>
      <c r="H108" s="42">
        <v>0</v>
      </c>
      <c r="I108" s="43">
        <v>1</v>
      </c>
      <c r="J108" s="43">
        <v>1</v>
      </c>
      <c r="K108" s="44">
        <f t="shared" si="9"/>
        <v>437788</v>
      </c>
      <c r="L108" s="45">
        <f t="shared" si="10"/>
        <v>437788</v>
      </c>
      <c r="M108" s="44">
        <f t="shared" si="13"/>
        <v>437788</v>
      </c>
      <c r="N108" s="46"/>
      <c r="O108" s="96" t="s">
        <v>159</v>
      </c>
    </row>
    <row r="109" spans="1:15" x14ac:dyDescent="0.25">
      <c r="A109" s="48">
        <f t="shared" si="11"/>
        <v>105</v>
      </c>
      <c r="B109" s="102" t="s">
        <v>156</v>
      </c>
      <c r="C109" s="37" t="s">
        <v>157</v>
      </c>
      <c r="D109" s="38">
        <v>43284</v>
      </c>
      <c r="E109" s="146">
        <v>79800</v>
      </c>
      <c r="F109" s="40">
        <f t="shared" si="8"/>
        <v>79800</v>
      </c>
      <c r="G109" s="45">
        <f t="shared" si="12"/>
        <v>79800</v>
      </c>
      <c r="H109" s="57">
        <v>0</v>
      </c>
      <c r="I109" s="66">
        <v>1</v>
      </c>
      <c r="J109" s="66">
        <v>1</v>
      </c>
      <c r="K109" s="45">
        <f t="shared" si="9"/>
        <v>79800</v>
      </c>
      <c r="L109" s="45">
        <f t="shared" si="10"/>
        <v>79800</v>
      </c>
      <c r="M109" s="45">
        <f t="shared" si="13"/>
        <v>79800</v>
      </c>
      <c r="N109" s="82"/>
      <c r="O109" s="47" t="s">
        <v>160</v>
      </c>
    </row>
    <row r="110" spans="1:15" x14ac:dyDescent="0.25">
      <c r="A110" s="48">
        <f t="shared" si="11"/>
        <v>106</v>
      </c>
      <c r="B110" s="187" t="s">
        <v>156</v>
      </c>
      <c r="C110" s="188" t="s">
        <v>157</v>
      </c>
      <c r="D110" s="51">
        <v>43284</v>
      </c>
      <c r="E110" s="189">
        <v>41300</v>
      </c>
      <c r="F110" s="40">
        <f t="shared" si="8"/>
        <v>41300</v>
      </c>
      <c r="G110" s="45">
        <f t="shared" si="12"/>
        <v>41300</v>
      </c>
      <c r="H110" s="57">
        <v>0</v>
      </c>
      <c r="I110" s="66">
        <v>1</v>
      </c>
      <c r="J110" s="66">
        <v>1</v>
      </c>
      <c r="K110" s="45">
        <f t="shared" si="9"/>
        <v>41300</v>
      </c>
      <c r="L110" s="45">
        <f t="shared" si="10"/>
        <v>41300</v>
      </c>
      <c r="M110" s="45">
        <f t="shared" si="13"/>
        <v>41300</v>
      </c>
      <c r="N110" s="82"/>
      <c r="O110" s="190" t="s">
        <v>160</v>
      </c>
    </row>
    <row r="111" spans="1:15" x14ac:dyDescent="0.25">
      <c r="A111" s="48">
        <f t="shared" si="11"/>
        <v>107</v>
      </c>
      <c r="B111" s="54" t="s">
        <v>161</v>
      </c>
      <c r="C111" s="55" t="s">
        <v>162</v>
      </c>
      <c r="D111" s="38">
        <v>43298</v>
      </c>
      <c r="E111" s="40">
        <v>6000</v>
      </c>
      <c r="F111" s="40">
        <f t="shared" si="8"/>
        <v>6000</v>
      </c>
      <c r="G111" s="57">
        <f t="shared" si="12"/>
        <v>6000</v>
      </c>
      <c r="H111" s="57">
        <v>0</v>
      </c>
      <c r="I111" s="58">
        <v>1</v>
      </c>
      <c r="J111" s="58">
        <v>1</v>
      </c>
      <c r="K111" s="45">
        <f t="shared" si="9"/>
        <v>6000</v>
      </c>
      <c r="L111" s="59">
        <f t="shared" si="10"/>
        <v>6000</v>
      </c>
      <c r="M111" s="59">
        <f t="shared" si="13"/>
        <v>6000</v>
      </c>
      <c r="N111" s="46"/>
      <c r="O111" s="61" t="s">
        <v>27</v>
      </c>
    </row>
    <row r="112" spans="1:15" x14ac:dyDescent="0.25">
      <c r="A112" s="48">
        <f t="shared" si="11"/>
        <v>108</v>
      </c>
      <c r="B112" s="36" t="s">
        <v>163</v>
      </c>
      <c r="C112" s="37" t="s">
        <v>164</v>
      </c>
      <c r="D112" s="38">
        <v>43286</v>
      </c>
      <c r="E112" s="39">
        <v>570140</v>
      </c>
      <c r="F112" s="40">
        <f t="shared" si="8"/>
        <v>570140</v>
      </c>
      <c r="G112" s="41">
        <f t="shared" si="12"/>
        <v>570140</v>
      </c>
      <c r="H112" s="42">
        <v>0</v>
      </c>
      <c r="I112" s="43">
        <v>1</v>
      </c>
      <c r="J112" s="43">
        <v>1</v>
      </c>
      <c r="K112" s="44">
        <f t="shared" si="9"/>
        <v>570140</v>
      </c>
      <c r="L112" s="45">
        <f t="shared" si="10"/>
        <v>570140</v>
      </c>
      <c r="M112" s="44">
        <f t="shared" si="13"/>
        <v>570140</v>
      </c>
      <c r="N112" s="46"/>
      <c r="O112" s="47" t="s">
        <v>165</v>
      </c>
    </row>
    <row r="113" spans="1:15" x14ac:dyDescent="0.25">
      <c r="A113" s="48">
        <f t="shared" si="11"/>
        <v>109</v>
      </c>
      <c r="B113" s="36" t="s">
        <v>163</v>
      </c>
      <c r="C113" s="37" t="s">
        <v>164</v>
      </c>
      <c r="D113" s="38">
        <v>43286</v>
      </c>
      <c r="E113" s="39">
        <v>85403</v>
      </c>
      <c r="F113" s="40">
        <f t="shared" si="8"/>
        <v>85403</v>
      </c>
      <c r="G113" s="41">
        <f t="shared" si="12"/>
        <v>85403</v>
      </c>
      <c r="H113" s="42">
        <v>0</v>
      </c>
      <c r="I113" s="43">
        <v>1</v>
      </c>
      <c r="J113" s="43">
        <v>1</v>
      </c>
      <c r="K113" s="44">
        <f t="shared" si="9"/>
        <v>85403</v>
      </c>
      <c r="L113" s="45">
        <f t="shared" si="10"/>
        <v>85403</v>
      </c>
      <c r="M113" s="44">
        <f t="shared" si="13"/>
        <v>85403</v>
      </c>
      <c r="N113" s="46"/>
      <c r="O113" s="47" t="s">
        <v>166</v>
      </c>
    </row>
    <row r="114" spans="1:15" x14ac:dyDescent="0.25">
      <c r="A114" s="48">
        <f t="shared" si="11"/>
        <v>110</v>
      </c>
      <c r="B114" s="36" t="s">
        <v>163</v>
      </c>
      <c r="C114" s="37" t="s">
        <v>164</v>
      </c>
      <c r="D114" s="38">
        <v>43286</v>
      </c>
      <c r="E114" s="52">
        <v>48491</v>
      </c>
      <c r="F114" s="40">
        <f t="shared" si="8"/>
        <v>48491</v>
      </c>
      <c r="G114" s="41">
        <f t="shared" si="12"/>
        <v>48491</v>
      </c>
      <c r="H114" s="42">
        <v>0</v>
      </c>
      <c r="I114" s="53">
        <v>1</v>
      </c>
      <c r="J114" s="53">
        <v>1</v>
      </c>
      <c r="K114" s="45">
        <f t="shared" si="9"/>
        <v>48491</v>
      </c>
      <c r="L114" s="45">
        <f t="shared" si="10"/>
        <v>48491</v>
      </c>
      <c r="M114" s="44">
        <f t="shared" si="13"/>
        <v>48491</v>
      </c>
      <c r="N114" s="46"/>
      <c r="O114" s="62" t="s">
        <v>167</v>
      </c>
    </row>
    <row r="115" spans="1:15" x14ac:dyDescent="0.25">
      <c r="A115" s="48">
        <f t="shared" si="11"/>
        <v>111</v>
      </c>
      <c r="B115" s="102" t="s">
        <v>163</v>
      </c>
      <c r="C115" s="37" t="s">
        <v>164</v>
      </c>
      <c r="D115" s="38">
        <v>43286</v>
      </c>
      <c r="E115" s="146">
        <v>133390</v>
      </c>
      <c r="F115" s="40">
        <f t="shared" si="8"/>
        <v>133390</v>
      </c>
      <c r="G115" s="45">
        <f t="shared" si="12"/>
        <v>133390</v>
      </c>
      <c r="H115" s="57">
        <v>0</v>
      </c>
      <c r="I115" s="66">
        <v>1</v>
      </c>
      <c r="J115" s="66">
        <v>1</v>
      </c>
      <c r="K115" s="45">
        <f t="shared" si="9"/>
        <v>133390</v>
      </c>
      <c r="L115" s="45">
        <f t="shared" si="10"/>
        <v>133390</v>
      </c>
      <c r="M115" s="45">
        <f t="shared" si="13"/>
        <v>133390</v>
      </c>
      <c r="N115" s="82"/>
      <c r="O115" s="47" t="s">
        <v>168</v>
      </c>
    </row>
    <row r="116" spans="1:15" x14ac:dyDescent="0.25">
      <c r="A116" s="48">
        <f t="shared" si="11"/>
        <v>112</v>
      </c>
      <c r="B116" s="68" t="s">
        <v>169</v>
      </c>
      <c r="C116" s="161">
        <v>900842</v>
      </c>
      <c r="D116" s="38">
        <v>43283</v>
      </c>
      <c r="E116" s="124">
        <v>147574</v>
      </c>
      <c r="F116" s="40">
        <f t="shared" si="8"/>
        <v>147574</v>
      </c>
      <c r="G116" s="41">
        <f t="shared" si="12"/>
        <v>147574</v>
      </c>
      <c r="H116" s="42">
        <v>0</v>
      </c>
      <c r="I116" s="43">
        <v>1</v>
      </c>
      <c r="J116" s="43">
        <v>1</v>
      </c>
      <c r="K116" s="44">
        <f t="shared" si="9"/>
        <v>147574</v>
      </c>
      <c r="L116" s="45">
        <f t="shared" si="10"/>
        <v>147574</v>
      </c>
      <c r="M116" s="44">
        <f t="shared" si="13"/>
        <v>147574</v>
      </c>
      <c r="N116" s="46"/>
      <c r="O116" s="96" t="s">
        <v>170</v>
      </c>
    </row>
    <row r="117" spans="1:15" x14ac:dyDescent="0.25">
      <c r="A117" s="48">
        <f t="shared" si="11"/>
        <v>113</v>
      </c>
      <c r="B117" s="93" t="s">
        <v>169</v>
      </c>
      <c r="C117" s="161">
        <v>900842</v>
      </c>
      <c r="D117" s="38">
        <v>43283</v>
      </c>
      <c r="E117" s="95">
        <v>48740</v>
      </c>
      <c r="F117" s="40">
        <f t="shared" si="8"/>
        <v>48740</v>
      </c>
      <c r="G117" s="45">
        <f t="shared" si="12"/>
        <v>48740</v>
      </c>
      <c r="H117" s="57">
        <v>0</v>
      </c>
      <c r="I117" s="66">
        <v>1</v>
      </c>
      <c r="J117" s="66">
        <v>1</v>
      </c>
      <c r="K117" s="45">
        <f t="shared" si="9"/>
        <v>48740</v>
      </c>
      <c r="L117" s="45">
        <f t="shared" si="10"/>
        <v>48740</v>
      </c>
      <c r="M117" s="45">
        <f t="shared" si="13"/>
        <v>48740</v>
      </c>
      <c r="N117" s="82"/>
      <c r="O117" s="96" t="s">
        <v>171</v>
      </c>
    </row>
    <row r="118" spans="1:15" x14ac:dyDescent="0.25">
      <c r="A118" s="48">
        <f t="shared" si="11"/>
        <v>114</v>
      </c>
      <c r="B118" s="54" t="s">
        <v>172</v>
      </c>
      <c r="C118" s="55" t="s">
        <v>173</v>
      </c>
      <c r="D118" s="38">
        <v>43280</v>
      </c>
      <c r="E118" s="40">
        <v>12000</v>
      </c>
      <c r="F118" s="40">
        <f t="shared" si="8"/>
        <v>12000</v>
      </c>
      <c r="G118" s="57">
        <f t="shared" si="12"/>
        <v>12000</v>
      </c>
      <c r="H118" s="57">
        <v>0</v>
      </c>
      <c r="I118" s="58">
        <v>1</v>
      </c>
      <c r="J118" s="58">
        <v>1</v>
      </c>
      <c r="K118" s="45">
        <f t="shared" si="9"/>
        <v>12000</v>
      </c>
      <c r="L118" s="59">
        <f t="shared" si="10"/>
        <v>12000</v>
      </c>
      <c r="M118" s="59">
        <f t="shared" si="13"/>
        <v>12000</v>
      </c>
      <c r="N118" s="46"/>
      <c r="O118" s="61" t="s">
        <v>27</v>
      </c>
    </row>
    <row r="119" spans="1:15" x14ac:dyDescent="0.25">
      <c r="A119" s="48">
        <f t="shared" si="11"/>
        <v>115</v>
      </c>
      <c r="B119" s="160" t="s">
        <v>174</v>
      </c>
      <c r="C119" s="169" t="s">
        <v>175</v>
      </c>
      <c r="D119" s="151">
        <v>43292</v>
      </c>
      <c r="E119" s="155">
        <v>51000</v>
      </c>
      <c r="F119" s="65">
        <f t="shared" si="8"/>
        <v>51000</v>
      </c>
      <c r="G119" s="59">
        <f t="shared" si="12"/>
        <v>51000</v>
      </c>
      <c r="H119" s="57">
        <v>0</v>
      </c>
      <c r="I119" s="66">
        <v>1</v>
      </c>
      <c r="J119" s="66">
        <v>1</v>
      </c>
      <c r="K119" s="45">
        <f t="shared" si="9"/>
        <v>51000</v>
      </c>
      <c r="L119" s="45">
        <f t="shared" si="10"/>
        <v>51000</v>
      </c>
      <c r="M119" s="45">
        <f t="shared" si="13"/>
        <v>51000</v>
      </c>
      <c r="N119" s="82"/>
      <c r="O119" s="118" t="s">
        <v>67</v>
      </c>
    </row>
    <row r="120" spans="1:15" x14ac:dyDescent="0.25">
      <c r="A120" s="48">
        <f t="shared" si="11"/>
        <v>116</v>
      </c>
      <c r="B120" s="160" t="s">
        <v>174</v>
      </c>
      <c r="C120" s="169" t="s">
        <v>175</v>
      </c>
      <c r="D120" s="151">
        <v>43292</v>
      </c>
      <c r="E120" s="155">
        <v>26500</v>
      </c>
      <c r="F120" s="65">
        <f t="shared" si="8"/>
        <v>26500</v>
      </c>
      <c r="G120" s="59">
        <f t="shared" si="12"/>
        <v>26500</v>
      </c>
      <c r="H120" s="57">
        <v>0</v>
      </c>
      <c r="I120" s="66">
        <v>1</v>
      </c>
      <c r="J120" s="66">
        <v>1</v>
      </c>
      <c r="K120" s="45">
        <f t="shared" si="9"/>
        <v>26500</v>
      </c>
      <c r="L120" s="45">
        <f t="shared" si="10"/>
        <v>26500</v>
      </c>
      <c r="M120" s="45">
        <f t="shared" si="13"/>
        <v>26500</v>
      </c>
      <c r="N120" s="82"/>
      <c r="O120" s="118" t="s">
        <v>176</v>
      </c>
    </row>
    <row r="121" spans="1:15" x14ac:dyDescent="0.25">
      <c r="A121" s="48">
        <f t="shared" si="11"/>
        <v>117</v>
      </c>
      <c r="B121" s="191" t="s">
        <v>177</v>
      </c>
      <c r="C121" s="192" t="s">
        <v>178</v>
      </c>
      <c r="D121" s="51">
        <v>43284</v>
      </c>
      <c r="E121" s="193">
        <v>6500</v>
      </c>
      <c r="F121" s="40">
        <f t="shared" si="8"/>
        <v>6500</v>
      </c>
      <c r="G121" s="57">
        <f t="shared" si="12"/>
        <v>6500</v>
      </c>
      <c r="H121" s="57">
        <v>0</v>
      </c>
      <c r="I121" s="58">
        <v>1</v>
      </c>
      <c r="J121" s="58">
        <v>1</v>
      </c>
      <c r="K121" s="45">
        <f t="shared" si="9"/>
        <v>6500</v>
      </c>
      <c r="L121" s="59">
        <f t="shared" si="10"/>
        <v>6500</v>
      </c>
      <c r="M121" s="59">
        <f t="shared" si="13"/>
        <v>6500</v>
      </c>
      <c r="N121" s="46"/>
      <c r="O121" s="194" t="s">
        <v>84</v>
      </c>
    </row>
    <row r="122" spans="1:15" x14ac:dyDescent="0.25">
      <c r="A122" s="48">
        <f t="shared" si="11"/>
        <v>118</v>
      </c>
      <c r="B122" s="127" t="s">
        <v>179</v>
      </c>
      <c r="C122" s="154">
        <v>901423</v>
      </c>
      <c r="D122" s="86">
        <v>43273</v>
      </c>
      <c r="E122" s="195">
        <v>49800</v>
      </c>
      <c r="F122" s="56">
        <f t="shared" si="8"/>
        <v>50398</v>
      </c>
      <c r="G122" s="45">
        <f t="shared" si="12"/>
        <v>49800</v>
      </c>
      <c r="H122" s="57">
        <v>598</v>
      </c>
      <c r="I122" s="66">
        <v>1</v>
      </c>
      <c r="J122" s="66">
        <v>1</v>
      </c>
      <c r="K122" s="45">
        <f t="shared" si="9"/>
        <v>50398</v>
      </c>
      <c r="L122" s="45">
        <f t="shared" si="10"/>
        <v>50398</v>
      </c>
      <c r="M122" s="45">
        <f t="shared" si="13"/>
        <v>49800</v>
      </c>
      <c r="N122" s="67"/>
      <c r="O122" s="196" t="s">
        <v>180</v>
      </c>
    </row>
    <row r="123" spans="1:15" x14ac:dyDescent="0.25">
      <c r="A123" s="48">
        <f t="shared" si="11"/>
        <v>119</v>
      </c>
      <c r="B123" s="102" t="s">
        <v>179</v>
      </c>
      <c r="C123" s="125">
        <v>901423</v>
      </c>
      <c r="D123" s="38">
        <v>43283</v>
      </c>
      <c r="E123" s="146">
        <v>159100</v>
      </c>
      <c r="F123" s="56">
        <f t="shared" si="8"/>
        <v>159100</v>
      </c>
      <c r="G123" s="45">
        <f t="shared" si="12"/>
        <v>159100</v>
      </c>
      <c r="H123" s="57">
        <v>0</v>
      </c>
      <c r="I123" s="66">
        <v>1</v>
      </c>
      <c r="J123" s="66">
        <v>1</v>
      </c>
      <c r="K123" s="45">
        <f t="shared" si="9"/>
        <v>159100</v>
      </c>
      <c r="L123" s="45">
        <f t="shared" si="10"/>
        <v>159100</v>
      </c>
      <c r="M123" s="45">
        <f t="shared" si="13"/>
        <v>159100</v>
      </c>
      <c r="N123" s="67"/>
      <c r="O123" s="99" t="s">
        <v>152</v>
      </c>
    </row>
    <row r="124" spans="1:15" x14ac:dyDescent="0.25">
      <c r="A124" s="48">
        <f t="shared" si="11"/>
        <v>120</v>
      </c>
      <c r="B124" s="74" t="s">
        <v>179</v>
      </c>
      <c r="C124" s="149">
        <v>901423</v>
      </c>
      <c r="D124" s="71">
        <v>43297</v>
      </c>
      <c r="E124" s="139">
        <v>42300</v>
      </c>
      <c r="F124" s="56">
        <f t="shared" si="8"/>
        <v>42300</v>
      </c>
      <c r="G124" s="45">
        <f t="shared" si="12"/>
        <v>42300</v>
      </c>
      <c r="H124" s="57">
        <v>0</v>
      </c>
      <c r="I124" s="66">
        <v>1</v>
      </c>
      <c r="J124" s="66">
        <v>1</v>
      </c>
      <c r="K124" s="45">
        <f t="shared" si="9"/>
        <v>42300</v>
      </c>
      <c r="L124" s="45">
        <f t="shared" si="10"/>
        <v>42300</v>
      </c>
      <c r="M124" s="45">
        <f t="shared" si="13"/>
        <v>42300</v>
      </c>
      <c r="N124" s="67"/>
      <c r="O124" s="76" t="s">
        <v>181</v>
      </c>
    </row>
    <row r="125" spans="1:15" x14ac:dyDescent="0.25">
      <c r="A125" s="48">
        <f t="shared" si="11"/>
        <v>121</v>
      </c>
      <c r="B125" s="171" t="s">
        <v>182</v>
      </c>
      <c r="C125" s="172">
        <v>901689</v>
      </c>
      <c r="D125" s="151">
        <v>43285</v>
      </c>
      <c r="E125" s="155">
        <v>203000</v>
      </c>
      <c r="F125" s="197">
        <f t="shared" si="8"/>
        <v>203000</v>
      </c>
      <c r="G125" s="57">
        <f t="shared" si="12"/>
        <v>203000</v>
      </c>
      <c r="H125" s="57">
        <v>0</v>
      </c>
      <c r="I125" s="66">
        <v>1</v>
      </c>
      <c r="J125" s="66">
        <v>1</v>
      </c>
      <c r="K125" s="45">
        <f t="shared" si="9"/>
        <v>203000</v>
      </c>
      <c r="L125" s="45">
        <f t="shared" si="10"/>
        <v>203000</v>
      </c>
      <c r="M125" s="45">
        <f t="shared" si="13"/>
        <v>203000</v>
      </c>
      <c r="N125" s="67"/>
      <c r="O125" s="116" t="s">
        <v>64</v>
      </c>
    </row>
    <row r="126" spans="1:15" x14ac:dyDescent="0.25">
      <c r="A126" s="48">
        <f t="shared" si="11"/>
        <v>122</v>
      </c>
      <c r="B126" s="36" t="s">
        <v>182</v>
      </c>
      <c r="C126" s="53">
        <v>901689</v>
      </c>
      <c r="D126" s="38">
        <v>43286</v>
      </c>
      <c r="E126" s="198">
        <v>445817</v>
      </c>
      <c r="F126" s="56">
        <f t="shared" si="8"/>
        <v>445817</v>
      </c>
      <c r="G126" s="41">
        <f t="shared" si="12"/>
        <v>445817</v>
      </c>
      <c r="H126" s="42">
        <v>0</v>
      </c>
      <c r="I126" s="43">
        <v>1</v>
      </c>
      <c r="J126" s="43">
        <v>1</v>
      </c>
      <c r="K126" s="44">
        <f t="shared" si="9"/>
        <v>445817</v>
      </c>
      <c r="L126" s="45">
        <f t="shared" si="10"/>
        <v>445817</v>
      </c>
      <c r="M126" s="44">
        <f t="shared" si="13"/>
        <v>445817</v>
      </c>
      <c r="N126" s="60"/>
      <c r="O126" s="99" t="s">
        <v>183</v>
      </c>
    </row>
    <row r="127" spans="1:15" x14ac:dyDescent="0.25">
      <c r="A127" s="48">
        <f t="shared" si="11"/>
        <v>123</v>
      </c>
      <c r="B127" s="36" t="s">
        <v>182</v>
      </c>
      <c r="C127" s="53">
        <v>901689</v>
      </c>
      <c r="D127" s="38">
        <v>43286</v>
      </c>
      <c r="E127" s="52">
        <v>53477</v>
      </c>
      <c r="F127" s="56">
        <f t="shared" si="8"/>
        <v>53477</v>
      </c>
      <c r="G127" s="41">
        <f t="shared" si="12"/>
        <v>53477</v>
      </c>
      <c r="H127" s="42">
        <v>0</v>
      </c>
      <c r="I127" s="53">
        <v>1</v>
      </c>
      <c r="J127" s="53">
        <v>1</v>
      </c>
      <c r="K127" s="45">
        <f t="shared" si="9"/>
        <v>53477</v>
      </c>
      <c r="L127" s="45">
        <f t="shared" si="10"/>
        <v>53477</v>
      </c>
      <c r="M127" s="44">
        <f t="shared" si="13"/>
        <v>53477</v>
      </c>
      <c r="N127" s="60"/>
      <c r="O127" s="62" t="s">
        <v>184</v>
      </c>
    </row>
    <row r="128" spans="1:15" x14ac:dyDescent="0.25">
      <c r="A128" s="48">
        <f t="shared" si="11"/>
        <v>124</v>
      </c>
      <c r="B128" s="102" t="s">
        <v>182</v>
      </c>
      <c r="C128" s="53">
        <v>901689</v>
      </c>
      <c r="D128" s="38">
        <v>43286</v>
      </c>
      <c r="E128" s="103">
        <v>77900</v>
      </c>
      <c r="F128" s="56">
        <f t="shared" si="8"/>
        <v>77900</v>
      </c>
      <c r="G128" s="45">
        <f t="shared" si="12"/>
        <v>77900</v>
      </c>
      <c r="H128" s="57">
        <v>0</v>
      </c>
      <c r="I128" s="66">
        <v>1</v>
      </c>
      <c r="J128" s="66">
        <v>1</v>
      </c>
      <c r="K128" s="45">
        <f t="shared" si="9"/>
        <v>77900</v>
      </c>
      <c r="L128" s="45">
        <f t="shared" si="10"/>
        <v>77900</v>
      </c>
      <c r="M128" s="45">
        <f t="shared" si="13"/>
        <v>77900</v>
      </c>
      <c r="N128" s="67"/>
      <c r="O128" s="47" t="s">
        <v>185</v>
      </c>
    </row>
    <row r="129" spans="1:15" x14ac:dyDescent="0.25">
      <c r="A129" s="48">
        <f t="shared" si="11"/>
        <v>125</v>
      </c>
      <c r="B129" s="102" t="s">
        <v>182</v>
      </c>
      <c r="C129" s="53">
        <v>901689</v>
      </c>
      <c r="D129" s="38">
        <v>43286</v>
      </c>
      <c r="E129" s="146">
        <v>15390</v>
      </c>
      <c r="F129" s="56">
        <f t="shared" si="8"/>
        <v>15390</v>
      </c>
      <c r="G129" s="45">
        <f t="shared" si="12"/>
        <v>15390</v>
      </c>
      <c r="H129" s="57">
        <v>0</v>
      </c>
      <c r="I129" s="66">
        <v>1</v>
      </c>
      <c r="J129" s="66">
        <v>1</v>
      </c>
      <c r="K129" s="45">
        <f t="shared" si="9"/>
        <v>15390</v>
      </c>
      <c r="L129" s="45">
        <f t="shared" si="10"/>
        <v>15390</v>
      </c>
      <c r="M129" s="45">
        <f t="shared" si="13"/>
        <v>15390</v>
      </c>
      <c r="N129" s="67"/>
      <c r="O129" s="47" t="s">
        <v>186</v>
      </c>
    </row>
    <row r="130" spans="1:15" x14ac:dyDescent="0.25">
      <c r="A130" s="48">
        <f t="shared" si="11"/>
        <v>126</v>
      </c>
      <c r="B130" s="102" t="s">
        <v>182</v>
      </c>
      <c r="C130" s="53">
        <v>901689</v>
      </c>
      <c r="D130" s="38">
        <v>43286</v>
      </c>
      <c r="E130" s="103">
        <v>48500</v>
      </c>
      <c r="F130" s="56">
        <f t="shared" si="8"/>
        <v>48500</v>
      </c>
      <c r="G130" s="45">
        <f t="shared" si="12"/>
        <v>48500</v>
      </c>
      <c r="H130" s="57">
        <v>0</v>
      </c>
      <c r="I130" s="66">
        <v>1</v>
      </c>
      <c r="J130" s="66">
        <v>1</v>
      </c>
      <c r="K130" s="45">
        <f t="shared" si="9"/>
        <v>48500</v>
      </c>
      <c r="L130" s="45">
        <f t="shared" si="10"/>
        <v>48500</v>
      </c>
      <c r="M130" s="45">
        <f t="shared" si="13"/>
        <v>48500</v>
      </c>
      <c r="N130" s="67"/>
      <c r="O130" s="47" t="s">
        <v>185</v>
      </c>
    </row>
    <row r="131" spans="1:15" x14ac:dyDescent="0.25">
      <c r="A131" s="48">
        <f t="shared" si="11"/>
        <v>127</v>
      </c>
      <c r="B131" s="36" t="s">
        <v>182</v>
      </c>
      <c r="C131" s="53">
        <v>901689</v>
      </c>
      <c r="D131" s="38">
        <v>43286</v>
      </c>
      <c r="E131" s="52">
        <v>124900</v>
      </c>
      <c r="F131" s="56">
        <f t="shared" si="8"/>
        <v>124900</v>
      </c>
      <c r="G131" s="57">
        <f t="shared" si="12"/>
        <v>124900</v>
      </c>
      <c r="H131" s="57">
        <v>0</v>
      </c>
      <c r="I131" s="66">
        <v>1</v>
      </c>
      <c r="J131" s="105">
        <v>1</v>
      </c>
      <c r="K131" s="45">
        <f t="shared" si="9"/>
        <v>124900</v>
      </c>
      <c r="L131" s="59">
        <f t="shared" si="10"/>
        <v>124900</v>
      </c>
      <c r="M131" s="59">
        <f t="shared" si="13"/>
        <v>124900</v>
      </c>
      <c r="N131" s="67"/>
      <c r="O131" s="99" t="s">
        <v>187</v>
      </c>
    </row>
    <row r="132" spans="1:15" x14ac:dyDescent="0.25">
      <c r="A132" s="48">
        <f t="shared" si="11"/>
        <v>128</v>
      </c>
      <c r="B132" s="36" t="s">
        <v>182</v>
      </c>
      <c r="C132" s="53">
        <v>901689</v>
      </c>
      <c r="D132" s="38">
        <v>43286</v>
      </c>
      <c r="E132" s="52">
        <v>82500</v>
      </c>
      <c r="F132" s="56">
        <f t="shared" si="8"/>
        <v>82500</v>
      </c>
      <c r="G132" s="57">
        <f t="shared" si="12"/>
        <v>82500</v>
      </c>
      <c r="H132" s="57">
        <v>0</v>
      </c>
      <c r="I132" s="66">
        <v>1</v>
      </c>
      <c r="J132" s="105">
        <v>1</v>
      </c>
      <c r="K132" s="45">
        <f t="shared" si="9"/>
        <v>82500</v>
      </c>
      <c r="L132" s="59">
        <f t="shared" si="10"/>
        <v>82500</v>
      </c>
      <c r="M132" s="59">
        <f t="shared" si="13"/>
        <v>82500</v>
      </c>
      <c r="N132" s="67"/>
      <c r="O132" s="99" t="s">
        <v>188</v>
      </c>
    </row>
    <row r="133" spans="1:15" x14ac:dyDescent="0.25">
      <c r="A133" s="48">
        <f t="shared" si="11"/>
        <v>129</v>
      </c>
      <c r="B133" s="54" t="s">
        <v>189</v>
      </c>
      <c r="C133" s="55" t="s">
        <v>190</v>
      </c>
      <c r="D133" s="38">
        <v>43280</v>
      </c>
      <c r="E133" s="40">
        <v>6000</v>
      </c>
      <c r="F133" s="56">
        <f t="shared" ref="F133:F136" si="14">+I133*K133</f>
        <v>6000</v>
      </c>
      <c r="G133" s="57">
        <f t="shared" si="12"/>
        <v>6000</v>
      </c>
      <c r="H133" s="57">
        <v>0</v>
      </c>
      <c r="I133" s="58">
        <v>1</v>
      </c>
      <c r="J133" s="58">
        <v>1</v>
      </c>
      <c r="K133" s="45">
        <f t="shared" ref="K133:K196" si="15">+G133+H133</f>
        <v>6000</v>
      </c>
      <c r="L133" s="59">
        <f t="shared" ref="L133:L196" si="16">+J133*K133</f>
        <v>6000</v>
      </c>
      <c r="M133" s="59">
        <f t="shared" si="13"/>
        <v>6000</v>
      </c>
      <c r="N133" s="60"/>
      <c r="O133" s="61" t="s">
        <v>27</v>
      </c>
    </row>
    <row r="134" spans="1:15" x14ac:dyDescent="0.25">
      <c r="A134" s="48">
        <f t="shared" ref="A134:A197" si="17">+A133+1</f>
        <v>130</v>
      </c>
      <c r="B134" s="93" t="s">
        <v>191</v>
      </c>
      <c r="C134" s="94" t="s">
        <v>192</v>
      </c>
      <c r="D134" s="38">
        <v>43283</v>
      </c>
      <c r="E134" s="95">
        <v>159100</v>
      </c>
      <c r="F134" s="56">
        <f t="shared" si="14"/>
        <v>159100</v>
      </c>
      <c r="G134" s="45">
        <f t="shared" si="12"/>
        <v>159100</v>
      </c>
      <c r="H134" s="57">
        <v>0</v>
      </c>
      <c r="I134" s="66">
        <v>1</v>
      </c>
      <c r="J134" s="66">
        <v>1</v>
      </c>
      <c r="K134" s="45">
        <f t="shared" si="15"/>
        <v>159100</v>
      </c>
      <c r="L134" s="45">
        <f t="shared" si="16"/>
        <v>159100</v>
      </c>
      <c r="M134" s="45">
        <f t="shared" si="13"/>
        <v>159100</v>
      </c>
      <c r="N134" s="67"/>
      <c r="O134" s="96" t="s">
        <v>193</v>
      </c>
    </row>
    <row r="135" spans="1:15" x14ac:dyDescent="0.25">
      <c r="A135" s="48">
        <f t="shared" si="17"/>
        <v>131</v>
      </c>
      <c r="B135" s="36" t="s">
        <v>194</v>
      </c>
      <c r="C135" s="37" t="s">
        <v>195</v>
      </c>
      <c r="D135" s="38">
        <v>43286</v>
      </c>
      <c r="E135" s="198">
        <v>324315</v>
      </c>
      <c r="F135" s="56">
        <f t="shared" si="14"/>
        <v>324315</v>
      </c>
      <c r="G135" s="41">
        <f t="shared" si="12"/>
        <v>324315</v>
      </c>
      <c r="H135" s="42">
        <v>0</v>
      </c>
      <c r="I135" s="43">
        <v>1</v>
      </c>
      <c r="J135" s="43">
        <v>1</v>
      </c>
      <c r="K135" s="44">
        <f t="shared" si="15"/>
        <v>324315</v>
      </c>
      <c r="L135" s="45">
        <f t="shared" si="16"/>
        <v>324315</v>
      </c>
      <c r="M135" s="44">
        <f t="shared" si="13"/>
        <v>324315</v>
      </c>
      <c r="N135" s="60"/>
      <c r="O135" s="47" t="s">
        <v>196</v>
      </c>
    </row>
    <row r="136" spans="1:15" x14ac:dyDescent="0.25">
      <c r="A136" s="48">
        <f t="shared" si="17"/>
        <v>132</v>
      </c>
      <c r="B136" s="36" t="s">
        <v>194</v>
      </c>
      <c r="C136" s="37" t="s">
        <v>195</v>
      </c>
      <c r="D136" s="38">
        <v>43286</v>
      </c>
      <c r="E136" s="198">
        <v>96450</v>
      </c>
      <c r="F136" s="56">
        <f t="shared" si="14"/>
        <v>96450</v>
      </c>
      <c r="G136" s="41">
        <f t="shared" si="12"/>
        <v>96450</v>
      </c>
      <c r="H136" s="42">
        <v>0</v>
      </c>
      <c r="I136" s="43">
        <v>1</v>
      </c>
      <c r="J136" s="43">
        <v>1</v>
      </c>
      <c r="K136" s="44">
        <f t="shared" si="15"/>
        <v>96450</v>
      </c>
      <c r="L136" s="45">
        <f t="shared" si="16"/>
        <v>96450</v>
      </c>
      <c r="M136" s="44">
        <f t="shared" si="13"/>
        <v>96450</v>
      </c>
      <c r="N136" s="60"/>
      <c r="O136" s="47" t="s">
        <v>197</v>
      </c>
    </row>
    <row r="137" spans="1:15" x14ac:dyDescent="0.25">
      <c r="A137" s="48">
        <f t="shared" si="17"/>
        <v>133</v>
      </c>
      <c r="B137" s="36" t="s">
        <v>194</v>
      </c>
      <c r="C137" s="37" t="s">
        <v>195</v>
      </c>
      <c r="D137" s="38">
        <v>43224</v>
      </c>
      <c r="E137" s="199">
        <v>0</v>
      </c>
      <c r="F137" s="56">
        <v>0</v>
      </c>
      <c r="G137" s="41">
        <f t="shared" si="12"/>
        <v>0</v>
      </c>
      <c r="H137" s="42">
        <v>529</v>
      </c>
      <c r="I137" s="53">
        <v>1</v>
      </c>
      <c r="J137" s="53">
        <v>1</v>
      </c>
      <c r="K137" s="45">
        <f t="shared" si="15"/>
        <v>529</v>
      </c>
      <c r="L137" s="45">
        <f t="shared" si="16"/>
        <v>529</v>
      </c>
      <c r="M137" s="44">
        <f t="shared" si="13"/>
        <v>0</v>
      </c>
      <c r="N137" s="60"/>
      <c r="O137" s="36" t="s">
        <v>198</v>
      </c>
    </row>
    <row r="138" spans="1:15" x14ac:dyDescent="0.25">
      <c r="A138" s="48">
        <f t="shared" si="17"/>
        <v>134</v>
      </c>
      <c r="B138" s="36" t="s">
        <v>194</v>
      </c>
      <c r="C138" s="37" t="s">
        <v>195</v>
      </c>
      <c r="D138" s="38">
        <v>43286</v>
      </c>
      <c r="E138" s="200">
        <v>44935</v>
      </c>
      <c r="F138" s="56">
        <f t="shared" ref="F138:F153" si="18">+I138*K138</f>
        <v>44935</v>
      </c>
      <c r="G138" s="41">
        <f t="shared" si="12"/>
        <v>44935</v>
      </c>
      <c r="H138" s="42">
        <v>0</v>
      </c>
      <c r="I138" s="53">
        <v>1</v>
      </c>
      <c r="J138" s="53">
        <v>1</v>
      </c>
      <c r="K138" s="45">
        <f t="shared" si="15"/>
        <v>44935</v>
      </c>
      <c r="L138" s="45">
        <f t="shared" si="16"/>
        <v>44935</v>
      </c>
      <c r="M138" s="44">
        <f t="shared" si="13"/>
        <v>44935</v>
      </c>
      <c r="N138" s="60"/>
      <c r="O138" s="36" t="s">
        <v>199</v>
      </c>
    </row>
    <row r="139" spans="1:15" x14ac:dyDescent="0.25">
      <c r="A139" s="48">
        <f t="shared" si="17"/>
        <v>135</v>
      </c>
      <c r="B139" s="69" t="s">
        <v>194</v>
      </c>
      <c r="C139" s="70" t="s">
        <v>195</v>
      </c>
      <c r="D139" s="71">
        <v>43273</v>
      </c>
      <c r="E139" s="137">
        <v>31640</v>
      </c>
      <c r="F139" s="56">
        <f t="shared" si="18"/>
        <v>32020</v>
      </c>
      <c r="G139" s="45">
        <f t="shared" si="12"/>
        <v>31640</v>
      </c>
      <c r="H139" s="57">
        <v>380</v>
      </c>
      <c r="I139" s="66">
        <v>1</v>
      </c>
      <c r="J139" s="66">
        <v>1</v>
      </c>
      <c r="K139" s="45">
        <f t="shared" si="15"/>
        <v>32020</v>
      </c>
      <c r="L139" s="45">
        <f t="shared" si="16"/>
        <v>32020</v>
      </c>
      <c r="M139" s="45">
        <f t="shared" si="13"/>
        <v>31640</v>
      </c>
      <c r="N139" s="67"/>
      <c r="O139" s="73" t="s">
        <v>200</v>
      </c>
    </row>
    <row r="140" spans="1:15" x14ac:dyDescent="0.25">
      <c r="A140" s="48">
        <f t="shared" si="17"/>
        <v>136</v>
      </c>
      <c r="B140" s="69" t="s">
        <v>194</v>
      </c>
      <c r="C140" s="70" t="s">
        <v>195</v>
      </c>
      <c r="D140" s="71">
        <v>43273</v>
      </c>
      <c r="E140" s="152">
        <v>13740</v>
      </c>
      <c r="F140" s="56">
        <f t="shared" si="18"/>
        <v>13905</v>
      </c>
      <c r="G140" s="45">
        <f t="shared" si="12"/>
        <v>13740</v>
      </c>
      <c r="H140" s="57">
        <v>165</v>
      </c>
      <c r="I140" s="66">
        <v>1</v>
      </c>
      <c r="J140" s="66">
        <v>1</v>
      </c>
      <c r="K140" s="45">
        <f t="shared" si="15"/>
        <v>13905</v>
      </c>
      <c r="L140" s="45">
        <f t="shared" si="16"/>
        <v>13905</v>
      </c>
      <c r="M140" s="45">
        <f t="shared" si="13"/>
        <v>13740</v>
      </c>
      <c r="N140" s="67"/>
      <c r="O140" s="73" t="s">
        <v>201</v>
      </c>
    </row>
    <row r="141" spans="1:15" x14ac:dyDescent="0.25">
      <c r="A141" s="48">
        <f t="shared" si="17"/>
        <v>137</v>
      </c>
      <c r="B141" s="74" t="s">
        <v>194</v>
      </c>
      <c r="C141" s="70" t="s">
        <v>195</v>
      </c>
      <c r="D141" s="71">
        <v>43297</v>
      </c>
      <c r="E141" s="132">
        <v>25940</v>
      </c>
      <c r="F141" s="56">
        <f t="shared" si="18"/>
        <v>25940</v>
      </c>
      <c r="G141" s="45">
        <f t="shared" si="12"/>
        <v>25940</v>
      </c>
      <c r="H141" s="57">
        <v>0</v>
      </c>
      <c r="I141" s="66">
        <v>1</v>
      </c>
      <c r="J141" s="66">
        <v>1</v>
      </c>
      <c r="K141" s="45">
        <f t="shared" si="15"/>
        <v>25940</v>
      </c>
      <c r="L141" s="45">
        <f t="shared" si="16"/>
        <v>25940</v>
      </c>
      <c r="M141" s="45">
        <f t="shared" si="13"/>
        <v>25940</v>
      </c>
      <c r="N141" s="67"/>
      <c r="O141" s="73" t="s">
        <v>202</v>
      </c>
    </row>
    <row r="142" spans="1:15" x14ac:dyDescent="0.25">
      <c r="A142" s="48">
        <f t="shared" si="17"/>
        <v>138</v>
      </c>
      <c r="B142" s="74" t="s">
        <v>194</v>
      </c>
      <c r="C142" s="70" t="s">
        <v>195</v>
      </c>
      <c r="D142" s="71">
        <v>43297</v>
      </c>
      <c r="E142" s="139">
        <v>10140</v>
      </c>
      <c r="F142" s="56">
        <f t="shared" si="18"/>
        <v>10140</v>
      </c>
      <c r="G142" s="45">
        <f t="shared" si="12"/>
        <v>10140</v>
      </c>
      <c r="H142" s="57">
        <v>0</v>
      </c>
      <c r="I142" s="66">
        <v>1</v>
      </c>
      <c r="J142" s="66">
        <v>1</v>
      </c>
      <c r="K142" s="45">
        <f t="shared" si="15"/>
        <v>10140</v>
      </c>
      <c r="L142" s="45">
        <f t="shared" si="16"/>
        <v>10140</v>
      </c>
      <c r="M142" s="45">
        <f t="shared" si="13"/>
        <v>10140</v>
      </c>
      <c r="N142" s="67"/>
      <c r="O142" s="73" t="s">
        <v>203</v>
      </c>
    </row>
    <row r="143" spans="1:15" x14ac:dyDescent="0.25">
      <c r="A143" s="48">
        <f t="shared" si="17"/>
        <v>139</v>
      </c>
      <c r="B143" s="54" t="s">
        <v>204</v>
      </c>
      <c r="C143" s="55" t="s">
        <v>205</v>
      </c>
      <c r="D143" s="38">
        <v>43280</v>
      </c>
      <c r="E143" s="40">
        <v>6000</v>
      </c>
      <c r="F143" s="56">
        <f t="shared" si="18"/>
        <v>6000</v>
      </c>
      <c r="G143" s="57">
        <f t="shared" si="12"/>
        <v>6000</v>
      </c>
      <c r="H143" s="57">
        <v>0</v>
      </c>
      <c r="I143" s="58">
        <v>1</v>
      </c>
      <c r="J143" s="58">
        <v>1</v>
      </c>
      <c r="K143" s="45">
        <f t="shared" si="15"/>
        <v>6000</v>
      </c>
      <c r="L143" s="59">
        <f t="shared" si="16"/>
        <v>6000</v>
      </c>
      <c r="M143" s="59">
        <f t="shared" si="13"/>
        <v>6000</v>
      </c>
      <c r="N143" s="60"/>
      <c r="O143" s="61" t="s">
        <v>27</v>
      </c>
    </row>
    <row r="144" spans="1:15" x14ac:dyDescent="0.25">
      <c r="A144" s="48">
        <f t="shared" si="17"/>
        <v>140</v>
      </c>
      <c r="B144" s="54" t="s">
        <v>206</v>
      </c>
      <c r="C144" s="55" t="s">
        <v>207</v>
      </c>
      <c r="D144" s="38">
        <v>43280</v>
      </c>
      <c r="E144" s="40">
        <v>6000</v>
      </c>
      <c r="F144" s="56">
        <f t="shared" si="18"/>
        <v>6000</v>
      </c>
      <c r="G144" s="57">
        <f t="shared" si="12"/>
        <v>6000</v>
      </c>
      <c r="H144" s="57">
        <v>0</v>
      </c>
      <c r="I144" s="58">
        <v>1</v>
      </c>
      <c r="J144" s="58">
        <v>1</v>
      </c>
      <c r="K144" s="45">
        <f t="shared" si="15"/>
        <v>6000</v>
      </c>
      <c r="L144" s="59">
        <f t="shared" si="16"/>
        <v>6000</v>
      </c>
      <c r="M144" s="59">
        <f t="shared" si="13"/>
        <v>6000</v>
      </c>
      <c r="N144" s="60"/>
      <c r="O144" s="61" t="s">
        <v>27</v>
      </c>
    </row>
    <row r="145" spans="1:15" x14ac:dyDescent="0.25">
      <c r="A145" s="48">
        <f t="shared" si="17"/>
        <v>141</v>
      </c>
      <c r="B145" s="102" t="s">
        <v>208</v>
      </c>
      <c r="C145" s="37" t="s">
        <v>209</v>
      </c>
      <c r="D145" s="38">
        <v>43284</v>
      </c>
      <c r="E145" s="146">
        <v>140640</v>
      </c>
      <c r="F145" s="56">
        <f t="shared" si="18"/>
        <v>140640</v>
      </c>
      <c r="G145" s="45">
        <f t="shared" si="12"/>
        <v>140640</v>
      </c>
      <c r="H145" s="57">
        <v>0</v>
      </c>
      <c r="I145" s="66">
        <v>1</v>
      </c>
      <c r="J145" s="66">
        <v>1</v>
      </c>
      <c r="K145" s="45">
        <f t="shared" si="15"/>
        <v>140640</v>
      </c>
      <c r="L145" s="45">
        <f t="shared" si="16"/>
        <v>140640</v>
      </c>
      <c r="M145" s="45">
        <f t="shared" si="13"/>
        <v>140640</v>
      </c>
      <c r="N145" s="67"/>
      <c r="O145" s="47" t="s">
        <v>210</v>
      </c>
    </row>
    <row r="146" spans="1:15" x14ac:dyDescent="0.25">
      <c r="A146" s="48">
        <f t="shared" si="17"/>
        <v>142</v>
      </c>
      <c r="B146" s="102" t="s">
        <v>208</v>
      </c>
      <c r="C146" s="37" t="s">
        <v>209</v>
      </c>
      <c r="D146" s="38">
        <v>43284</v>
      </c>
      <c r="E146" s="146">
        <v>42300</v>
      </c>
      <c r="F146" s="56">
        <f t="shared" si="18"/>
        <v>42300</v>
      </c>
      <c r="G146" s="45">
        <f t="shared" si="12"/>
        <v>42300</v>
      </c>
      <c r="H146" s="57">
        <v>0</v>
      </c>
      <c r="I146" s="66">
        <v>1</v>
      </c>
      <c r="J146" s="66">
        <v>1</v>
      </c>
      <c r="K146" s="45">
        <f t="shared" si="15"/>
        <v>42300</v>
      </c>
      <c r="L146" s="45">
        <f t="shared" si="16"/>
        <v>42300</v>
      </c>
      <c r="M146" s="45">
        <f t="shared" si="13"/>
        <v>42300</v>
      </c>
      <c r="N146" s="67"/>
      <c r="O146" s="47" t="s">
        <v>211</v>
      </c>
    </row>
    <row r="147" spans="1:15" x14ac:dyDescent="0.25">
      <c r="A147" s="48">
        <f t="shared" si="17"/>
        <v>143</v>
      </c>
      <c r="B147" s="102" t="s">
        <v>212</v>
      </c>
      <c r="C147" s="37" t="s">
        <v>213</v>
      </c>
      <c r="D147" s="38">
        <v>43284</v>
      </c>
      <c r="E147" s="103">
        <v>42300</v>
      </c>
      <c r="F147" s="56">
        <f t="shared" si="18"/>
        <v>42300</v>
      </c>
      <c r="G147" s="45">
        <f t="shared" si="12"/>
        <v>42300</v>
      </c>
      <c r="H147" s="57">
        <v>0</v>
      </c>
      <c r="I147" s="66">
        <v>1</v>
      </c>
      <c r="J147" s="66">
        <v>1</v>
      </c>
      <c r="K147" s="45">
        <f t="shared" si="15"/>
        <v>42300</v>
      </c>
      <c r="L147" s="45">
        <f t="shared" si="16"/>
        <v>42300</v>
      </c>
      <c r="M147" s="45">
        <f t="shared" si="13"/>
        <v>42300</v>
      </c>
      <c r="N147" s="67"/>
      <c r="O147" s="47" t="s">
        <v>214</v>
      </c>
    </row>
    <row r="148" spans="1:15" x14ac:dyDescent="0.25">
      <c r="A148" s="48">
        <f t="shared" si="17"/>
        <v>144</v>
      </c>
      <c r="B148" s="36" t="s">
        <v>215</v>
      </c>
      <c r="C148" s="125">
        <v>910247</v>
      </c>
      <c r="D148" s="38">
        <v>43284</v>
      </c>
      <c r="E148" s="39">
        <v>508525</v>
      </c>
      <c r="F148" s="56">
        <f t="shared" si="18"/>
        <v>508525</v>
      </c>
      <c r="G148" s="41">
        <f t="shared" si="12"/>
        <v>508525</v>
      </c>
      <c r="H148" s="42">
        <v>0</v>
      </c>
      <c r="I148" s="43">
        <v>1</v>
      </c>
      <c r="J148" s="43">
        <v>1</v>
      </c>
      <c r="K148" s="44">
        <f t="shared" si="15"/>
        <v>508525</v>
      </c>
      <c r="L148" s="45">
        <f t="shared" si="16"/>
        <v>508525</v>
      </c>
      <c r="M148" s="44">
        <f t="shared" si="13"/>
        <v>508525</v>
      </c>
      <c r="N148" s="60"/>
      <c r="O148" s="47" t="s">
        <v>216</v>
      </c>
    </row>
    <row r="149" spans="1:15" x14ac:dyDescent="0.25">
      <c r="A149" s="48">
        <f t="shared" si="17"/>
        <v>145</v>
      </c>
      <c r="B149" s="68" t="s">
        <v>217</v>
      </c>
      <c r="C149" s="94" t="s">
        <v>218</v>
      </c>
      <c r="D149" s="38">
        <v>43283</v>
      </c>
      <c r="E149" s="124">
        <v>1250084</v>
      </c>
      <c r="F149" s="56">
        <f t="shared" si="18"/>
        <v>1250084</v>
      </c>
      <c r="G149" s="41">
        <f t="shared" si="12"/>
        <v>1250084</v>
      </c>
      <c r="H149" s="42">
        <v>0</v>
      </c>
      <c r="I149" s="43">
        <v>1</v>
      </c>
      <c r="J149" s="43">
        <v>1</v>
      </c>
      <c r="K149" s="44">
        <f t="shared" si="15"/>
        <v>1250084</v>
      </c>
      <c r="L149" s="45">
        <f t="shared" si="16"/>
        <v>1250084</v>
      </c>
      <c r="M149" s="44">
        <f t="shared" si="13"/>
        <v>1250084</v>
      </c>
      <c r="N149" s="60"/>
      <c r="O149" s="96" t="s">
        <v>219</v>
      </c>
    </row>
    <row r="150" spans="1:15" x14ac:dyDescent="0.25">
      <c r="A150" s="48">
        <f t="shared" si="17"/>
        <v>146</v>
      </c>
      <c r="B150" s="93" t="s">
        <v>217</v>
      </c>
      <c r="C150" s="94" t="s">
        <v>218</v>
      </c>
      <c r="D150" s="38">
        <v>43283</v>
      </c>
      <c r="E150" s="95">
        <v>311900</v>
      </c>
      <c r="F150" s="56">
        <f t="shared" si="18"/>
        <v>311900</v>
      </c>
      <c r="G150" s="45">
        <f t="shared" si="12"/>
        <v>311900</v>
      </c>
      <c r="H150" s="57">
        <v>0</v>
      </c>
      <c r="I150" s="66">
        <v>1</v>
      </c>
      <c r="J150" s="66">
        <v>1</v>
      </c>
      <c r="K150" s="45">
        <f t="shared" si="15"/>
        <v>311900</v>
      </c>
      <c r="L150" s="45">
        <f t="shared" si="16"/>
        <v>311900</v>
      </c>
      <c r="M150" s="45">
        <f t="shared" si="13"/>
        <v>311900</v>
      </c>
      <c r="N150" s="67"/>
      <c r="O150" s="96" t="s">
        <v>220</v>
      </c>
    </row>
    <row r="151" spans="1:15" ht="16.5" x14ac:dyDescent="0.3">
      <c r="A151" s="48">
        <f t="shared" si="17"/>
        <v>147</v>
      </c>
      <c r="B151" s="201" t="s">
        <v>221</v>
      </c>
      <c r="C151" s="202" t="s">
        <v>222</v>
      </c>
      <c r="D151" s="203">
        <v>43230</v>
      </c>
      <c r="E151" s="204">
        <v>1352878</v>
      </c>
      <c r="F151" s="197">
        <f t="shared" si="18"/>
        <v>1450500</v>
      </c>
      <c r="G151" s="142">
        <f>241750-H151</f>
        <v>225515</v>
      </c>
      <c r="H151" s="42">
        <v>16235</v>
      </c>
      <c r="I151" s="105">
        <v>6</v>
      </c>
      <c r="J151" s="105">
        <f>4</f>
        <v>4</v>
      </c>
      <c r="K151" s="45">
        <f t="shared" si="15"/>
        <v>241750</v>
      </c>
      <c r="L151" s="45">
        <f t="shared" si="16"/>
        <v>967000</v>
      </c>
      <c r="M151" s="185">
        <f>E151-(G151*1)</f>
        <v>1127363</v>
      </c>
      <c r="N151" s="60"/>
      <c r="O151" s="205" t="s">
        <v>223</v>
      </c>
    </row>
    <row r="152" spans="1:15" x14ac:dyDescent="0.25">
      <c r="A152" s="48">
        <f t="shared" si="17"/>
        <v>148</v>
      </c>
      <c r="B152" s="36" t="s">
        <v>221</v>
      </c>
      <c r="C152" s="37" t="s">
        <v>222</v>
      </c>
      <c r="D152" s="38">
        <v>43284</v>
      </c>
      <c r="E152" s="39">
        <v>79631</v>
      </c>
      <c r="F152" s="56">
        <f t="shared" si="18"/>
        <v>79631</v>
      </c>
      <c r="G152" s="41">
        <f t="shared" ref="G152:G215" si="19">+E152/I152</f>
        <v>79631</v>
      </c>
      <c r="H152" s="42">
        <v>0</v>
      </c>
      <c r="I152" s="43">
        <v>1</v>
      </c>
      <c r="J152" s="43">
        <v>1</v>
      </c>
      <c r="K152" s="44">
        <f t="shared" si="15"/>
        <v>79631</v>
      </c>
      <c r="L152" s="45">
        <f t="shared" si="16"/>
        <v>79631</v>
      </c>
      <c r="M152" s="44">
        <f t="shared" ref="M152:M215" si="20">+G152*J152</f>
        <v>79631</v>
      </c>
      <c r="N152" s="60"/>
      <c r="O152" s="47" t="s">
        <v>224</v>
      </c>
    </row>
    <row r="153" spans="1:15" x14ac:dyDescent="0.25">
      <c r="A153" s="48">
        <f t="shared" si="17"/>
        <v>149</v>
      </c>
      <c r="B153" s="102" t="s">
        <v>221</v>
      </c>
      <c r="C153" s="37" t="s">
        <v>222</v>
      </c>
      <c r="D153" s="38">
        <v>43284</v>
      </c>
      <c r="E153" s="146">
        <v>111300</v>
      </c>
      <c r="F153" s="56">
        <f t="shared" si="18"/>
        <v>111300</v>
      </c>
      <c r="G153" s="45">
        <f t="shared" si="19"/>
        <v>111300</v>
      </c>
      <c r="H153" s="57">
        <v>0</v>
      </c>
      <c r="I153" s="66">
        <v>1</v>
      </c>
      <c r="J153" s="66">
        <v>1</v>
      </c>
      <c r="K153" s="45">
        <f t="shared" si="15"/>
        <v>111300</v>
      </c>
      <c r="L153" s="45">
        <f t="shared" si="16"/>
        <v>111300</v>
      </c>
      <c r="M153" s="45">
        <f t="shared" si="20"/>
        <v>111300</v>
      </c>
      <c r="N153" s="67"/>
      <c r="O153" s="47" t="s">
        <v>225</v>
      </c>
    </row>
    <row r="154" spans="1:15" x14ac:dyDescent="0.25">
      <c r="A154" s="48">
        <f t="shared" si="17"/>
        <v>150</v>
      </c>
      <c r="B154" s="100" t="s">
        <v>226</v>
      </c>
      <c r="C154" s="63" t="s">
        <v>227</v>
      </c>
      <c r="D154" s="71">
        <v>43222</v>
      </c>
      <c r="E154" s="206">
        <v>0</v>
      </c>
      <c r="F154" s="207">
        <v>0</v>
      </c>
      <c r="G154" s="59">
        <f t="shared" si="19"/>
        <v>0</v>
      </c>
      <c r="H154" s="42">
        <v>6996</v>
      </c>
      <c r="I154" s="208">
        <v>1</v>
      </c>
      <c r="J154" s="208">
        <v>1</v>
      </c>
      <c r="K154" s="59">
        <f t="shared" si="15"/>
        <v>6996</v>
      </c>
      <c r="L154" s="59">
        <f t="shared" si="16"/>
        <v>6996</v>
      </c>
      <c r="M154" s="45">
        <f t="shared" si="20"/>
        <v>0</v>
      </c>
      <c r="N154" s="60"/>
      <c r="O154" s="209" t="s">
        <v>228</v>
      </c>
    </row>
    <row r="155" spans="1:15" x14ac:dyDescent="0.25">
      <c r="A155" s="48">
        <f t="shared" si="17"/>
        <v>151</v>
      </c>
      <c r="B155" s="100" t="s">
        <v>226</v>
      </c>
      <c r="C155" s="63" t="s">
        <v>227</v>
      </c>
      <c r="D155" s="71">
        <v>43222</v>
      </c>
      <c r="E155" s="206">
        <v>0</v>
      </c>
      <c r="F155" s="207">
        <v>0</v>
      </c>
      <c r="G155" s="59">
        <f t="shared" si="19"/>
        <v>0</v>
      </c>
      <c r="H155" s="42">
        <v>9306</v>
      </c>
      <c r="I155" s="208">
        <v>1</v>
      </c>
      <c r="J155" s="208">
        <v>1</v>
      </c>
      <c r="K155" s="59">
        <f t="shared" si="15"/>
        <v>9306</v>
      </c>
      <c r="L155" s="59">
        <f t="shared" si="16"/>
        <v>9306</v>
      </c>
      <c r="M155" s="45">
        <f t="shared" si="20"/>
        <v>0</v>
      </c>
      <c r="N155" s="60"/>
      <c r="O155" s="209" t="s">
        <v>229</v>
      </c>
    </row>
    <row r="156" spans="1:15" x14ac:dyDescent="0.25">
      <c r="A156" s="48">
        <f t="shared" si="17"/>
        <v>152</v>
      </c>
      <c r="B156" s="100" t="s">
        <v>230</v>
      </c>
      <c r="C156" s="63" t="s">
        <v>227</v>
      </c>
      <c r="D156" s="38">
        <v>43283</v>
      </c>
      <c r="E156" s="101">
        <v>579000</v>
      </c>
      <c r="F156" s="210">
        <f t="shared" ref="F156:F178" si="21">+I156*K156</f>
        <v>579000</v>
      </c>
      <c r="G156" s="59">
        <f t="shared" si="19"/>
        <v>579000</v>
      </c>
      <c r="H156" s="42">
        <v>0</v>
      </c>
      <c r="I156" s="208">
        <v>1</v>
      </c>
      <c r="J156" s="208">
        <v>1</v>
      </c>
      <c r="K156" s="59">
        <f t="shared" si="15"/>
        <v>579000</v>
      </c>
      <c r="L156" s="59">
        <f t="shared" si="16"/>
        <v>579000</v>
      </c>
      <c r="M156" s="45">
        <f t="shared" si="20"/>
        <v>579000</v>
      </c>
      <c r="N156" s="60"/>
      <c r="O156" s="211" t="s">
        <v>231</v>
      </c>
    </row>
    <row r="157" spans="1:15" x14ac:dyDescent="0.25">
      <c r="A157" s="48">
        <f t="shared" si="17"/>
        <v>153</v>
      </c>
      <c r="B157" s="100" t="s">
        <v>226</v>
      </c>
      <c r="C157" s="63" t="s">
        <v>227</v>
      </c>
      <c r="D157" s="38">
        <v>43283</v>
      </c>
      <c r="E157" s="101">
        <v>775500</v>
      </c>
      <c r="F157" s="210">
        <f t="shared" si="21"/>
        <v>775500</v>
      </c>
      <c r="G157" s="59">
        <f t="shared" si="19"/>
        <v>775500</v>
      </c>
      <c r="H157" s="42">
        <v>0</v>
      </c>
      <c r="I157" s="208">
        <v>1</v>
      </c>
      <c r="J157" s="208">
        <v>1</v>
      </c>
      <c r="K157" s="59">
        <f t="shared" si="15"/>
        <v>775500</v>
      </c>
      <c r="L157" s="59">
        <f t="shared" si="16"/>
        <v>775500</v>
      </c>
      <c r="M157" s="41">
        <f t="shared" si="20"/>
        <v>775500</v>
      </c>
      <c r="N157" s="60"/>
      <c r="O157" s="209" t="s">
        <v>232</v>
      </c>
    </row>
    <row r="158" spans="1:15" x14ac:dyDescent="0.25">
      <c r="A158" s="48">
        <f t="shared" si="17"/>
        <v>154</v>
      </c>
      <c r="B158" s="100" t="s">
        <v>226</v>
      </c>
      <c r="C158" s="63" t="s">
        <v>227</v>
      </c>
      <c r="D158" s="38">
        <v>43286</v>
      </c>
      <c r="E158" s="101">
        <v>746000</v>
      </c>
      <c r="F158" s="210">
        <f t="shared" si="21"/>
        <v>746000</v>
      </c>
      <c r="G158" s="59">
        <f t="shared" si="19"/>
        <v>746000</v>
      </c>
      <c r="H158" s="42">
        <v>0</v>
      </c>
      <c r="I158" s="208">
        <v>1</v>
      </c>
      <c r="J158" s="208">
        <v>1</v>
      </c>
      <c r="K158" s="212">
        <f t="shared" si="15"/>
        <v>746000</v>
      </c>
      <c r="L158" s="212">
        <f t="shared" si="16"/>
        <v>746000</v>
      </c>
      <c r="M158" s="41">
        <f t="shared" si="20"/>
        <v>746000</v>
      </c>
      <c r="N158" s="60"/>
      <c r="O158" s="209" t="s">
        <v>232</v>
      </c>
    </row>
    <row r="159" spans="1:15" x14ac:dyDescent="0.25">
      <c r="A159" s="48">
        <f t="shared" si="17"/>
        <v>155</v>
      </c>
      <c r="B159" s="36" t="s">
        <v>233</v>
      </c>
      <c r="C159" s="37" t="s">
        <v>227</v>
      </c>
      <c r="D159" s="38">
        <v>43283</v>
      </c>
      <c r="E159" s="39">
        <v>1091324</v>
      </c>
      <c r="F159" s="56">
        <f t="shared" si="21"/>
        <v>1091324</v>
      </c>
      <c r="G159" s="41">
        <f t="shared" si="19"/>
        <v>1091324</v>
      </c>
      <c r="H159" s="42">
        <v>0</v>
      </c>
      <c r="I159" s="43">
        <v>1</v>
      </c>
      <c r="J159" s="43">
        <v>1</v>
      </c>
      <c r="K159" s="44">
        <f t="shared" si="15"/>
        <v>1091324</v>
      </c>
      <c r="L159" s="45">
        <f t="shared" si="16"/>
        <v>1091324</v>
      </c>
      <c r="M159" s="44">
        <f t="shared" si="20"/>
        <v>1091324</v>
      </c>
      <c r="N159" s="60"/>
      <c r="O159" s="47" t="s">
        <v>234</v>
      </c>
    </row>
    <row r="160" spans="1:15" x14ac:dyDescent="0.25">
      <c r="A160" s="48">
        <f t="shared" si="17"/>
        <v>156</v>
      </c>
      <c r="B160" s="102" t="s">
        <v>233</v>
      </c>
      <c r="C160" s="37" t="s">
        <v>227</v>
      </c>
      <c r="D160" s="38">
        <v>43283</v>
      </c>
      <c r="E160" s="146">
        <v>221140</v>
      </c>
      <c r="F160" s="56">
        <f t="shared" si="21"/>
        <v>221140</v>
      </c>
      <c r="G160" s="45">
        <f t="shared" si="19"/>
        <v>221140</v>
      </c>
      <c r="H160" s="57">
        <v>0</v>
      </c>
      <c r="I160" s="66">
        <v>1</v>
      </c>
      <c r="J160" s="66">
        <v>1</v>
      </c>
      <c r="K160" s="45">
        <f t="shared" si="15"/>
        <v>221140</v>
      </c>
      <c r="L160" s="45">
        <f t="shared" si="16"/>
        <v>221140</v>
      </c>
      <c r="M160" s="45">
        <f t="shared" si="20"/>
        <v>221140</v>
      </c>
      <c r="N160" s="67"/>
      <c r="O160" s="47" t="s">
        <v>235</v>
      </c>
    </row>
    <row r="161" spans="1:15" x14ac:dyDescent="0.25">
      <c r="A161" s="48">
        <f t="shared" si="17"/>
        <v>157</v>
      </c>
      <c r="B161" s="166" t="s">
        <v>236</v>
      </c>
      <c r="C161" s="167">
        <v>911098</v>
      </c>
      <c r="D161" s="213">
        <v>43280</v>
      </c>
      <c r="E161" s="214">
        <v>564000</v>
      </c>
      <c r="F161" s="210">
        <f t="shared" si="21"/>
        <v>570768</v>
      </c>
      <c r="G161" s="59">
        <f t="shared" si="19"/>
        <v>564000</v>
      </c>
      <c r="H161" s="42">
        <f>+E161*1.2%</f>
        <v>6768</v>
      </c>
      <c r="I161" s="208">
        <v>1</v>
      </c>
      <c r="J161" s="208">
        <v>1</v>
      </c>
      <c r="K161" s="59">
        <f t="shared" si="15"/>
        <v>570768</v>
      </c>
      <c r="L161" s="59">
        <f t="shared" si="16"/>
        <v>570768</v>
      </c>
      <c r="M161" s="45">
        <f t="shared" si="20"/>
        <v>564000</v>
      </c>
      <c r="N161" s="60"/>
      <c r="O161" s="215" t="s">
        <v>237</v>
      </c>
    </row>
    <row r="162" spans="1:15" x14ac:dyDescent="0.25">
      <c r="A162" s="48">
        <f t="shared" si="17"/>
        <v>158</v>
      </c>
      <c r="B162" s="216" t="s">
        <v>238</v>
      </c>
      <c r="C162" s="217" t="s">
        <v>239</v>
      </c>
      <c r="D162" s="218">
        <v>43258</v>
      </c>
      <c r="E162" s="219">
        <v>19500</v>
      </c>
      <c r="F162" s="220">
        <f t="shared" si="21"/>
        <v>19500</v>
      </c>
      <c r="G162" s="182">
        <f t="shared" si="19"/>
        <v>19500</v>
      </c>
      <c r="H162" s="182">
        <v>0</v>
      </c>
      <c r="I162" s="221">
        <v>1</v>
      </c>
      <c r="J162" s="221">
        <v>1</v>
      </c>
      <c r="K162" s="45">
        <f t="shared" si="15"/>
        <v>19500</v>
      </c>
      <c r="L162" s="59">
        <f t="shared" si="16"/>
        <v>19500</v>
      </c>
      <c r="M162" s="59">
        <f t="shared" si="20"/>
        <v>19500</v>
      </c>
      <c r="N162" s="60"/>
      <c r="O162" s="68" t="s">
        <v>83</v>
      </c>
    </row>
    <row r="163" spans="1:15" x14ac:dyDescent="0.25">
      <c r="A163" s="48">
        <f t="shared" si="17"/>
        <v>159</v>
      </c>
      <c r="B163" s="54" t="s">
        <v>240</v>
      </c>
      <c r="C163" s="55" t="s">
        <v>241</v>
      </c>
      <c r="D163" s="38">
        <v>43280</v>
      </c>
      <c r="E163" s="40">
        <v>6000</v>
      </c>
      <c r="F163" s="56">
        <f t="shared" si="21"/>
        <v>6000</v>
      </c>
      <c r="G163" s="57">
        <f t="shared" si="19"/>
        <v>6000</v>
      </c>
      <c r="H163" s="57">
        <v>0</v>
      </c>
      <c r="I163" s="58">
        <v>1</v>
      </c>
      <c r="J163" s="58">
        <v>1</v>
      </c>
      <c r="K163" s="45">
        <f t="shared" si="15"/>
        <v>6000</v>
      </c>
      <c r="L163" s="59">
        <f t="shared" si="16"/>
        <v>6000</v>
      </c>
      <c r="M163" s="59">
        <f t="shared" si="20"/>
        <v>6000</v>
      </c>
      <c r="N163" s="60"/>
      <c r="O163" s="61" t="s">
        <v>27</v>
      </c>
    </row>
    <row r="164" spans="1:15" x14ac:dyDescent="0.25">
      <c r="A164" s="48">
        <f t="shared" si="17"/>
        <v>160</v>
      </c>
      <c r="B164" s="36" t="s">
        <v>242</v>
      </c>
      <c r="C164" s="53">
        <v>912201</v>
      </c>
      <c r="D164" s="38">
        <v>43284</v>
      </c>
      <c r="E164" s="198">
        <v>423903</v>
      </c>
      <c r="F164" s="56">
        <f t="shared" si="21"/>
        <v>423903</v>
      </c>
      <c r="G164" s="41">
        <f t="shared" si="19"/>
        <v>423903</v>
      </c>
      <c r="H164" s="42">
        <v>0</v>
      </c>
      <c r="I164" s="43">
        <v>1</v>
      </c>
      <c r="J164" s="43">
        <v>1</v>
      </c>
      <c r="K164" s="44">
        <f t="shared" si="15"/>
        <v>423903</v>
      </c>
      <c r="L164" s="45">
        <f t="shared" si="16"/>
        <v>423903</v>
      </c>
      <c r="M164" s="44">
        <f t="shared" si="20"/>
        <v>423903</v>
      </c>
      <c r="N164" s="60"/>
      <c r="O164" s="47" t="s">
        <v>243</v>
      </c>
    </row>
    <row r="165" spans="1:15" x14ac:dyDescent="0.25">
      <c r="A165" s="48">
        <f t="shared" si="17"/>
        <v>161</v>
      </c>
      <c r="B165" s="93" t="s">
        <v>244</v>
      </c>
      <c r="C165" s="161">
        <v>912208</v>
      </c>
      <c r="D165" s="38">
        <v>43283</v>
      </c>
      <c r="E165" s="95">
        <v>161640</v>
      </c>
      <c r="F165" s="56">
        <f t="shared" si="21"/>
        <v>161640</v>
      </c>
      <c r="G165" s="45">
        <f t="shared" si="19"/>
        <v>161640</v>
      </c>
      <c r="H165" s="57">
        <v>0</v>
      </c>
      <c r="I165" s="66">
        <v>1</v>
      </c>
      <c r="J165" s="66">
        <v>1</v>
      </c>
      <c r="K165" s="45">
        <f t="shared" si="15"/>
        <v>161640</v>
      </c>
      <c r="L165" s="45">
        <f t="shared" si="16"/>
        <v>161640</v>
      </c>
      <c r="M165" s="45">
        <f t="shared" si="20"/>
        <v>161640</v>
      </c>
      <c r="N165" s="67"/>
      <c r="O165" s="96" t="s">
        <v>245</v>
      </c>
    </row>
    <row r="166" spans="1:15" x14ac:dyDescent="0.25">
      <c r="A166" s="48">
        <f t="shared" si="17"/>
        <v>162</v>
      </c>
      <c r="B166" s="62" t="s">
        <v>246</v>
      </c>
      <c r="C166" s="63" t="s">
        <v>247</v>
      </c>
      <c r="D166" s="38">
        <v>43285</v>
      </c>
      <c r="E166" s="155">
        <v>26500</v>
      </c>
      <c r="F166" s="197">
        <f t="shared" si="21"/>
        <v>26500</v>
      </c>
      <c r="G166" s="59">
        <f t="shared" si="19"/>
        <v>26500</v>
      </c>
      <c r="H166" s="57">
        <v>0</v>
      </c>
      <c r="I166" s="66">
        <v>1</v>
      </c>
      <c r="J166" s="66">
        <v>1</v>
      </c>
      <c r="K166" s="45">
        <f t="shared" si="15"/>
        <v>26500</v>
      </c>
      <c r="L166" s="45">
        <f t="shared" si="16"/>
        <v>26500</v>
      </c>
      <c r="M166" s="45">
        <f t="shared" si="20"/>
        <v>26500</v>
      </c>
      <c r="N166" s="67"/>
      <c r="O166" s="118" t="s">
        <v>130</v>
      </c>
    </row>
    <row r="167" spans="1:15" x14ac:dyDescent="0.25">
      <c r="A167" s="48">
        <f t="shared" si="17"/>
        <v>163</v>
      </c>
      <c r="B167" s="79" t="s">
        <v>248</v>
      </c>
      <c r="C167" s="80" t="s">
        <v>249</v>
      </c>
      <c r="D167" s="145">
        <v>43259</v>
      </c>
      <c r="E167" s="109">
        <v>203000</v>
      </c>
      <c r="F167" s="197">
        <f t="shared" si="21"/>
        <v>205436</v>
      </c>
      <c r="G167" s="59">
        <f t="shared" si="19"/>
        <v>203000</v>
      </c>
      <c r="H167" s="57">
        <f>+E167*1.2%</f>
        <v>2436</v>
      </c>
      <c r="I167" s="66">
        <v>1</v>
      </c>
      <c r="J167" s="66">
        <v>1</v>
      </c>
      <c r="K167" s="45">
        <f t="shared" si="15"/>
        <v>205436</v>
      </c>
      <c r="L167" s="45">
        <f t="shared" si="16"/>
        <v>205436</v>
      </c>
      <c r="M167" s="45">
        <f t="shared" si="20"/>
        <v>203000</v>
      </c>
      <c r="N167" s="67"/>
      <c r="O167" s="113" t="s">
        <v>64</v>
      </c>
    </row>
    <row r="168" spans="1:15" x14ac:dyDescent="0.25">
      <c r="A168" s="48">
        <f t="shared" si="17"/>
        <v>164</v>
      </c>
      <c r="B168" s="79" t="s">
        <v>248</v>
      </c>
      <c r="C168" s="80" t="s">
        <v>249</v>
      </c>
      <c r="D168" s="145">
        <v>43272</v>
      </c>
      <c r="E168" s="109">
        <v>503000</v>
      </c>
      <c r="F168" s="197">
        <f t="shared" si="21"/>
        <v>509036</v>
      </c>
      <c r="G168" s="59">
        <f t="shared" si="19"/>
        <v>503000</v>
      </c>
      <c r="H168" s="57">
        <f>+E168*1.2%</f>
        <v>6036</v>
      </c>
      <c r="I168" s="66">
        <v>1</v>
      </c>
      <c r="J168" s="66">
        <v>1</v>
      </c>
      <c r="K168" s="45">
        <f t="shared" si="15"/>
        <v>509036</v>
      </c>
      <c r="L168" s="45">
        <f t="shared" si="16"/>
        <v>509036</v>
      </c>
      <c r="M168" s="45">
        <f t="shared" si="20"/>
        <v>503000</v>
      </c>
      <c r="N168" s="67"/>
      <c r="O168" s="113" t="s">
        <v>116</v>
      </c>
    </row>
    <row r="169" spans="1:15" x14ac:dyDescent="0.25">
      <c r="A169" s="48">
        <f t="shared" si="17"/>
        <v>165</v>
      </c>
      <c r="B169" s="36" t="s">
        <v>250</v>
      </c>
      <c r="C169" s="222">
        <v>912222</v>
      </c>
      <c r="D169" s="38">
        <v>43297</v>
      </c>
      <c r="E169" s="155">
        <v>203000</v>
      </c>
      <c r="F169" s="197">
        <f t="shared" si="21"/>
        <v>203000</v>
      </c>
      <c r="G169" s="57">
        <f t="shared" si="19"/>
        <v>203000</v>
      </c>
      <c r="H169" s="57">
        <v>0</v>
      </c>
      <c r="I169" s="66">
        <v>1</v>
      </c>
      <c r="J169" s="66">
        <v>1</v>
      </c>
      <c r="K169" s="45">
        <f t="shared" si="15"/>
        <v>203000</v>
      </c>
      <c r="L169" s="45">
        <f t="shared" si="16"/>
        <v>203000</v>
      </c>
      <c r="M169" s="45">
        <f t="shared" si="20"/>
        <v>203000</v>
      </c>
      <c r="N169" s="67"/>
      <c r="O169" s="62" t="s">
        <v>64</v>
      </c>
    </row>
    <row r="170" spans="1:15" x14ac:dyDescent="0.25">
      <c r="A170" s="48">
        <f t="shared" si="17"/>
        <v>166</v>
      </c>
      <c r="B170" s="62" t="s">
        <v>251</v>
      </c>
      <c r="C170" s="63" t="s">
        <v>249</v>
      </c>
      <c r="D170" s="38">
        <v>43297</v>
      </c>
      <c r="E170" s="155">
        <v>12000</v>
      </c>
      <c r="F170" s="197">
        <f t="shared" si="21"/>
        <v>12000</v>
      </c>
      <c r="G170" s="59">
        <f t="shared" si="19"/>
        <v>12000</v>
      </c>
      <c r="H170" s="57">
        <v>0</v>
      </c>
      <c r="I170" s="66">
        <v>1</v>
      </c>
      <c r="J170" s="66">
        <v>1</v>
      </c>
      <c r="K170" s="45">
        <f t="shared" si="15"/>
        <v>12000</v>
      </c>
      <c r="L170" s="45">
        <f t="shared" si="16"/>
        <v>12000</v>
      </c>
      <c r="M170" s="45">
        <f t="shared" si="20"/>
        <v>12000</v>
      </c>
      <c r="N170" s="67"/>
      <c r="O170" s="118" t="s">
        <v>252</v>
      </c>
    </row>
    <row r="171" spans="1:15" x14ac:dyDescent="0.25">
      <c r="A171" s="48">
        <f t="shared" si="17"/>
        <v>167</v>
      </c>
      <c r="B171" s="62" t="s">
        <v>251</v>
      </c>
      <c r="C171" s="63" t="s">
        <v>249</v>
      </c>
      <c r="D171" s="38">
        <v>43297</v>
      </c>
      <c r="E171" s="155">
        <v>26500</v>
      </c>
      <c r="F171" s="197">
        <f t="shared" si="21"/>
        <v>26500</v>
      </c>
      <c r="G171" s="59">
        <f t="shared" si="19"/>
        <v>26500</v>
      </c>
      <c r="H171" s="57">
        <v>0</v>
      </c>
      <c r="I171" s="66">
        <v>1</v>
      </c>
      <c r="J171" s="66">
        <v>1</v>
      </c>
      <c r="K171" s="45">
        <f t="shared" si="15"/>
        <v>26500</v>
      </c>
      <c r="L171" s="45">
        <f t="shared" si="16"/>
        <v>26500</v>
      </c>
      <c r="M171" s="45">
        <f t="shared" si="20"/>
        <v>26500</v>
      </c>
      <c r="N171" s="67"/>
      <c r="O171" s="118" t="s">
        <v>130</v>
      </c>
    </row>
    <row r="172" spans="1:15" x14ac:dyDescent="0.25">
      <c r="A172" s="48">
        <f t="shared" si="17"/>
        <v>168</v>
      </c>
      <c r="B172" s="93" t="s">
        <v>248</v>
      </c>
      <c r="C172" s="94" t="s">
        <v>249</v>
      </c>
      <c r="D172" s="38">
        <v>43283</v>
      </c>
      <c r="E172" s="95">
        <v>171300</v>
      </c>
      <c r="F172" s="56">
        <f t="shared" si="21"/>
        <v>171300</v>
      </c>
      <c r="G172" s="45">
        <f t="shared" si="19"/>
        <v>171300</v>
      </c>
      <c r="H172" s="57">
        <v>0</v>
      </c>
      <c r="I172" s="66">
        <v>1</v>
      </c>
      <c r="J172" s="66">
        <v>1</v>
      </c>
      <c r="K172" s="45">
        <f t="shared" si="15"/>
        <v>171300</v>
      </c>
      <c r="L172" s="45">
        <f t="shared" si="16"/>
        <v>171300</v>
      </c>
      <c r="M172" s="45">
        <f t="shared" si="20"/>
        <v>171300</v>
      </c>
      <c r="N172" s="67"/>
      <c r="O172" s="96" t="s">
        <v>253</v>
      </c>
    </row>
    <row r="173" spans="1:15" x14ac:dyDescent="0.25">
      <c r="A173" s="48">
        <f t="shared" si="17"/>
        <v>169</v>
      </c>
      <c r="B173" s="36" t="s">
        <v>254</v>
      </c>
      <c r="C173" s="53">
        <v>912786</v>
      </c>
      <c r="D173" s="38">
        <v>43284</v>
      </c>
      <c r="E173" s="198">
        <v>489000</v>
      </c>
      <c r="F173" s="56">
        <f t="shared" si="21"/>
        <v>489000</v>
      </c>
      <c r="G173" s="41">
        <f t="shared" si="19"/>
        <v>489000</v>
      </c>
      <c r="H173" s="42">
        <v>0</v>
      </c>
      <c r="I173" s="43">
        <v>1</v>
      </c>
      <c r="J173" s="43">
        <v>1</v>
      </c>
      <c r="K173" s="44">
        <f t="shared" si="15"/>
        <v>489000</v>
      </c>
      <c r="L173" s="45">
        <f t="shared" si="16"/>
        <v>489000</v>
      </c>
      <c r="M173" s="44">
        <f t="shared" si="20"/>
        <v>489000</v>
      </c>
      <c r="N173" s="60"/>
      <c r="O173" s="47" t="s">
        <v>255</v>
      </c>
    </row>
    <row r="174" spans="1:15" x14ac:dyDescent="0.25">
      <c r="A174" s="48">
        <f t="shared" si="17"/>
        <v>170</v>
      </c>
      <c r="B174" s="102" t="s">
        <v>254</v>
      </c>
      <c r="C174" s="53">
        <v>912786</v>
      </c>
      <c r="D174" s="38">
        <v>43284</v>
      </c>
      <c r="E174" s="146">
        <v>41300</v>
      </c>
      <c r="F174" s="56">
        <f t="shared" si="21"/>
        <v>41300</v>
      </c>
      <c r="G174" s="45">
        <f t="shared" si="19"/>
        <v>41300</v>
      </c>
      <c r="H174" s="57">
        <v>0</v>
      </c>
      <c r="I174" s="66">
        <v>1</v>
      </c>
      <c r="J174" s="66">
        <v>1</v>
      </c>
      <c r="K174" s="45">
        <f t="shared" si="15"/>
        <v>41300</v>
      </c>
      <c r="L174" s="45">
        <f t="shared" si="16"/>
        <v>41300</v>
      </c>
      <c r="M174" s="45">
        <f t="shared" si="20"/>
        <v>41300</v>
      </c>
      <c r="N174" s="67"/>
      <c r="O174" s="47" t="s">
        <v>256</v>
      </c>
    </row>
    <row r="175" spans="1:15" x14ac:dyDescent="0.25">
      <c r="A175" s="48">
        <f t="shared" si="17"/>
        <v>171</v>
      </c>
      <c r="B175" s="102" t="s">
        <v>257</v>
      </c>
      <c r="C175" s="37" t="s">
        <v>258</v>
      </c>
      <c r="D175" s="38">
        <v>43284</v>
      </c>
      <c r="E175" s="146">
        <v>57800</v>
      </c>
      <c r="F175" s="56">
        <f t="shared" si="21"/>
        <v>57800</v>
      </c>
      <c r="G175" s="45">
        <f t="shared" si="19"/>
        <v>57800</v>
      </c>
      <c r="H175" s="57">
        <v>0</v>
      </c>
      <c r="I175" s="66">
        <v>1</v>
      </c>
      <c r="J175" s="66">
        <v>1</v>
      </c>
      <c r="K175" s="45">
        <f t="shared" si="15"/>
        <v>57800</v>
      </c>
      <c r="L175" s="45">
        <f t="shared" si="16"/>
        <v>57800</v>
      </c>
      <c r="M175" s="45">
        <f t="shared" si="20"/>
        <v>57800</v>
      </c>
      <c r="N175" s="67"/>
      <c r="O175" s="47" t="s">
        <v>259</v>
      </c>
    </row>
    <row r="176" spans="1:15" x14ac:dyDescent="0.25">
      <c r="A176" s="48">
        <f t="shared" si="17"/>
        <v>172</v>
      </c>
      <c r="B176" s="49" t="s">
        <v>260</v>
      </c>
      <c r="C176" s="223">
        <v>912799</v>
      </c>
      <c r="D176" s="51">
        <v>43284</v>
      </c>
      <c r="E176" s="224">
        <v>215345</v>
      </c>
      <c r="F176" s="40">
        <f t="shared" si="21"/>
        <v>215345</v>
      </c>
      <c r="G176" s="41">
        <f t="shared" si="19"/>
        <v>215345</v>
      </c>
      <c r="H176" s="42">
        <v>0</v>
      </c>
      <c r="I176" s="43">
        <v>1</v>
      </c>
      <c r="J176" s="43">
        <v>1</v>
      </c>
      <c r="K176" s="44">
        <f t="shared" si="15"/>
        <v>215345</v>
      </c>
      <c r="L176" s="45">
        <f t="shared" si="16"/>
        <v>215345</v>
      </c>
      <c r="M176" s="44">
        <f t="shared" si="20"/>
        <v>215345</v>
      </c>
      <c r="N176" s="46"/>
      <c r="O176" s="190" t="s">
        <v>261</v>
      </c>
    </row>
    <row r="177" spans="1:15" x14ac:dyDescent="0.25">
      <c r="A177" s="48">
        <f t="shared" si="17"/>
        <v>173</v>
      </c>
      <c r="B177" s="69" t="s">
        <v>262</v>
      </c>
      <c r="C177" s="149">
        <v>912811</v>
      </c>
      <c r="D177" s="71">
        <v>43272</v>
      </c>
      <c r="E177" s="109">
        <v>503000</v>
      </c>
      <c r="F177" s="65">
        <f t="shared" si="21"/>
        <v>509036</v>
      </c>
      <c r="G177" s="59">
        <f t="shared" si="19"/>
        <v>503000</v>
      </c>
      <c r="H177" s="57">
        <f>+E177*1.2%</f>
        <v>6036</v>
      </c>
      <c r="I177" s="66">
        <v>1</v>
      </c>
      <c r="J177" s="66">
        <v>1</v>
      </c>
      <c r="K177" s="45">
        <f t="shared" si="15"/>
        <v>509036</v>
      </c>
      <c r="L177" s="45">
        <f t="shared" si="16"/>
        <v>509036</v>
      </c>
      <c r="M177" s="45">
        <f t="shared" si="20"/>
        <v>503000</v>
      </c>
      <c r="N177" s="67"/>
      <c r="O177" s="113" t="s">
        <v>116</v>
      </c>
    </row>
    <row r="178" spans="1:15" x14ac:dyDescent="0.25">
      <c r="A178" s="48">
        <f t="shared" si="17"/>
        <v>174</v>
      </c>
      <c r="B178" s="69" t="s">
        <v>262</v>
      </c>
      <c r="C178" s="149">
        <v>912811</v>
      </c>
      <c r="D178" s="151">
        <v>43272</v>
      </c>
      <c r="E178" s="152">
        <v>100500</v>
      </c>
      <c r="F178" s="65">
        <f t="shared" si="21"/>
        <v>101706</v>
      </c>
      <c r="G178" s="59">
        <f t="shared" si="19"/>
        <v>100500</v>
      </c>
      <c r="H178" s="57">
        <f>+E178*1.2%</f>
        <v>1206</v>
      </c>
      <c r="I178" s="66">
        <v>1</v>
      </c>
      <c r="J178" s="66">
        <v>1</v>
      </c>
      <c r="K178" s="45">
        <f t="shared" si="15"/>
        <v>101706</v>
      </c>
      <c r="L178" s="45">
        <f t="shared" si="16"/>
        <v>101706</v>
      </c>
      <c r="M178" s="45">
        <f t="shared" si="20"/>
        <v>100500</v>
      </c>
      <c r="N178" s="67"/>
      <c r="O178" s="69" t="s">
        <v>65</v>
      </c>
    </row>
    <row r="179" spans="1:15" x14ac:dyDescent="0.25">
      <c r="A179" s="48">
        <f t="shared" si="17"/>
        <v>175</v>
      </c>
      <c r="B179" s="36" t="s">
        <v>263</v>
      </c>
      <c r="C179" s="37" t="s">
        <v>264</v>
      </c>
      <c r="D179" s="38">
        <v>43224</v>
      </c>
      <c r="E179" s="124">
        <v>0</v>
      </c>
      <c r="F179" s="40">
        <v>0</v>
      </c>
      <c r="G179" s="41">
        <f t="shared" si="19"/>
        <v>0</v>
      </c>
      <c r="H179" s="42">
        <v>667</v>
      </c>
      <c r="I179" s="43">
        <v>1</v>
      </c>
      <c r="J179" s="43">
        <v>1</v>
      </c>
      <c r="K179" s="45">
        <f t="shared" si="15"/>
        <v>667</v>
      </c>
      <c r="L179" s="45">
        <f t="shared" si="16"/>
        <v>667</v>
      </c>
      <c r="M179" s="44">
        <f t="shared" si="20"/>
        <v>0</v>
      </c>
      <c r="N179" s="60"/>
      <c r="O179" s="225" t="s">
        <v>265</v>
      </c>
    </row>
    <row r="180" spans="1:15" x14ac:dyDescent="0.25">
      <c r="A180" s="48">
        <f t="shared" si="17"/>
        <v>176</v>
      </c>
      <c r="B180" s="36" t="s">
        <v>263</v>
      </c>
      <c r="C180" s="37" t="s">
        <v>264</v>
      </c>
      <c r="D180" s="38">
        <v>43224</v>
      </c>
      <c r="E180" s="124">
        <v>0</v>
      </c>
      <c r="F180" s="40">
        <v>0</v>
      </c>
      <c r="G180" s="41">
        <f t="shared" si="19"/>
        <v>0</v>
      </c>
      <c r="H180" s="42">
        <v>1709</v>
      </c>
      <c r="I180" s="43">
        <v>1</v>
      </c>
      <c r="J180" s="43">
        <v>1</v>
      </c>
      <c r="K180" s="45">
        <f t="shared" si="15"/>
        <v>1709</v>
      </c>
      <c r="L180" s="45">
        <f t="shared" si="16"/>
        <v>1709</v>
      </c>
      <c r="M180" s="44">
        <f t="shared" si="20"/>
        <v>0</v>
      </c>
      <c r="N180" s="60"/>
      <c r="O180" s="225" t="s">
        <v>266</v>
      </c>
    </row>
    <row r="181" spans="1:15" x14ac:dyDescent="0.25">
      <c r="A181" s="48">
        <f t="shared" si="17"/>
        <v>177</v>
      </c>
      <c r="B181" s="36" t="s">
        <v>263</v>
      </c>
      <c r="C181" s="37" t="s">
        <v>264</v>
      </c>
      <c r="D181" s="38">
        <v>43224</v>
      </c>
      <c r="E181" s="124">
        <v>0</v>
      </c>
      <c r="F181" s="40">
        <v>0</v>
      </c>
      <c r="G181" s="41">
        <f t="shared" si="19"/>
        <v>0</v>
      </c>
      <c r="H181" s="42">
        <v>1025</v>
      </c>
      <c r="I181" s="43">
        <v>1</v>
      </c>
      <c r="J181" s="43">
        <v>1</v>
      </c>
      <c r="K181" s="45">
        <f t="shared" si="15"/>
        <v>1025</v>
      </c>
      <c r="L181" s="45">
        <f t="shared" si="16"/>
        <v>1025</v>
      </c>
      <c r="M181" s="44">
        <f t="shared" si="20"/>
        <v>0</v>
      </c>
      <c r="N181" s="60"/>
      <c r="O181" s="225" t="s">
        <v>267</v>
      </c>
    </row>
    <row r="182" spans="1:15" x14ac:dyDescent="0.25">
      <c r="A182" s="48">
        <f t="shared" si="17"/>
        <v>178</v>
      </c>
      <c r="B182" s="36" t="s">
        <v>263</v>
      </c>
      <c r="C182" s="37" t="s">
        <v>264</v>
      </c>
      <c r="D182" s="38">
        <v>43224</v>
      </c>
      <c r="E182" s="124">
        <v>0</v>
      </c>
      <c r="F182" s="40">
        <v>0</v>
      </c>
      <c r="G182" s="41">
        <f t="shared" si="19"/>
        <v>0</v>
      </c>
      <c r="H182" s="42">
        <v>6347</v>
      </c>
      <c r="I182" s="43">
        <v>1</v>
      </c>
      <c r="J182" s="43">
        <v>1</v>
      </c>
      <c r="K182" s="45">
        <f t="shared" si="15"/>
        <v>6347</v>
      </c>
      <c r="L182" s="45">
        <f t="shared" si="16"/>
        <v>6347</v>
      </c>
      <c r="M182" s="44">
        <f t="shared" si="20"/>
        <v>0</v>
      </c>
      <c r="N182" s="60"/>
      <c r="O182" s="225" t="s">
        <v>268</v>
      </c>
    </row>
    <row r="183" spans="1:15" x14ac:dyDescent="0.25">
      <c r="A183" s="48">
        <f t="shared" si="17"/>
        <v>179</v>
      </c>
      <c r="B183" s="36" t="s">
        <v>263</v>
      </c>
      <c r="C183" s="37" t="s">
        <v>264</v>
      </c>
      <c r="D183" s="38">
        <v>43284</v>
      </c>
      <c r="E183" s="39">
        <v>55566</v>
      </c>
      <c r="F183" s="40">
        <f t="shared" ref="F183:F246" si="22">+I183*K183</f>
        <v>55566</v>
      </c>
      <c r="G183" s="41">
        <f t="shared" si="19"/>
        <v>55566</v>
      </c>
      <c r="H183" s="42">
        <v>0</v>
      </c>
      <c r="I183" s="43">
        <v>1</v>
      </c>
      <c r="J183" s="43">
        <v>1</v>
      </c>
      <c r="K183" s="44">
        <f t="shared" si="15"/>
        <v>55566</v>
      </c>
      <c r="L183" s="45">
        <f t="shared" si="16"/>
        <v>55566</v>
      </c>
      <c r="M183" s="44">
        <f t="shared" si="20"/>
        <v>55566</v>
      </c>
      <c r="N183" s="60"/>
      <c r="O183" s="47" t="s">
        <v>269</v>
      </c>
    </row>
    <row r="184" spans="1:15" x14ac:dyDescent="0.25">
      <c r="A184" s="48">
        <f t="shared" si="17"/>
        <v>180</v>
      </c>
      <c r="B184" s="36" t="s">
        <v>263</v>
      </c>
      <c r="C184" s="37" t="s">
        <v>264</v>
      </c>
      <c r="D184" s="38">
        <v>43284</v>
      </c>
      <c r="E184" s="39">
        <v>142451</v>
      </c>
      <c r="F184" s="40">
        <f t="shared" si="22"/>
        <v>142451</v>
      </c>
      <c r="G184" s="41">
        <f t="shared" si="19"/>
        <v>142451</v>
      </c>
      <c r="H184" s="42">
        <v>0</v>
      </c>
      <c r="I184" s="43">
        <v>1</v>
      </c>
      <c r="J184" s="43">
        <v>1</v>
      </c>
      <c r="K184" s="44">
        <f t="shared" si="15"/>
        <v>142451</v>
      </c>
      <c r="L184" s="45">
        <f t="shared" si="16"/>
        <v>142451</v>
      </c>
      <c r="M184" s="44">
        <f t="shared" si="20"/>
        <v>142451</v>
      </c>
      <c r="N184" s="60"/>
      <c r="O184" s="47" t="s">
        <v>270</v>
      </c>
    </row>
    <row r="185" spans="1:15" x14ac:dyDescent="0.25">
      <c r="A185" s="48">
        <f t="shared" si="17"/>
        <v>181</v>
      </c>
      <c r="B185" s="36" t="s">
        <v>263</v>
      </c>
      <c r="C185" s="37" t="s">
        <v>264</v>
      </c>
      <c r="D185" s="38">
        <v>43284</v>
      </c>
      <c r="E185" s="39">
        <v>85403</v>
      </c>
      <c r="F185" s="40">
        <f t="shared" si="22"/>
        <v>85403</v>
      </c>
      <c r="G185" s="41">
        <f t="shared" si="19"/>
        <v>85403</v>
      </c>
      <c r="H185" s="42">
        <v>0</v>
      </c>
      <c r="I185" s="43">
        <v>1</v>
      </c>
      <c r="J185" s="43">
        <v>1</v>
      </c>
      <c r="K185" s="44">
        <f t="shared" si="15"/>
        <v>85403</v>
      </c>
      <c r="L185" s="45">
        <f t="shared" si="16"/>
        <v>85403</v>
      </c>
      <c r="M185" s="44">
        <f t="shared" si="20"/>
        <v>85403</v>
      </c>
      <c r="N185" s="60"/>
      <c r="O185" s="47" t="s">
        <v>271</v>
      </c>
    </row>
    <row r="186" spans="1:15" x14ac:dyDescent="0.25">
      <c r="A186" s="48">
        <f t="shared" si="17"/>
        <v>182</v>
      </c>
      <c r="B186" s="36" t="s">
        <v>263</v>
      </c>
      <c r="C186" s="37" t="s">
        <v>264</v>
      </c>
      <c r="D186" s="38">
        <v>43284</v>
      </c>
      <c r="E186" s="39">
        <v>155128</v>
      </c>
      <c r="F186" s="56">
        <f t="shared" si="22"/>
        <v>155128</v>
      </c>
      <c r="G186" s="41">
        <f t="shared" si="19"/>
        <v>155128</v>
      </c>
      <c r="H186" s="42">
        <v>0</v>
      </c>
      <c r="I186" s="43">
        <v>1</v>
      </c>
      <c r="J186" s="43">
        <v>1</v>
      </c>
      <c r="K186" s="44">
        <f t="shared" si="15"/>
        <v>155128</v>
      </c>
      <c r="L186" s="45">
        <f t="shared" si="16"/>
        <v>155128</v>
      </c>
      <c r="M186" s="44">
        <f t="shared" si="20"/>
        <v>155128</v>
      </c>
      <c r="N186" s="60"/>
      <c r="O186" s="47" t="s">
        <v>272</v>
      </c>
    </row>
    <row r="187" spans="1:15" s="226" customFormat="1" x14ac:dyDescent="0.25">
      <c r="A187" s="48">
        <f t="shared" si="17"/>
        <v>183</v>
      </c>
      <c r="B187" s="69" t="s">
        <v>263</v>
      </c>
      <c r="C187" s="70" t="s">
        <v>264</v>
      </c>
      <c r="D187" s="71">
        <v>43284</v>
      </c>
      <c r="E187" s="152">
        <v>104640</v>
      </c>
      <c r="F187" s="56">
        <f t="shared" si="22"/>
        <v>104640</v>
      </c>
      <c r="G187" s="41">
        <f t="shared" si="19"/>
        <v>104640</v>
      </c>
      <c r="H187" s="42">
        <v>0</v>
      </c>
      <c r="I187" s="43">
        <v>1</v>
      </c>
      <c r="J187" s="43">
        <v>1</v>
      </c>
      <c r="K187" s="44">
        <f t="shared" si="15"/>
        <v>104640</v>
      </c>
      <c r="L187" s="45">
        <f t="shared" si="16"/>
        <v>104640</v>
      </c>
      <c r="M187" s="44">
        <f t="shared" si="20"/>
        <v>104640</v>
      </c>
      <c r="N187" s="60"/>
      <c r="O187" s="73" t="s">
        <v>273</v>
      </c>
    </row>
    <row r="188" spans="1:15" s="9" customFormat="1" x14ac:dyDescent="0.25">
      <c r="A188" s="48">
        <f t="shared" si="17"/>
        <v>184</v>
      </c>
      <c r="B188" s="127" t="s">
        <v>263</v>
      </c>
      <c r="C188" s="227" t="s">
        <v>264</v>
      </c>
      <c r="D188" s="86">
        <v>43273</v>
      </c>
      <c r="E188" s="195">
        <v>88140</v>
      </c>
      <c r="F188" s="40">
        <f t="shared" si="22"/>
        <v>89198</v>
      </c>
      <c r="G188" s="45">
        <f t="shared" si="19"/>
        <v>88140</v>
      </c>
      <c r="H188" s="57">
        <v>1058</v>
      </c>
      <c r="I188" s="66">
        <v>1</v>
      </c>
      <c r="J188" s="66">
        <v>1</v>
      </c>
      <c r="K188" s="45">
        <f t="shared" si="15"/>
        <v>89198</v>
      </c>
      <c r="L188" s="45">
        <f t="shared" si="16"/>
        <v>89198</v>
      </c>
      <c r="M188" s="45">
        <f t="shared" si="20"/>
        <v>88140</v>
      </c>
      <c r="N188" s="82"/>
      <c r="O188" s="228" t="s">
        <v>274</v>
      </c>
    </row>
    <row r="189" spans="1:15" s="9" customFormat="1" x14ac:dyDescent="0.25">
      <c r="A189" s="48">
        <f t="shared" si="17"/>
        <v>185</v>
      </c>
      <c r="B189" s="69" t="s">
        <v>263</v>
      </c>
      <c r="C189" s="70" t="s">
        <v>264</v>
      </c>
      <c r="D189" s="71">
        <v>43273</v>
      </c>
      <c r="E189" s="138">
        <v>10390</v>
      </c>
      <c r="F189" s="40">
        <f t="shared" si="22"/>
        <v>10515</v>
      </c>
      <c r="G189" s="45">
        <f t="shared" si="19"/>
        <v>10390</v>
      </c>
      <c r="H189" s="57">
        <v>125</v>
      </c>
      <c r="I189" s="66">
        <v>1</v>
      </c>
      <c r="J189" s="66">
        <v>1</v>
      </c>
      <c r="K189" s="45">
        <f t="shared" si="15"/>
        <v>10515</v>
      </c>
      <c r="L189" s="45">
        <f t="shared" si="16"/>
        <v>10515</v>
      </c>
      <c r="M189" s="45">
        <f t="shared" si="20"/>
        <v>10390</v>
      </c>
      <c r="N189" s="67"/>
      <c r="O189" s="73" t="s">
        <v>275</v>
      </c>
    </row>
    <row r="190" spans="1:15" s="9" customFormat="1" x14ac:dyDescent="0.25">
      <c r="A190" s="48">
        <f t="shared" si="17"/>
        <v>186</v>
      </c>
      <c r="B190" s="102" t="s">
        <v>263</v>
      </c>
      <c r="C190" s="37" t="s">
        <v>264</v>
      </c>
      <c r="D190" s="38">
        <v>43284</v>
      </c>
      <c r="E190" s="146">
        <v>31140</v>
      </c>
      <c r="F190" s="40">
        <f t="shared" si="22"/>
        <v>31140</v>
      </c>
      <c r="G190" s="45">
        <f t="shared" si="19"/>
        <v>31140</v>
      </c>
      <c r="H190" s="57">
        <v>0</v>
      </c>
      <c r="I190" s="66">
        <v>1</v>
      </c>
      <c r="J190" s="66">
        <v>1</v>
      </c>
      <c r="K190" s="45">
        <f t="shared" si="15"/>
        <v>31140</v>
      </c>
      <c r="L190" s="45">
        <f t="shared" si="16"/>
        <v>31140</v>
      </c>
      <c r="M190" s="45">
        <f t="shared" si="20"/>
        <v>31140</v>
      </c>
      <c r="N190" s="67"/>
      <c r="O190" s="47" t="s">
        <v>276</v>
      </c>
    </row>
    <row r="191" spans="1:15" s="9" customFormat="1" x14ac:dyDescent="0.25">
      <c r="A191" s="48">
        <f t="shared" si="17"/>
        <v>187</v>
      </c>
      <c r="B191" s="102" t="s">
        <v>263</v>
      </c>
      <c r="C191" s="37" t="s">
        <v>264</v>
      </c>
      <c r="D191" s="38">
        <v>43284</v>
      </c>
      <c r="E191" s="146">
        <v>24140</v>
      </c>
      <c r="F191" s="40">
        <f t="shared" si="22"/>
        <v>24140</v>
      </c>
      <c r="G191" s="45">
        <f t="shared" si="19"/>
        <v>24140</v>
      </c>
      <c r="H191" s="57">
        <v>0</v>
      </c>
      <c r="I191" s="66">
        <v>1</v>
      </c>
      <c r="J191" s="66">
        <v>1</v>
      </c>
      <c r="K191" s="45">
        <f t="shared" si="15"/>
        <v>24140</v>
      </c>
      <c r="L191" s="45">
        <f t="shared" si="16"/>
        <v>24140</v>
      </c>
      <c r="M191" s="45">
        <f t="shared" si="20"/>
        <v>24140</v>
      </c>
      <c r="N191" s="67"/>
      <c r="O191" s="47" t="s">
        <v>277</v>
      </c>
    </row>
    <row r="192" spans="1:15" s="9" customFormat="1" x14ac:dyDescent="0.25">
      <c r="A192" s="48">
        <f t="shared" si="17"/>
        <v>188</v>
      </c>
      <c r="B192" s="102" t="s">
        <v>263</v>
      </c>
      <c r="C192" s="37" t="s">
        <v>264</v>
      </c>
      <c r="D192" s="38">
        <v>43284</v>
      </c>
      <c r="E192" s="146">
        <v>63640</v>
      </c>
      <c r="F192" s="40">
        <f t="shared" si="22"/>
        <v>63640</v>
      </c>
      <c r="G192" s="45">
        <f t="shared" si="19"/>
        <v>63640</v>
      </c>
      <c r="H192" s="57">
        <v>0</v>
      </c>
      <c r="I192" s="66">
        <v>1</v>
      </c>
      <c r="J192" s="66">
        <v>1</v>
      </c>
      <c r="K192" s="45">
        <f t="shared" si="15"/>
        <v>63640</v>
      </c>
      <c r="L192" s="45">
        <f t="shared" si="16"/>
        <v>63640</v>
      </c>
      <c r="M192" s="45">
        <f t="shared" si="20"/>
        <v>63640</v>
      </c>
      <c r="N192" s="67"/>
      <c r="O192" s="47" t="s">
        <v>278</v>
      </c>
    </row>
    <row r="193" spans="1:15" s="9" customFormat="1" x14ac:dyDescent="0.25">
      <c r="A193" s="48">
        <f t="shared" si="17"/>
        <v>189</v>
      </c>
      <c r="B193" s="74" t="s">
        <v>263</v>
      </c>
      <c r="C193" s="70" t="s">
        <v>264</v>
      </c>
      <c r="D193" s="71">
        <v>43297</v>
      </c>
      <c r="E193" s="139">
        <v>88140</v>
      </c>
      <c r="F193" s="40">
        <f t="shared" si="22"/>
        <v>88140</v>
      </c>
      <c r="G193" s="45">
        <f t="shared" si="19"/>
        <v>88140</v>
      </c>
      <c r="H193" s="57">
        <v>0</v>
      </c>
      <c r="I193" s="66">
        <v>1</v>
      </c>
      <c r="J193" s="66">
        <v>1</v>
      </c>
      <c r="K193" s="45">
        <f t="shared" si="15"/>
        <v>88140</v>
      </c>
      <c r="L193" s="45">
        <f t="shared" si="16"/>
        <v>88140</v>
      </c>
      <c r="M193" s="45">
        <f t="shared" si="20"/>
        <v>88140</v>
      </c>
      <c r="N193" s="67"/>
      <c r="O193" s="73" t="s">
        <v>279</v>
      </c>
    </row>
    <row r="194" spans="1:15" s="9" customFormat="1" x14ac:dyDescent="0.25">
      <c r="A194" s="48">
        <f t="shared" si="17"/>
        <v>190</v>
      </c>
      <c r="B194" s="74" t="s">
        <v>263</v>
      </c>
      <c r="C194" s="70" t="s">
        <v>264</v>
      </c>
      <c r="D194" s="71">
        <v>43297</v>
      </c>
      <c r="E194" s="139">
        <v>10390</v>
      </c>
      <c r="F194" s="40">
        <f t="shared" si="22"/>
        <v>10390</v>
      </c>
      <c r="G194" s="45">
        <f t="shared" si="19"/>
        <v>10390</v>
      </c>
      <c r="H194" s="57">
        <v>0</v>
      </c>
      <c r="I194" s="66">
        <v>1</v>
      </c>
      <c r="J194" s="66">
        <v>1</v>
      </c>
      <c r="K194" s="45">
        <f t="shared" si="15"/>
        <v>10390</v>
      </c>
      <c r="L194" s="45">
        <f t="shared" si="16"/>
        <v>10390</v>
      </c>
      <c r="M194" s="45">
        <f t="shared" si="20"/>
        <v>10390</v>
      </c>
      <c r="N194" s="67"/>
      <c r="O194" s="73" t="s">
        <v>280</v>
      </c>
    </row>
    <row r="195" spans="1:15" s="9" customFormat="1" x14ac:dyDescent="0.25">
      <c r="A195" s="48">
        <f t="shared" si="17"/>
        <v>191</v>
      </c>
      <c r="B195" s="36" t="s">
        <v>281</v>
      </c>
      <c r="C195" s="37" t="s">
        <v>282</v>
      </c>
      <c r="D195" s="38">
        <v>43283</v>
      </c>
      <c r="E195" s="39">
        <v>319763</v>
      </c>
      <c r="F195" s="40">
        <f t="shared" si="22"/>
        <v>319763</v>
      </c>
      <c r="G195" s="41">
        <f t="shared" si="19"/>
        <v>319763</v>
      </c>
      <c r="H195" s="42">
        <v>0</v>
      </c>
      <c r="I195" s="43">
        <v>1</v>
      </c>
      <c r="J195" s="43">
        <v>1</v>
      </c>
      <c r="K195" s="44">
        <f t="shared" si="15"/>
        <v>319763</v>
      </c>
      <c r="L195" s="45">
        <f t="shared" si="16"/>
        <v>319763</v>
      </c>
      <c r="M195" s="44">
        <f t="shared" si="20"/>
        <v>319763</v>
      </c>
      <c r="N195" s="60"/>
      <c r="O195" s="47" t="s">
        <v>283</v>
      </c>
    </row>
    <row r="196" spans="1:15" s="9" customFormat="1" x14ac:dyDescent="0.25">
      <c r="A196" s="48">
        <f t="shared" si="17"/>
        <v>192</v>
      </c>
      <c r="B196" s="102" t="s">
        <v>281</v>
      </c>
      <c r="C196" s="37" t="s">
        <v>282</v>
      </c>
      <c r="D196" s="38">
        <v>43283</v>
      </c>
      <c r="E196" s="103">
        <v>24390</v>
      </c>
      <c r="F196" s="40">
        <f t="shared" si="22"/>
        <v>24390</v>
      </c>
      <c r="G196" s="45">
        <f t="shared" si="19"/>
        <v>24390</v>
      </c>
      <c r="H196" s="57">
        <v>0</v>
      </c>
      <c r="I196" s="66">
        <v>1</v>
      </c>
      <c r="J196" s="66">
        <v>1</v>
      </c>
      <c r="K196" s="45">
        <f t="shared" si="15"/>
        <v>24390</v>
      </c>
      <c r="L196" s="45">
        <f t="shared" si="16"/>
        <v>24390</v>
      </c>
      <c r="M196" s="45">
        <f t="shared" si="20"/>
        <v>24390</v>
      </c>
      <c r="N196" s="67"/>
      <c r="O196" s="99" t="s">
        <v>284</v>
      </c>
    </row>
    <row r="197" spans="1:15" s="9" customFormat="1" x14ac:dyDescent="0.25">
      <c r="A197" s="48">
        <f t="shared" si="17"/>
        <v>193</v>
      </c>
      <c r="B197" s="69" t="s">
        <v>285</v>
      </c>
      <c r="C197" s="148">
        <v>913369</v>
      </c>
      <c r="D197" s="71">
        <v>43273</v>
      </c>
      <c r="E197" s="138">
        <v>50390</v>
      </c>
      <c r="F197" s="40">
        <f t="shared" si="22"/>
        <v>50995</v>
      </c>
      <c r="G197" s="45">
        <f t="shared" si="19"/>
        <v>50390</v>
      </c>
      <c r="H197" s="57">
        <v>605</v>
      </c>
      <c r="I197" s="66">
        <v>1</v>
      </c>
      <c r="J197" s="66">
        <v>1</v>
      </c>
      <c r="K197" s="45">
        <f t="shared" ref="K197:K260" si="23">+G197+H197</f>
        <v>50995</v>
      </c>
      <c r="L197" s="45">
        <f t="shared" ref="L197:L260" si="24">+J197*K197</f>
        <v>50995</v>
      </c>
      <c r="M197" s="45">
        <f t="shared" si="20"/>
        <v>50390</v>
      </c>
      <c r="N197" s="67"/>
      <c r="O197" s="73" t="s">
        <v>286</v>
      </c>
    </row>
    <row r="198" spans="1:15" s="9" customFormat="1" x14ac:dyDescent="0.25">
      <c r="A198" s="48">
        <f t="shared" ref="A198:A261" si="25">+A197+1</f>
        <v>194</v>
      </c>
      <c r="B198" s="74" t="s">
        <v>285</v>
      </c>
      <c r="C198" s="148">
        <v>913369</v>
      </c>
      <c r="D198" s="71">
        <v>43297</v>
      </c>
      <c r="E198" s="139">
        <v>52890</v>
      </c>
      <c r="F198" s="40">
        <f t="shared" si="22"/>
        <v>52890</v>
      </c>
      <c r="G198" s="45">
        <f t="shared" si="19"/>
        <v>52890</v>
      </c>
      <c r="H198" s="57">
        <v>0</v>
      </c>
      <c r="I198" s="66">
        <v>1</v>
      </c>
      <c r="J198" s="66">
        <v>1</v>
      </c>
      <c r="K198" s="45">
        <f t="shared" si="23"/>
        <v>52890</v>
      </c>
      <c r="L198" s="45">
        <f t="shared" si="24"/>
        <v>52890</v>
      </c>
      <c r="M198" s="45">
        <f t="shared" si="20"/>
        <v>52890</v>
      </c>
      <c r="N198" s="67"/>
      <c r="O198" s="73" t="s">
        <v>287</v>
      </c>
    </row>
    <row r="199" spans="1:15" s="9" customFormat="1" x14ac:dyDescent="0.25">
      <c r="A199" s="48">
        <f t="shared" si="25"/>
        <v>195</v>
      </c>
      <c r="B199" s="54" t="s">
        <v>288</v>
      </c>
      <c r="C199" s="55" t="s">
        <v>289</v>
      </c>
      <c r="D199" s="38">
        <v>43280</v>
      </c>
      <c r="E199" s="40">
        <v>6000</v>
      </c>
      <c r="F199" s="40">
        <f t="shared" si="22"/>
        <v>6000</v>
      </c>
      <c r="G199" s="57">
        <f t="shared" si="19"/>
        <v>6000</v>
      </c>
      <c r="H199" s="57">
        <v>0</v>
      </c>
      <c r="I199" s="58">
        <v>1</v>
      </c>
      <c r="J199" s="58">
        <v>1</v>
      </c>
      <c r="K199" s="45">
        <f t="shared" si="23"/>
        <v>6000</v>
      </c>
      <c r="L199" s="59">
        <f t="shared" si="24"/>
        <v>6000</v>
      </c>
      <c r="M199" s="59">
        <f t="shared" si="20"/>
        <v>6000</v>
      </c>
      <c r="N199" s="60"/>
      <c r="O199" s="61" t="s">
        <v>27</v>
      </c>
    </row>
    <row r="200" spans="1:15" s="9" customFormat="1" x14ac:dyDescent="0.25">
      <c r="A200" s="48">
        <f t="shared" si="25"/>
        <v>196</v>
      </c>
      <c r="B200" s="69" t="s">
        <v>290</v>
      </c>
      <c r="C200" s="144">
        <v>913622</v>
      </c>
      <c r="D200" s="71">
        <v>43277</v>
      </c>
      <c r="E200" s="109">
        <v>503000</v>
      </c>
      <c r="F200" s="65">
        <f t="shared" si="22"/>
        <v>509036</v>
      </c>
      <c r="G200" s="59">
        <f t="shared" si="19"/>
        <v>503000</v>
      </c>
      <c r="H200" s="57">
        <f>+E200*1.2%</f>
        <v>6036</v>
      </c>
      <c r="I200" s="66">
        <v>1</v>
      </c>
      <c r="J200" s="66">
        <v>1</v>
      </c>
      <c r="K200" s="45">
        <f t="shared" si="23"/>
        <v>509036</v>
      </c>
      <c r="L200" s="45">
        <f t="shared" si="24"/>
        <v>509036</v>
      </c>
      <c r="M200" s="45">
        <f t="shared" si="20"/>
        <v>503000</v>
      </c>
      <c r="N200" s="67"/>
      <c r="O200" s="113" t="s">
        <v>116</v>
      </c>
    </row>
    <row r="201" spans="1:15" s="9" customFormat="1" x14ac:dyDescent="0.25">
      <c r="A201" s="48">
        <f t="shared" si="25"/>
        <v>197</v>
      </c>
      <c r="B201" s="69" t="s">
        <v>290</v>
      </c>
      <c r="C201" s="144">
        <v>913622</v>
      </c>
      <c r="D201" s="71">
        <v>43291</v>
      </c>
      <c r="E201" s="155">
        <v>503000</v>
      </c>
      <c r="F201" s="65">
        <f t="shared" si="22"/>
        <v>503000</v>
      </c>
      <c r="G201" s="57">
        <f t="shared" si="19"/>
        <v>503000</v>
      </c>
      <c r="H201" s="57">
        <v>0</v>
      </c>
      <c r="I201" s="66">
        <v>1</v>
      </c>
      <c r="J201" s="66">
        <v>1</v>
      </c>
      <c r="K201" s="45">
        <f t="shared" si="23"/>
        <v>503000</v>
      </c>
      <c r="L201" s="45">
        <f t="shared" si="24"/>
        <v>503000</v>
      </c>
      <c r="M201" s="45">
        <f t="shared" si="20"/>
        <v>503000</v>
      </c>
      <c r="N201" s="67"/>
      <c r="O201" s="113" t="s">
        <v>116</v>
      </c>
    </row>
    <row r="202" spans="1:15" s="9" customFormat="1" x14ac:dyDescent="0.25">
      <c r="A202" s="48">
        <f t="shared" si="25"/>
        <v>198</v>
      </c>
      <c r="B202" s="93" t="s">
        <v>290</v>
      </c>
      <c r="C202" s="94" t="s">
        <v>291</v>
      </c>
      <c r="D202" s="38">
        <v>43283</v>
      </c>
      <c r="E202" s="95">
        <v>22140</v>
      </c>
      <c r="F202" s="40">
        <f t="shared" si="22"/>
        <v>22140</v>
      </c>
      <c r="G202" s="45">
        <f t="shared" si="19"/>
        <v>22140</v>
      </c>
      <c r="H202" s="57">
        <v>0</v>
      </c>
      <c r="I202" s="66">
        <v>1</v>
      </c>
      <c r="J202" s="66">
        <v>1</v>
      </c>
      <c r="K202" s="45">
        <f t="shared" si="23"/>
        <v>22140</v>
      </c>
      <c r="L202" s="45">
        <f t="shared" si="24"/>
        <v>22140</v>
      </c>
      <c r="M202" s="45">
        <f t="shared" si="20"/>
        <v>22140</v>
      </c>
      <c r="N202" s="67"/>
      <c r="O202" s="96" t="s">
        <v>292</v>
      </c>
    </row>
    <row r="203" spans="1:15" s="9" customFormat="1" x14ac:dyDescent="0.25">
      <c r="A203" s="48">
        <f t="shared" si="25"/>
        <v>199</v>
      </c>
      <c r="B203" s="54" t="s">
        <v>293</v>
      </c>
      <c r="C203" s="55" t="s">
        <v>294</v>
      </c>
      <c r="D203" s="38">
        <v>43280</v>
      </c>
      <c r="E203" s="40">
        <v>12000</v>
      </c>
      <c r="F203" s="40">
        <f t="shared" si="22"/>
        <v>12000</v>
      </c>
      <c r="G203" s="57">
        <f t="shared" si="19"/>
        <v>12000</v>
      </c>
      <c r="H203" s="57">
        <v>0</v>
      </c>
      <c r="I203" s="58">
        <v>1</v>
      </c>
      <c r="J203" s="58">
        <v>1</v>
      </c>
      <c r="K203" s="45">
        <f t="shared" si="23"/>
        <v>12000</v>
      </c>
      <c r="L203" s="59">
        <f t="shared" si="24"/>
        <v>12000</v>
      </c>
      <c r="M203" s="59">
        <f t="shared" si="20"/>
        <v>12000</v>
      </c>
      <c r="N203" s="60"/>
      <c r="O203" s="61" t="s">
        <v>27</v>
      </c>
    </row>
    <row r="204" spans="1:15" s="9" customFormat="1" x14ac:dyDescent="0.25">
      <c r="A204" s="48">
        <f t="shared" si="25"/>
        <v>200</v>
      </c>
      <c r="B204" s="36" t="s">
        <v>295</v>
      </c>
      <c r="C204" s="37" t="s">
        <v>296</v>
      </c>
      <c r="D204" s="71">
        <v>43298</v>
      </c>
      <c r="E204" s="141">
        <v>1300000</v>
      </c>
      <c r="F204" s="65">
        <f t="shared" si="22"/>
        <v>1300000</v>
      </c>
      <c r="G204" s="142">
        <f t="shared" si="19"/>
        <v>1300000</v>
      </c>
      <c r="H204" s="42">
        <v>0</v>
      </c>
      <c r="I204" s="43">
        <v>1</v>
      </c>
      <c r="J204" s="43">
        <v>1</v>
      </c>
      <c r="K204" s="45">
        <f t="shared" si="23"/>
        <v>1300000</v>
      </c>
      <c r="L204" s="45">
        <f t="shared" si="24"/>
        <v>1300000</v>
      </c>
      <c r="M204" s="44">
        <f t="shared" si="20"/>
        <v>1300000</v>
      </c>
      <c r="N204" s="60"/>
      <c r="O204" s="143" t="s">
        <v>124</v>
      </c>
    </row>
    <row r="205" spans="1:15" s="9" customFormat="1" x14ac:dyDescent="0.25">
      <c r="A205" s="48">
        <f t="shared" si="25"/>
        <v>201</v>
      </c>
      <c r="B205" s="36" t="s">
        <v>297</v>
      </c>
      <c r="C205" s="125">
        <v>914013</v>
      </c>
      <c r="D205" s="38">
        <v>43284</v>
      </c>
      <c r="E205" s="39">
        <v>85403</v>
      </c>
      <c r="F205" s="40">
        <f t="shared" si="22"/>
        <v>85403</v>
      </c>
      <c r="G205" s="41">
        <f t="shared" si="19"/>
        <v>85403</v>
      </c>
      <c r="H205" s="42">
        <v>0</v>
      </c>
      <c r="I205" s="43">
        <v>1</v>
      </c>
      <c r="J205" s="43">
        <v>1</v>
      </c>
      <c r="K205" s="44">
        <f t="shared" si="23"/>
        <v>85403</v>
      </c>
      <c r="L205" s="45">
        <f t="shared" si="24"/>
        <v>85403</v>
      </c>
      <c r="M205" s="44">
        <f t="shared" si="20"/>
        <v>85403</v>
      </c>
      <c r="N205" s="60"/>
      <c r="O205" s="47" t="s">
        <v>298</v>
      </c>
    </row>
    <row r="206" spans="1:15" s="9" customFormat="1" x14ac:dyDescent="0.25">
      <c r="A206" s="48">
        <f t="shared" si="25"/>
        <v>202</v>
      </c>
      <c r="B206" s="102" t="s">
        <v>297</v>
      </c>
      <c r="C206" s="125">
        <v>914013</v>
      </c>
      <c r="D206" s="38">
        <v>43284</v>
      </c>
      <c r="E206" s="146">
        <v>10390</v>
      </c>
      <c r="F206" s="40">
        <f t="shared" si="22"/>
        <v>10390</v>
      </c>
      <c r="G206" s="45">
        <f t="shared" si="19"/>
        <v>10390</v>
      </c>
      <c r="H206" s="57">
        <v>0</v>
      </c>
      <c r="I206" s="66">
        <v>1</v>
      </c>
      <c r="J206" s="66">
        <v>1</v>
      </c>
      <c r="K206" s="45">
        <f t="shared" si="23"/>
        <v>10390</v>
      </c>
      <c r="L206" s="45">
        <f t="shared" si="24"/>
        <v>10390</v>
      </c>
      <c r="M206" s="45">
        <f t="shared" si="20"/>
        <v>10390</v>
      </c>
      <c r="N206" s="67"/>
      <c r="O206" s="47" t="s">
        <v>299</v>
      </c>
    </row>
    <row r="207" spans="1:15" s="9" customFormat="1" x14ac:dyDescent="0.25">
      <c r="A207" s="48">
        <f t="shared" si="25"/>
        <v>203</v>
      </c>
      <c r="B207" s="62" t="s">
        <v>300</v>
      </c>
      <c r="C207" s="63" t="s">
        <v>301</v>
      </c>
      <c r="D207" s="71">
        <v>43259</v>
      </c>
      <c r="E207" s="124">
        <v>100500</v>
      </c>
      <c r="F207" s="65">
        <f t="shared" si="22"/>
        <v>101706</v>
      </c>
      <c r="G207" s="59">
        <f t="shared" si="19"/>
        <v>100500</v>
      </c>
      <c r="H207" s="57">
        <f>+E207*1.2%</f>
        <v>1206</v>
      </c>
      <c r="I207" s="66">
        <v>1</v>
      </c>
      <c r="J207" s="66">
        <v>1</v>
      </c>
      <c r="K207" s="45">
        <f t="shared" si="23"/>
        <v>101706</v>
      </c>
      <c r="L207" s="45">
        <f t="shared" si="24"/>
        <v>101706</v>
      </c>
      <c r="M207" s="45">
        <f t="shared" si="20"/>
        <v>100500</v>
      </c>
      <c r="N207" s="67"/>
      <c r="O207" s="36" t="s">
        <v>142</v>
      </c>
    </row>
    <row r="208" spans="1:15" s="9" customFormat="1" x14ac:dyDescent="0.25">
      <c r="A208" s="48">
        <f t="shared" si="25"/>
        <v>204</v>
      </c>
      <c r="B208" s="62" t="s">
        <v>300</v>
      </c>
      <c r="C208" s="63" t="s">
        <v>301</v>
      </c>
      <c r="D208" s="71">
        <v>43259</v>
      </c>
      <c r="E208" s="124">
        <v>100500</v>
      </c>
      <c r="F208" s="65">
        <f t="shared" si="22"/>
        <v>101706</v>
      </c>
      <c r="G208" s="59">
        <f t="shared" si="19"/>
        <v>100500</v>
      </c>
      <c r="H208" s="57">
        <f>+E208*1.2%</f>
        <v>1206</v>
      </c>
      <c r="I208" s="66">
        <v>1</v>
      </c>
      <c r="J208" s="66">
        <v>1</v>
      </c>
      <c r="K208" s="45">
        <f t="shared" si="23"/>
        <v>101706</v>
      </c>
      <c r="L208" s="45">
        <f t="shared" si="24"/>
        <v>101706</v>
      </c>
      <c r="M208" s="45">
        <f t="shared" si="20"/>
        <v>100500</v>
      </c>
      <c r="N208" s="67"/>
      <c r="O208" s="36" t="s">
        <v>142</v>
      </c>
    </row>
    <row r="209" spans="1:15" s="9" customFormat="1" x14ac:dyDescent="0.25">
      <c r="A209" s="48">
        <f t="shared" si="25"/>
        <v>205</v>
      </c>
      <c r="B209" s="62" t="s">
        <v>300</v>
      </c>
      <c r="C209" s="63" t="s">
        <v>301</v>
      </c>
      <c r="D209" s="38">
        <v>43277</v>
      </c>
      <c r="E209" s="124">
        <v>100500</v>
      </c>
      <c r="F209" s="65">
        <f t="shared" si="22"/>
        <v>101706</v>
      </c>
      <c r="G209" s="59">
        <f t="shared" si="19"/>
        <v>100500</v>
      </c>
      <c r="H209" s="57">
        <f>+E209*1.2%</f>
        <v>1206</v>
      </c>
      <c r="I209" s="66">
        <v>1</v>
      </c>
      <c r="J209" s="66">
        <v>1</v>
      </c>
      <c r="K209" s="45">
        <f t="shared" si="23"/>
        <v>101706</v>
      </c>
      <c r="L209" s="45">
        <f t="shared" si="24"/>
        <v>101706</v>
      </c>
      <c r="M209" s="45">
        <f t="shared" si="20"/>
        <v>100500</v>
      </c>
      <c r="N209" s="67"/>
      <c r="O209" s="36" t="s">
        <v>142</v>
      </c>
    </row>
    <row r="210" spans="1:15" s="9" customFormat="1" x14ac:dyDescent="0.25">
      <c r="A210" s="48">
        <f t="shared" si="25"/>
        <v>206</v>
      </c>
      <c r="B210" s="62" t="s">
        <v>300</v>
      </c>
      <c r="C210" s="63" t="s">
        <v>301</v>
      </c>
      <c r="D210" s="38">
        <v>43277</v>
      </c>
      <c r="E210" s="124">
        <v>100500</v>
      </c>
      <c r="F210" s="65">
        <f t="shared" si="22"/>
        <v>101706</v>
      </c>
      <c r="G210" s="59">
        <f t="shared" si="19"/>
        <v>100500</v>
      </c>
      <c r="H210" s="57">
        <f>+E210*1.2%</f>
        <v>1206</v>
      </c>
      <c r="I210" s="66">
        <v>1</v>
      </c>
      <c r="J210" s="66">
        <v>1</v>
      </c>
      <c r="K210" s="45">
        <f t="shared" si="23"/>
        <v>101706</v>
      </c>
      <c r="L210" s="45">
        <f t="shared" si="24"/>
        <v>101706</v>
      </c>
      <c r="M210" s="45">
        <f t="shared" si="20"/>
        <v>100500</v>
      </c>
      <c r="N210" s="67"/>
      <c r="O210" s="36" t="s">
        <v>142</v>
      </c>
    </row>
    <row r="211" spans="1:15" s="9" customFormat="1" x14ac:dyDescent="0.25">
      <c r="A211" s="48">
        <f t="shared" si="25"/>
        <v>207</v>
      </c>
      <c r="B211" s="62" t="s">
        <v>300</v>
      </c>
      <c r="C211" s="63" t="s">
        <v>301</v>
      </c>
      <c r="D211" s="38">
        <v>43277</v>
      </c>
      <c r="E211" s="124">
        <v>51000</v>
      </c>
      <c r="F211" s="65">
        <f t="shared" si="22"/>
        <v>51612</v>
      </c>
      <c r="G211" s="59">
        <f t="shared" si="19"/>
        <v>51000</v>
      </c>
      <c r="H211" s="57">
        <f>+E211*1.2%</f>
        <v>612</v>
      </c>
      <c r="I211" s="66">
        <v>1</v>
      </c>
      <c r="J211" s="66">
        <v>1</v>
      </c>
      <c r="K211" s="45">
        <f t="shared" si="23"/>
        <v>51612</v>
      </c>
      <c r="L211" s="45">
        <f t="shared" si="24"/>
        <v>51612</v>
      </c>
      <c r="M211" s="45">
        <f t="shared" si="20"/>
        <v>51000</v>
      </c>
      <c r="N211" s="67"/>
      <c r="O211" s="68" t="s">
        <v>138</v>
      </c>
    </row>
    <row r="212" spans="1:15" s="9" customFormat="1" x14ac:dyDescent="0.25">
      <c r="A212" s="48">
        <f t="shared" si="25"/>
        <v>208</v>
      </c>
      <c r="B212" s="62" t="s">
        <v>300</v>
      </c>
      <c r="C212" s="63" t="s">
        <v>301</v>
      </c>
      <c r="D212" s="38">
        <v>43283</v>
      </c>
      <c r="E212" s="155">
        <v>100500</v>
      </c>
      <c r="F212" s="65">
        <f t="shared" si="22"/>
        <v>100500</v>
      </c>
      <c r="G212" s="59">
        <f t="shared" si="19"/>
        <v>100500</v>
      </c>
      <c r="H212" s="57">
        <v>0</v>
      </c>
      <c r="I212" s="66">
        <v>1</v>
      </c>
      <c r="J212" s="66">
        <v>1</v>
      </c>
      <c r="K212" s="45">
        <f t="shared" si="23"/>
        <v>100500</v>
      </c>
      <c r="L212" s="45">
        <f t="shared" si="24"/>
        <v>100500</v>
      </c>
      <c r="M212" s="45">
        <f t="shared" si="20"/>
        <v>100500</v>
      </c>
      <c r="N212" s="67"/>
      <c r="O212" s="118" t="s">
        <v>142</v>
      </c>
    </row>
    <row r="213" spans="1:15" s="9" customFormat="1" x14ac:dyDescent="0.25">
      <c r="A213" s="48">
        <f t="shared" si="25"/>
        <v>209</v>
      </c>
      <c r="B213" s="62" t="s">
        <v>300</v>
      </c>
      <c r="C213" s="63" t="s">
        <v>301</v>
      </c>
      <c r="D213" s="38">
        <v>43283</v>
      </c>
      <c r="E213" s="155">
        <v>100500</v>
      </c>
      <c r="F213" s="65">
        <f t="shared" si="22"/>
        <v>100500</v>
      </c>
      <c r="G213" s="59">
        <f t="shared" si="19"/>
        <v>100500</v>
      </c>
      <c r="H213" s="57">
        <v>0</v>
      </c>
      <c r="I213" s="66">
        <v>1</v>
      </c>
      <c r="J213" s="66">
        <v>1</v>
      </c>
      <c r="K213" s="45">
        <f t="shared" si="23"/>
        <v>100500</v>
      </c>
      <c r="L213" s="45">
        <f t="shared" si="24"/>
        <v>100500</v>
      </c>
      <c r="M213" s="45">
        <f t="shared" si="20"/>
        <v>100500</v>
      </c>
      <c r="N213" s="67"/>
      <c r="O213" s="118" t="s">
        <v>142</v>
      </c>
    </row>
    <row r="214" spans="1:15" s="9" customFormat="1" x14ac:dyDescent="0.25">
      <c r="A214" s="48">
        <f t="shared" si="25"/>
        <v>210</v>
      </c>
      <c r="B214" s="191" t="s">
        <v>300</v>
      </c>
      <c r="C214" s="192" t="s">
        <v>301</v>
      </c>
      <c r="D214" s="51">
        <v>43287</v>
      </c>
      <c r="E214" s="229">
        <v>51000</v>
      </c>
      <c r="F214" s="65">
        <f t="shared" si="22"/>
        <v>51000</v>
      </c>
      <c r="G214" s="59">
        <f t="shared" si="19"/>
        <v>51000</v>
      </c>
      <c r="H214" s="57">
        <v>0</v>
      </c>
      <c r="I214" s="66">
        <v>1</v>
      </c>
      <c r="J214" s="66">
        <v>1</v>
      </c>
      <c r="K214" s="45">
        <f t="shared" si="23"/>
        <v>51000</v>
      </c>
      <c r="L214" s="45">
        <f t="shared" si="24"/>
        <v>51000</v>
      </c>
      <c r="M214" s="45">
        <f t="shared" si="20"/>
        <v>51000</v>
      </c>
      <c r="N214" s="67"/>
      <c r="O214" s="230" t="s">
        <v>302</v>
      </c>
    </row>
    <row r="215" spans="1:15" s="9" customFormat="1" x14ac:dyDescent="0.25">
      <c r="A215" s="48">
        <f t="shared" si="25"/>
        <v>211</v>
      </c>
      <c r="B215" s="62" t="s">
        <v>300</v>
      </c>
      <c r="C215" s="63" t="s">
        <v>301</v>
      </c>
      <c r="D215" s="38">
        <v>43290</v>
      </c>
      <c r="E215" s="155">
        <v>100500</v>
      </c>
      <c r="F215" s="65">
        <f t="shared" si="22"/>
        <v>100500</v>
      </c>
      <c r="G215" s="59">
        <f t="shared" si="19"/>
        <v>100500</v>
      </c>
      <c r="H215" s="57">
        <v>0</v>
      </c>
      <c r="I215" s="66">
        <v>1</v>
      </c>
      <c r="J215" s="66">
        <v>1</v>
      </c>
      <c r="K215" s="45">
        <f t="shared" si="23"/>
        <v>100500</v>
      </c>
      <c r="L215" s="45">
        <f t="shared" si="24"/>
        <v>100500</v>
      </c>
      <c r="M215" s="45">
        <f t="shared" si="20"/>
        <v>100500</v>
      </c>
      <c r="N215" s="67"/>
      <c r="O215" s="118" t="s">
        <v>65</v>
      </c>
    </row>
    <row r="216" spans="1:15" s="9" customFormat="1" x14ac:dyDescent="0.25">
      <c r="A216" s="48">
        <f t="shared" si="25"/>
        <v>212</v>
      </c>
      <c r="B216" s="62" t="s">
        <v>300</v>
      </c>
      <c r="C216" s="63" t="s">
        <v>301</v>
      </c>
      <c r="D216" s="38">
        <v>43298</v>
      </c>
      <c r="E216" s="155">
        <v>100500</v>
      </c>
      <c r="F216" s="65">
        <f t="shared" si="22"/>
        <v>100500</v>
      </c>
      <c r="G216" s="59">
        <f t="shared" ref="G216:G279" si="26">+E216/I216</f>
        <v>100500</v>
      </c>
      <c r="H216" s="57">
        <v>0</v>
      </c>
      <c r="I216" s="66">
        <v>1</v>
      </c>
      <c r="J216" s="66">
        <v>1</v>
      </c>
      <c r="K216" s="45">
        <f t="shared" si="23"/>
        <v>100500</v>
      </c>
      <c r="L216" s="45">
        <f t="shared" si="24"/>
        <v>100500</v>
      </c>
      <c r="M216" s="45">
        <f t="shared" ref="M216:M279" si="27">+G216*J216</f>
        <v>100500</v>
      </c>
      <c r="N216" s="67"/>
      <c r="O216" s="118" t="s">
        <v>142</v>
      </c>
    </row>
    <row r="217" spans="1:15" s="9" customFormat="1" x14ac:dyDescent="0.25">
      <c r="A217" s="48">
        <f t="shared" si="25"/>
        <v>213</v>
      </c>
      <c r="B217" s="62" t="s">
        <v>300</v>
      </c>
      <c r="C217" s="63" t="s">
        <v>301</v>
      </c>
      <c r="D217" s="38">
        <v>43298</v>
      </c>
      <c r="E217" s="155">
        <v>100500</v>
      </c>
      <c r="F217" s="65">
        <f t="shared" si="22"/>
        <v>100500</v>
      </c>
      <c r="G217" s="59">
        <f t="shared" si="26"/>
        <v>100500</v>
      </c>
      <c r="H217" s="57">
        <v>0</v>
      </c>
      <c r="I217" s="66">
        <v>1</v>
      </c>
      <c r="J217" s="66">
        <v>1</v>
      </c>
      <c r="K217" s="45">
        <f t="shared" si="23"/>
        <v>100500</v>
      </c>
      <c r="L217" s="45">
        <f t="shared" si="24"/>
        <v>100500</v>
      </c>
      <c r="M217" s="45">
        <f t="shared" si="27"/>
        <v>100500</v>
      </c>
      <c r="N217" s="67"/>
      <c r="O217" s="118" t="s">
        <v>142</v>
      </c>
    </row>
    <row r="218" spans="1:15" s="9" customFormat="1" x14ac:dyDescent="0.25">
      <c r="A218" s="48">
        <f t="shared" si="25"/>
        <v>214</v>
      </c>
      <c r="B218" s="62" t="s">
        <v>300</v>
      </c>
      <c r="C218" s="63" t="s">
        <v>301</v>
      </c>
      <c r="D218" s="38">
        <v>43293</v>
      </c>
      <c r="E218" s="155">
        <v>51000</v>
      </c>
      <c r="F218" s="65">
        <f t="shared" si="22"/>
        <v>51000</v>
      </c>
      <c r="G218" s="59">
        <f t="shared" si="26"/>
        <v>51000</v>
      </c>
      <c r="H218" s="57">
        <v>0</v>
      </c>
      <c r="I218" s="66">
        <v>1</v>
      </c>
      <c r="J218" s="66">
        <v>1</v>
      </c>
      <c r="K218" s="45">
        <f t="shared" si="23"/>
        <v>51000</v>
      </c>
      <c r="L218" s="45">
        <f t="shared" si="24"/>
        <v>51000</v>
      </c>
      <c r="M218" s="45">
        <f t="shared" si="27"/>
        <v>51000</v>
      </c>
      <c r="N218" s="67"/>
      <c r="O218" s="118" t="s">
        <v>302</v>
      </c>
    </row>
    <row r="219" spans="1:15" s="9" customFormat="1" x14ac:dyDescent="0.25">
      <c r="A219" s="48">
        <f t="shared" si="25"/>
        <v>215</v>
      </c>
      <c r="B219" s="62" t="s">
        <v>300</v>
      </c>
      <c r="C219" s="63" t="s">
        <v>301</v>
      </c>
      <c r="D219" s="38">
        <v>43293</v>
      </c>
      <c r="E219" s="155">
        <v>100500</v>
      </c>
      <c r="F219" s="65">
        <f t="shared" si="22"/>
        <v>100500</v>
      </c>
      <c r="G219" s="59">
        <f t="shared" si="26"/>
        <v>100500</v>
      </c>
      <c r="H219" s="57">
        <v>0</v>
      </c>
      <c r="I219" s="66">
        <v>1</v>
      </c>
      <c r="J219" s="66">
        <v>1</v>
      </c>
      <c r="K219" s="45">
        <f t="shared" si="23"/>
        <v>100500</v>
      </c>
      <c r="L219" s="45">
        <f t="shared" si="24"/>
        <v>100500</v>
      </c>
      <c r="M219" s="45">
        <f t="shared" si="27"/>
        <v>100500</v>
      </c>
      <c r="N219" s="67"/>
      <c r="O219" s="118" t="s">
        <v>65</v>
      </c>
    </row>
    <row r="220" spans="1:15" s="9" customFormat="1" x14ac:dyDescent="0.25">
      <c r="A220" s="48">
        <f t="shared" si="25"/>
        <v>216</v>
      </c>
      <c r="B220" s="54" t="s">
        <v>303</v>
      </c>
      <c r="C220" s="55" t="s">
        <v>304</v>
      </c>
      <c r="D220" s="38">
        <v>43280</v>
      </c>
      <c r="E220" s="40">
        <v>6000</v>
      </c>
      <c r="F220" s="40">
        <f t="shared" si="22"/>
        <v>6000</v>
      </c>
      <c r="G220" s="57">
        <f t="shared" si="26"/>
        <v>6000</v>
      </c>
      <c r="H220" s="57">
        <v>0</v>
      </c>
      <c r="I220" s="58">
        <v>1</v>
      </c>
      <c r="J220" s="58">
        <v>1</v>
      </c>
      <c r="K220" s="45">
        <f t="shared" si="23"/>
        <v>6000</v>
      </c>
      <c r="L220" s="59">
        <f t="shared" si="24"/>
        <v>6000</v>
      </c>
      <c r="M220" s="59">
        <f t="shared" si="27"/>
        <v>6000</v>
      </c>
      <c r="N220" s="60"/>
      <c r="O220" s="61" t="s">
        <v>27</v>
      </c>
    </row>
    <row r="221" spans="1:15" s="9" customFormat="1" x14ac:dyDescent="0.25">
      <c r="A221" s="48">
        <f t="shared" si="25"/>
        <v>217</v>
      </c>
      <c r="B221" s="36" t="s">
        <v>305</v>
      </c>
      <c r="C221" s="37" t="s">
        <v>306</v>
      </c>
      <c r="D221" s="38">
        <v>43284</v>
      </c>
      <c r="E221" s="39">
        <v>395827</v>
      </c>
      <c r="F221" s="40">
        <f t="shared" si="22"/>
        <v>395827</v>
      </c>
      <c r="G221" s="41">
        <f t="shared" si="26"/>
        <v>395827</v>
      </c>
      <c r="H221" s="42">
        <v>0</v>
      </c>
      <c r="I221" s="43">
        <v>1</v>
      </c>
      <c r="J221" s="43">
        <v>1</v>
      </c>
      <c r="K221" s="44">
        <f t="shared" si="23"/>
        <v>395827</v>
      </c>
      <c r="L221" s="45">
        <f t="shared" si="24"/>
        <v>395827</v>
      </c>
      <c r="M221" s="44">
        <f t="shared" si="27"/>
        <v>395827</v>
      </c>
      <c r="N221" s="60"/>
      <c r="O221" s="99" t="s">
        <v>307</v>
      </c>
    </row>
    <row r="222" spans="1:15" s="9" customFormat="1" x14ac:dyDescent="0.25">
      <c r="A222" s="48">
        <f t="shared" si="25"/>
        <v>218</v>
      </c>
      <c r="B222" s="54" t="s">
        <v>308</v>
      </c>
      <c r="C222" s="55" t="s">
        <v>309</v>
      </c>
      <c r="D222" s="38">
        <v>43280</v>
      </c>
      <c r="E222" s="40">
        <v>6000</v>
      </c>
      <c r="F222" s="40">
        <f t="shared" si="22"/>
        <v>6000</v>
      </c>
      <c r="G222" s="57">
        <f t="shared" si="26"/>
        <v>6000</v>
      </c>
      <c r="H222" s="57">
        <v>0</v>
      </c>
      <c r="I222" s="58">
        <v>1</v>
      </c>
      <c r="J222" s="58">
        <v>1</v>
      </c>
      <c r="K222" s="45">
        <f t="shared" si="23"/>
        <v>6000</v>
      </c>
      <c r="L222" s="59">
        <f t="shared" si="24"/>
        <v>6000</v>
      </c>
      <c r="M222" s="59">
        <f t="shared" si="27"/>
        <v>6000</v>
      </c>
      <c r="N222" s="60"/>
      <c r="O222" s="61" t="s">
        <v>27</v>
      </c>
    </row>
    <row r="223" spans="1:15" s="9" customFormat="1" x14ac:dyDescent="0.25">
      <c r="A223" s="48">
        <f t="shared" si="25"/>
        <v>219</v>
      </c>
      <c r="B223" s="36" t="s">
        <v>310</v>
      </c>
      <c r="C223" s="37" t="s">
        <v>311</v>
      </c>
      <c r="D223" s="38">
        <v>43286</v>
      </c>
      <c r="E223" s="39">
        <v>303683</v>
      </c>
      <c r="F223" s="40">
        <f t="shared" si="22"/>
        <v>303683</v>
      </c>
      <c r="G223" s="41">
        <f t="shared" si="26"/>
        <v>303683</v>
      </c>
      <c r="H223" s="42">
        <v>0</v>
      </c>
      <c r="I223" s="43">
        <v>1</v>
      </c>
      <c r="J223" s="43">
        <v>1</v>
      </c>
      <c r="K223" s="44">
        <f t="shared" si="23"/>
        <v>303683</v>
      </c>
      <c r="L223" s="45">
        <f t="shared" si="24"/>
        <v>303683</v>
      </c>
      <c r="M223" s="44">
        <f t="shared" si="27"/>
        <v>303683</v>
      </c>
      <c r="N223" s="60"/>
      <c r="O223" s="99" t="s">
        <v>312</v>
      </c>
    </row>
    <row r="224" spans="1:15" s="9" customFormat="1" x14ac:dyDescent="0.25">
      <c r="A224" s="48">
        <f t="shared" si="25"/>
        <v>220</v>
      </c>
      <c r="B224" s="36" t="s">
        <v>310</v>
      </c>
      <c r="C224" s="37" t="s">
        <v>311</v>
      </c>
      <c r="D224" s="38">
        <v>43286</v>
      </c>
      <c r="E224" s="39">
        <v>247631</v>
      </c>
      <c r="F224" s="40">
        <f t="shared" si="22"/>
        <v>247631</v>
      </c>
      <c r="G224" s="41">
        <f t="shared" si="26"/>
        <v>247631</v>
      </c>
      <c r="H224" s="42">
        <v>0</v>
      </c>
      <c r="I224" s="43">
        <v>1</v>
      </c>
      <c r="J224" s="43">
        <v>1</v>
      </c>
      <c r="K224" s="44">
        <f t="shared" si="23"/>
        <v>247631</v>
      </c>
      <c r="L224" s="45">
        <f t="shared" si="24"/>
        <v>247631</v>
      </c>
      <c r="M224" s="44">
        <f t="shared" si="27"/>
        <v>247631</v>
      </c>
      <c r="N224" s="60"/>
      <c r="O224" s="99" t="s">
        <v>313</v>
      </c>
    </row>
    <row r="225" spans="1:15" s="9" customFormat="1" x14ac:dyDescent="0.25">
      <c r="A225" s="48">
        <f t="shared" si="25"/>
        <v>221</v>
      </c>
      <c r="B225" s="36" t="s">
        <v>310</v>
      </c>
      <c r="C225" s="37" t="s">
        <v>311</v>
      </c>
      <c r="D225" s="38">
        <v>43286</v>
      </c>
      <c r="E225" s="52">
        <v>61127</v>
      </c>
      <c r="F225" s="40">
        <f t="shared" si="22"/>
        <v>61127</v>
      </c>
      <c r="G225" s="41">
        <f t="shared" si="26"/>
        <v>61127</v>
      </c>
      <c r="H225" s="42">
        <v>0</v>
      </c>
      <c r="I225" s="53">
        <v>1</v>
      </c>
      <c r="J225" s="53">
        <v>1</v>
      </c>
      <c r="K225" s="45">
        <f t="shared" si="23"/>
        <v>61127</v>
      </c>
      <c r="L225" s="45">
        <f t="shared" si="24"/>
        <v>61127</v>
      </c>
      <c r="M225" s="44">
        <f t="shared" si="27"/>
        <v>61127</v>
      </c>
      <c r="N225" s="60"/>
      <c r="O225" s="62" t="s">
        <v>314</v>
      </c>
    </row>
    <row r="226" spans="1:15" s="9" customFormat="1" x14ac:dyDescent="0.25">
      <c r="A226" s="48">
        <f t="shared" si="25"/>
        <v>222</v>
      </c>
      <c r="B226" s="102" t="s">
        <v>310</v>
      </c>
      <c r="C226" s="37" t="s">
        <v>311</v>
      </c>
      <c r="D226" s="38">
        <v>43286</v>
      </c>
      <c r="E226" s="146">
        <v>133800</v>
      </c>
      <c r="F226" s="40">
        <f t="shared" si="22"/>
        <v>133800</v>
      </c>
      <c r="G226" s="45">
        <f t="shared" si="26"/>
        <v>133800</v>
      </c>
      <c r="H226" s="57">
        <v>0</v>
      </c>
      <c r="I226" s="66">
        <v>1</v>
      </c>
      <c r="J226" s="66">
        <v>1</v>
      </c>
      <c r="K226" s="45">
        <f t="shared" si="23"/>
        <v>133800</v>
      </c>
      <c r="L226" s="45">
        <f t="shared" si="24"/>
        <v>133800</v>
      </c>
      <c r="M226" s="45">
        <f t="shared" si="27"/>
        <v>133800</v>
      </c>
      <c r="N226" s="67"/>
      <c r="O226" s="47" t="s">
        <v>315</v>
      </c>
    </row>
    <row r="227" spans="1:15" s="9" customFormat="1" x14ac:dyDescent="0.25">
      <c r="A227" s="48">
        <f t="shared" si="25"/>
        <v>223</v>
      </c>
      <c r="B227" s="102" t="s">
        <v>310</v>
      </c>
      <c r="C227" s="37" t="s">
        <v>311</v>
      </c>
      <c r="D227" s="38">
        <v>43286</v>
      </c>
      <c r="E227" s="146">
        <v>41300</v>
      </c>
      <c r="F227" s="40">
        <f t="shared" si="22"/>
        <v>41300</v>
      </c>
      <c r="G227" s="45">
        <f t="shared" si="26"/>
        <v>41300</v>
      </c>
      <c r="H227" s="57">
        <v>0</v>
      </c>
      <c r="I227" s="66">
        <v>1</v>
      </c>
      <c r="J227" s="66">
        <v>1</v>
      </c>
      <c r="K227" s="45">
        <f t="shared" si="23"/>
        <v>41300</v>
      </c>
      <c r="L227" s="45">
        <f t="shared" si="24"/>
        <v>41300</v>
      </c>
      <c r="M227" s="45">
        <f t="shared" si="27"/>
        <v>41300</v>
      </c>
      <c r="N227" s="67"/>
      <c r="O227" s="47" t="s">
        <v>315</v>
      </c>
    </row>
    <row r="228" spans="1:15" s="9" customFormat="1" x14ac:dyDescent="0.25">
      <c r="A228" s="48">
        <f t="shared" si="25"/>
        <v>224</v>
      </c>
      <c r="B228" s="54" t="s">
        <v>316</v>
      </c>
      <c r="C228" s="66">
        <v>920413</v>
      </c>
      <c r="D228" s="38">
        <v>43280</v>
      </c>
      <c r="E228" s="40">
        <v>6000</v>
      </c>
      <c r="F228" s="40">
        <f t="shared" si="22"/>
        <v>6000</v>
      </c>
      <c r="G228" s="57">
        <f t="shared" si="26"/>
        <v>6000</v>
      </c>
      <c r="H228" s="57">
        <v>0</v>
      </c>
      <c r="I228" s="58">
        <v>1</v>
      </c>
      <c r="J228" s="58">
        <v>1</v>
      </c>
      <c r="K228" s="45">
        <f t="shared" si="23"/>
        <v>6000</v>
      </c>
      <c r="L228" s="59">
        <f t="shared" si="24"/>
        <v>6000</v>
      </c>
      <c r="M228" s="59">
        <f t="shared" si="27"/>
        <v>6000</v>
      </c>
      <c r="N228" s="60"/>
      <c r="O228" s="61" t="s">
        <v>27</v>
      </c>
    </row>
    <row r="229" spans="1:15" s="9" customFormat="1" x14ac:dyDescent="0.25">
      <c r="A229" s="48">
        <f t="shared" si="25"/>
        <v>225</v>
      </c>
      <c r="B229" s="231" t="s">
        <v>310</v>
      </c>
      <c r="C229" s="232">
        <v>920413</v>
      </c>
      <c r="D229" s="38">
        <v>43298</v>
      </c>
      <c r="E229" s="134">
        <v>6500</v>
      </c>
      <c r="F229" s="40">
        <f t="shared" si="22"/>
        <v>6500</v>
      </c>
      <c r="G229" s="57">
        <f t="shared" si="26"/>
        <v>6500</v>
      </c>
      <c r="H229" s="57">
        <v>0</v>
      </c>
      <c r="I229" s="58">
        <v>1</v>
      </c>
      <c r="J229" s="58">
        <v>1</v>
      </c>
      <c r="K229" s="45">
        <f t="shared" si="23"/>
        <v>6500</v>
      </c>
      <c r="L229" s="59">
        <f t="shared" si="24"/>
        <v>6500</v>
      </c>
      <c r="M229" s="59">
        <f t="shared" si="27"/>
        <v>6500</v>
      </c>
      <c r="N229" s="60"/>
      <c r="O229" s="106" t="s">
        <v>84</v>
      </c>
    </row>
    <row r="230" spans="1:15" s="9" customFormat="1" x14ac:dyDescent="0.25">
      <c r="A230" s="48">
        <f t="shared" si="25"/>
        <v>226</v>
      </c>
      <c r="B230" s="36" t="s">
        <v>317</v>
      </c>
      <c r="C230" s="37" t="s">
        <v>318</v>
      </c>
      <c r="D230" s="38">
        <v>43284</v>
      </c>
      <c r="E230" s="39">
        <v>145033</v>
      </c>
      <c r="F230" s="40">
        <f t="shared" si="22"/>
        <v>145033</v>
      </c>
      <c r="G230" s="41">
        <f t="shared" si="26"/>
        <v>145033</v>
      </c>
      <c r="H230" s="42">
        <v>0</v>
      </c>
      <c r="I230" s="43">
        <v>1</v>
      </c>
      <c r="J230" s="43">
        <v>1</v>
      </c>
      <c r="K230" s="44">
        <f t="shared" si="23"/>
        <v>145033</v>
      </c>
      <c r="L230" s="45">
        <f t="shared" si="24"/>
        <v>145033</v>
      </c>
      <c r="M230" s="44">
        <f t="shared" si="27"/>
        <v>145033</v>
      </c>
      <c r="N230" s="60"/>
      <c r="O230" s="47" t="s">
        <v>319</v>
      </c>
    </row>
    <row r="231" spans="1:15" s="9" customFormat="1" x14ac:dyDescent="0.25">
      <c r="A231" s="48">
        <f t="shared" si="25"/>
        <v>227</v>
      </c>
      <c r="B231" s="36" t="s">
        <v>317</v>
      </c>
      <c r="C231" s="37" t="s">
        <v>318</v>
      </c>
      <c r="D231" s="38">
        <v>43284</v>
      </c>
      <c r="E231" s="39">
        <v>142451</v>
      </c>
      <c r="F231" s="40">
        <f t="shared" si="22"/>
        <v>142451</v>
      </c>
      <c r="G231" s="41">
        <f t="shared" si="26"/>
        <v>142451</v>
      </c>
      <c r="H231" s="42">
        <v>0</v>
      </c>
      <c r="I231" s="43">
        <v>1</v>
      </c>
      <c r="J231" s="43">
        <v>1</v>
      </c>
      <c r="K231" s="44">
        <f t="shared" si="23"/>
        <v>142451</v>
      </c>
      <c r="L231" s="45">
        <f t="shared" si="24"/>
        <v>142451</v>
      </c>
      <c r="M231" s="44">
        <f t="shared" si="27"/>
        <v>142451</v>
      </c>
      <c r="N231" s="60"/>
      <c r="O231" s="99" t="s">
        <v>320</v>
      </c>
    </row>
    <row r="232" spans="1:15" s="9" customFormat="1" x14ac:dyDescent="0.25">
      <c r="A232" s="48">
        <f t="shared" si="25"/>
        <v>228</v>
      </c>
      <c r="B232" s="102" t="s">
        <v>317</v>
      </c>
      <c r="C232" s="37" t="s">
        <v>318</v>
      </c>
      <c r="D232" s="38">
        <v>43284</v>
      </c>
      <c r="E232" s="146">
        <v>30740</v>
      </c>
      <c r="F232" s="40">
        <f t="shared" si="22"/>
        <v>30740</v>
      </c>
      <c r="G232" s="45">
        <f t="shared" si="26"/>
        <v>30740</v>
      </c>
      <c r="H232" s="57">
        <v>0</v>
      </c>
      <c r="I232" s="66">
        <v>1</v>
      </c>
      <c r="J232" s="66">
        <v>1</v>
      </c>
      <c r="K232" s="45">
        <f t="shared" si="23"/>
        <v>30740</v>
      </c>
      <c r="L232" s="45">
        <f t="shared" si="24"/>
        <v>30740</v>
      </c>
      <c r="M232" s="45">
        <f t="shared" si="27"/>
        <v>30740</v>
      </c>
      <c r="N232" s="67"/>
      <c r="O232" s="47" t="s">
        <v>321</v>
      </c>
    </row>
    <row r="233" spans="1:15" s="9" customFormat="1" x14ac:dyDescent="0.25">
      <c r="A233" s="48">
        <f t="shared" si="25"/>
        <v>229</v>
      </c>
      <c r="B233" s="233" t="s">
        <v>322</v>
      </c>
      <c r="C233" s="234">
        <v>921870</v>
      </c>
      <c r="D233" s="218">
        <v>43215</v>
      </c>
      <c r="E233" s="235">
        <v>103000</v>
      </c>
      <c r="F233" s="180">
        <f t="shared" si="22"/>
        <v>104236</v>
      </c>
      <c r="G233" s="181">
        <f t="shared" si="26"/>
        <v>103000</v>
      </c>
      <c r="H233" s="182">
        <f>+E233*1.2%</f>
        <v>1236</v>
      </c>
      <c r="I233" s="236">
        <v>1</v>
      </c>
      <c r="J233" s="236">
        <v>1</v>
      </c>
      <c r="K233" s="45">
        <f t="shared" si="23"/>
        <v>104236</v>
      </c>
      <c r="L233" s="45">
        <f t="shared" si="24"/>
        <v>104236</v>
      </c>
      <c r="M233" s="45">
        <f t="shared" si="27"/>
        <v>103000</v>
      </c>
      <c r="N233" s="67"/>
      <c r="O233" s="113" t="s">
        <v>111</v>
      </c>
    </row>
    <row r="234" spans="1:15" s="9" customFormat="1" x14ac:dyDescent="0.25">
      <c r="A234" s="48">
        <f t="shared" si="25"/>
        <v>230</v>
      </c>
      <c r="B234" s="233" t="s">
        <v>322</v>
      </c>
      <c r="C234" s="234">
        <v>921870</v>
      </c>
      <c r="D234" s="218">
        <v>43229</v>
      </c>
      <c r="E234" s="237">
        <v>103000</v>
      </c>
      <c r="F234" s="180">
        <f t="shared" si="22"/>
        <v>103000</v>
      </c>
      <c r="G234" s="181">
        <f t="shared" si="26"/>
        <v>103000</v>
      </c>
      <c r="H234" s="182">
        <v>0</v>
      </c>
      <c r="I234" s="238">
        <v>1</v>
      </c>
      <c r="J234" s="236">
        <v>1</v>
      </c>
      <c r="K234" s="45">
        <f t="shared" si="23"/>
        <v>103000</v>
      </c>
      <c r="L234" s="45">
        <f t="shared" si="24"/>
        <v>103000</v>
      </c>
      <c r="M234" s="45">
        <f t="shared" si="27"/>
        <v>103000</v>
      </c>
      <c r="N234" s="67"/>
      <c r="O234" s="113" t="s">
        <v>111</v>
      </c>
    </row>
    <row r="235" spans="1:15" s="9" customFormat="1" x14ac:dyDescent="0.25">
      <c r="A235" s="48">
        <f t="shared" si="25"/>
        <v>231</v>
      </c>
      <c r="B235" s="233" t="s">
        <v>322</v>
      </c>
      <c r="C235" s="234">
        <v>921870</v>
      </c>
      <c r="D235" s="218">
        <v>43237</v>
      </c>
      <c r="E235" s="237">
        <v>103000</v>
      </c>
      <c r="F235" s="180">
        <f t="shared" si="22"/>
        <v>103000</v>
      </c>
      <c r="G235" s="181">
        <f t="shared" si="26"/>
        <v>103000</v>
      </c>
      <c r="H235" s="182">
        <v>0</v>
      </c>
      <c r="I235" s="238">
        <v>1</v>
      </c>
      <c r="J235" s="236">
        <v>1</v>
      </c>
      <c r="K235" s="45">
        <f t="shared" si="23"/>
        <v>103000</v>
      </c>
      <c r="L235" s="45">
        <f t="shared" si="24"/>
        <v>103000</v>
      </c>
      <c r="M235" s="45">
        <f t="shared" si="27"/>
        <v>103000</v>
      </c>
      <c r="N235" s="67"/>
      <c r="O235" s="113" t="s">
        <v>111</v>
      </c>
    </row>
    <row r="236" spans="1:15" s="9" customFormat="1" x14ac:dyDescent="0.25">
      <c r="A236" s="48">
        <f t="shared" si="25"/>
        <v>232</v>
      </c>
      <c r="B236" s="233" t="s">
        <v>322</v>
      </c>
      <c r="C236" s="234">
        <v>921870</v>
      </c>
      <c r="D236" s="218">
        <v>43241</v>
      </c>
      <c r="E236" s="237">
        <v>103000</v>
      </c>
      <c r="F236" s="180">
        <f t="shared" si="22"/>
        <v>104236</v>
      </c>
      <c r="G236" s="181">
        <f t="shared" si="26"/>
        <v>103000</v>
      </c>
      <c r="H236" s="182">
        <f>+E236*1.2%</f>
        <v>1236</v>
      </c>
      <c r="I236" s="238">
        <v>1</v>
      </c>
      <c r="J236" s="236">
        <v>1</v>
      </c>
      <c r="K236" s="45">
        <f t="shared" si="23"/>
        <v>104236</v>
      </c>
      <c r="L236" s="45">
        <f t="shared" si="24"/>
        <v>104236</v>
      </c>
      <c r="M236" s="45">
        <f t="shared" si="27"/>
        <v>103000</v>
      </c>
      <c r="N236" s="67"/>
      <c r="O236" s="113" t="s">
        <v>111</v>
      </c>
    </row>
    <row r="237" spans="1:15" s="9" customFormat="1" ht="16.5" x14ac:dyDescent="0.3">
      <c r="A237" s="48">
        <f t="shared" si="25"/>
        <v>233</v>
      </c>
      <c r="B237" s="239" t="s">
        <v>322</v>
      </c>
      <c r="C237" s="240">
        <v>921870</v>
      </c>
      <c r="D237" s="241">
        <v>43210</v>
      </c>
      <c r="E237" s="237">
        <v>51000</v>
      </c>
      <c r="F237" s="180">
        <f t="shared" si="22"/>
        <v>51612</v>
      </c>
      <c r="G237" s="181">
        <f t="shared" si="26"/>
        <v>51000</v>
      </c>
      <c r="H237" s="182">
        <f>+E237*1.2%</f>
        <v>612</v>
      </c>
      <c r="I237" s="242">
        <v>1</v>
      </c>
      <c r="J237" s="242">
        <v>1</v>
      </c>
      <c r="K237" s="45">
        <f t="shared" si="23"/>
        <v>51612</v>
      </c>
      <c r="L237" s="45">
        <f t="shared" si="24"/>
        <v>51612</v>
      </c>
      <c r="M237" s="45">
        <f t="shared" si="27"/>
        <v>51000</v>
      </c>
      <c r="N237" s="67"/>
      <c r="O237" s="243" t="s">
        <v>323</v>
      </c>
    </row>
    <row r="238" spans="1:15" s="9" customFormat="1" ht="16.5" x14ac:dyDescent="0.3">
      <c r="A238" s="48">
        <f t="shared" si="25"/>
        <v>234</v>
      </c>
      <c r="B238" s="239" t="s">
        <v>322</v>
      </c>
      <c r="C238" s="240">
        <v>921870</v>
      </c>
      <c r="D238" s="241">
        <v>43210</v>
      </c>
      <c r="E238" s="237">
        <v>26500</v>
      </c>
      <c r="F238" s="180">
        <f t="shared" si="22"/>
        <v>26818</v>
      </c>
      <c r="G238" s="181">
        <f t="shared" si="26"/>
        <v>26500</v>
      </c>
      <c r="H238" s="182">
        <f>+E238*1.2%</f>
        <v>318</v>
      </c>
      <c r="I238" s="242">
        <v>1</v>
      </c>
      <c r="J238" s="242">
        <v>1</v>
      </c>
      <c r="K238" s="45">
        <f t="shared" si="23"/>
        <v>26818</v>
      </c>
      <c r="L238" s="45">
        <f t="shared" si="24"/>
        <v>26818</v>
      </c>
      <c r="M238" s="45">
        <f t="shared" si="27"/>
        <v>26500</v>
      </c>
      <c r="N238" s="67"/>
      <c r="O238" s="243" t="s">
        <v>176</v>
      </c>
    </row>
    <row r="239" spans="1:15" s="9" customFormat="1" x14ac:dyDescent="0.25">
      <c r="A239" s="48">
        <f t="shared" si="25"/>
        <v>235</v>
      </c>
      <c r="B239" s="233" t="s">
        <v>322</v>
      </c>
      <c r="C239" s="234">
        <v>921870</v>
      </c>
      <c r="D239" s="218">
        <v>43238</v>
      </c>
      <c r="E239" s="237">
        <v>51000</v>
      </c>
      <c r="F239" s="180">
        <f t="shared" si="22"/>
        <v>51000</v>
      </c>
      <c r="G239" s="181">
        <f t="shared" si="26"/>
        <v>51000</v>
      </c>
      <c r="H239" s="182">
        <v>0</v>
      </c>
      <c r="I239" s="242">
        <v>1</v>
      </c>
      <c r="J239" s="242">
        <v>1</v>
      </c>
      <c r="K239" s="45">
        <f t="shared" si="23"/>
        <v>51000</v>
      </c>
      <c r="L239" s="45">
        <f t="shared" si="24"/>
        <v>51000</v>
      </c>
      <c r="M239" s="45">
        <f t="shared" si="27"/>
        <v>51000</v>
      </c>
      <c r="N239" s="67"/>
      <c r="O239" s="106" t="s">
        <v>67</v>
      </c>
    </row>
    <row r="240" spans="1:15" s="9" customFormat="1" x14ac:dyDescent="0.25">
      <c r="A240" s="48">
        <f t="shared" si="25"/>
        <v>236</v>
      </c>
      <c r="B240" s="233" t="s">
        <v>322</v>
      </c>
      <c r="C240" s="234">
        <v>921870</v>
      </c>
      <c r="D240" s="218">
        <v>43241</v>
      </c>
      <c r="E240" s="244">
        <v>390800</v>
      </c>
      <c r="F240" s="245">
        <f t="shared" si="22"/>
        <v>395490</v>
      </c>
      <c r="G240" s="182">
        <f t="shared" si="26"/>
        <v>390800</v>
      </c>
      <c r="H240" s="182">
        <v>4690</v>
      </c>
      <c r="I240" s="236">
        <v>1</v>
      </c>
      <c r="J240" s="184">
        <v>1</v>
      </c>
      <c r="K240" s="45">
        <f t="shared" si="23"/>
        <v>395490</v>
      </c>
      <c r="L240" s="59">
        <f t="shared" si="24"/>
        <v>395490</v>
      </c>
      <c r="M240" s="59">
        <f t="shared" si="27"/>
        <v>390800</v>
      </c>
      <c r="N240" s="67"/>
      <c r="O240" s="69" t="s">
        <v>324</v>
      </c>
    </row>
    <row r="241" spans="1:15" s="9" customFormat="1" x14ac:dyDescent="0.25">
      <c r="A241" s="48">
        <f t="shared" si="25"/>
        <v>237</v>
      </c>
      <c r="B241" s="246" t="s">
        <v>322</v>
      </c>
      <c r="C241" s="247">
        <v>921870</v>
      </c>
      <c r="D241" s="218">
        <v>43223</v>
      </c>
      <c r="E241" s="248">
        <v>300000</v>
      </c>
      <c r="F241" s="245">
        <f t="shared" si="22"/>
        <v>300000</v>
      </c>
      <c r="G241" s="182">
        <f t="shared" si="26"/>
        <v>300000</v>
      </c>
      <c r="H241" s="182">
        <v>0</v>
      </c>
      <c r="I241" s="247">
        <v>1</v>
      </c>
      <c r="J241" s="184">
        <v>1</v>
      </c>
      <c r="K241" s="45">
        <f t="shared" si="23"/>
        <v>300000</v>
      </c>
      <c r="L241" s="59">
        <f t="shared" si="24"/>
        <v>300000</v>
      </c>
      <c r="M241" s="59">
        <f t="shared" si="27"/>
        <v>300000</v>
      </c>
      <c r="N241" s="67"/>
      <c r="O241" s="249" t="s">
        <v>325</v>
      </c>
    </row>
    <row r="242" spans="1:15" s="9" customFormat="1" x14ac:dyDescent="0.25">
      <c r="A242" s="48">
        <f t="shared" si="25"/>
        <v>238</v>
      </c>
      <c r="B242" s="68" t="s">
        <v>326</v>
      </c>
      <c r="C242" s="94" t="s">
        <v>327</v>
      </c>
      <c r="D242" s="38">
        <v>43283</v>
      </c>
      <c r="E242" s="124">
        <v>167805</v>
      </c>
      <c r="F242" s="40">
        <f t="shared" si="22"/>
        <v>167805</v>
      </c>
      <c r="G242" s="41">
        <f t="shared" si="26"/>
        <v>167805</v>
      </c>
      <c r="H242" s="42">
        <v>0</v>
      </c>
      <c r="I242" s="43">
        <v>1</v>
      </c>
      <c r="J242" s="43">
        <v>1</v>
      </c>
      <c r="K242" s="44">
        <f t="shared" si="23"/>
        <v>167805</v>
      </c>
      <c r="L242" s="45">
        <f t="shared" si="24"/>
        <v>167805</v>
      </c>
      <c r="M242" s="44">
        <f t="shared" si="27"/>
        <v>167805</v>
      </c>
      <c r="N242" s="60"/>
      <c r="O242" s="96" t="s">
        <v>328</v>
      </c>
    </row>
    <row r="243" spans="1:15" s="9" customFormat="1" x14ac:dyDescent="0.25">
      <c r="A243" s="48">
        <f t="shared" si="25"/>
        <v>239</v>
      </c>
      <c r="B243" s="69" t="s">
        <v>326</v>
      </c>
      <c r="C243" s="70" t="s">
        <v>327</v>
      </c>
      <c r="D243" s="71">
        <v>43273</v>
      </c>
      <c r="E243" s="152">
        <v>55390</v>
      </c>
      <c r="F243" s="40">
        <f t="shared" si="22"/>
        <v>56055</v>
      </c>
      <c r="G243" s="45">
        <f t="shared" si="26"/>
        <v>55390</v>
      </c>
      <c r="H243" s="57">
        <v>665</v>
      </c>
      <c r="I243" s="66">
        <v>1</v>
      </c>
      <c r="J243" s="66">
        <v>1</v>
      </c>
      <c r="K243" s="45">
        <f t="shared" si="23"/>
        <v>56055</v>
      </c>
      <c r="L243" s="45">
        <f t="shared" si="24"/>
        <v>56055</v>
      </c>
      <c r="M243" s="45">
        <f t="shared" si="27"/>
        <v>55390</v>
      </c>
      <c r="N243" s="67"/>
      <c r="O243" s="73" t="s">
        <v>329</v>
      </c>
    </row>
    <row r="244" spans="1:15" s="9" customFormat="1" x14ac:dyDescent="0.25">
      <c r="A244" s="48">
        <f t="shared" si="25"/>
        <v>240</v>
      </c>
      <c r="B244" s="74" t="s">
        <v>326</v>
      </c>
      <c r="C244" s="70" t="s">
        <v>327</v>
      </c>
      <c r="D244" s="71">
        <v>43297</v>
      </c>
      <c r="E244" s="139">
        <v>15390</v>
      </c>
      <c r="F244" s="40">
        <f t="shared" si="22"/>
        <v>15390</v>
      </c>
      <c r="G244" s="45">
        <f t="shared" si="26"/>
        <v>15390</v>
      </c>
      <c r="H244" s="57">
        <v>0</v>
      </c>
      <c r="I244" s="66">
        <v>1</v>
      </c>
      <c r="J244" s="66">
        <v>1</v>
      </c>
      <c r="K244" s="45">
        <f t="shared" si="23"/>
        <v>15390</v>
      </c>
      <c r="L244" s="45">
        <f t="shared" si="24"/>
        <v>15390</v>
      </c>
      <c r="M244" s="45">
        <f t="shared" si="27"/>
        <v>15390</v>
      </c>
      <c r="N244" s="67"/>
      <c r="O244" s="73" t="s">
        <v>330</v>
      </c>
    </row>
    <row r="245" spans="1:15" s="9" customFormat="1" x14ac:dyDescent="0.25">
      <c r="A245" s="48">
        <f t="shared" si="25"/>
        <v>241</v>
      </c>
      <c r="B245" s="54" t="s">
        <v>331</v>
      </c>
      <c r="C245" s="66">
        <v>940715</v>
      </c>
      <c r="D245" s="38">
        <v>43280</v>
      </c>
      <c r="E245" s="40">
        <v>6000</v>
      </c>
      <c r="F245" s="40">
        <f t="shared" si="22"/>
        <v>6000</v>
      </c>
      <c r="G245" s="57">
        <f t="shared" si="26"/>
        <v>6000</v>
      </c>
      <c r="H245" s="57">
        <v>0</v>
      </c>
      <c r="I245" s="58">
        <v>1</v>
      </c>
      <c r="J245" s="58">
        <v>1</v>
      </c>
      <c r="K245" s="45">
        <f t="shared" si="23"/>
        <v>6000</v>
      </c>
      <c r="L245" s="59">
        <f t="shared" si="24"/>
        <v>6000</v>
      </c>
      <c r="M245" s="59">
        <f t="shared" si="27"/>
        <v>6000</v>
      </c>
      <c r="N245" s="60"/>
      <c r="O245" s="61" t="s">
        <v>27</v>
      </c>
    </row>
    <row r="246" spans="1:15" s="9" customFormat="1" x14ac:dyDescent="0.25">
      <c r="A246" s="48">
        <f t="shared" si="25"/>
        <v>242</v>
      </c>
      <c r="B246" s="69" t="s">
        <v>332</v>
      </c>
      <c r="C246" s="70" t="s">
        <v>333</v>
      </c>
      <c r="D246" s="71">
        <v>43272</v>
      </c>
      <c r="E246" s="152">
        <v>100500</v>
      </c>
      <c r="F246" s="65">
        <f t="shared" si="22"/>
        <v>101706</v>
      </c>
      <c r="G246" s="59">
        <f t="shared" si="26"/>
        <v>100500</v>
      </c>
      <c r="H246" s="57">
        <f>+E246*1.2%</f>
        <v>1206</v>
      </c>
      <c r="I246" s="66">
        <v>1</v>
      </c>
      <c r="J246" s="66">
        <v>1</v>
      </c>
      <c r="K246" s="45">
        <f t="shared" si="23"/>
        <v>101706</v>
      </c>
      <c r="L246" s="45">
        <f t="shared" si="24"/>
        <v>101706</v>
      </c>
      <c r="M246" s="45">
        <f t="shared" si="27"/>
        <v>100500</v>
      </c>
      <c r="N246" s="67"/>
      <c r="O246" s="69" t="s">
        <v>334</v>
      </c>
    </row>
    <row r="247" spans="1:15" s="9" customFormat="1" x14ac:dyDescent="0.25">
      <c r="A247" s="48">
        <f t="shared" si="25"/>
        <v>243</v>
      </c>
      <c r="B247" s="68" t="s">
        <v>335</v>
      </c>
      <c r="C247" s="94" t="s">
        <v>336</v>
      </c>
      <c r="D247" s="38">
        <v>43283</v>
      </c>
      <c r="E247" s="124">
        <v>570566</v>
      </c>
      <c r="F247" s="40">
        <f t="shared" ref="F247:F258" si="28">+I247*K247</f>
        <v>570566</v>
      </c>
      <c r="G247" s="41">
        <f t="shared" si="26"/>
        <v>570566</v>
      </c>
      <c r="H247" s="42">
        <v>0</v>
      </c>
      <c r="I247" s="43">
        <v>1</v>
      </c>
      <c r="J247" s="43">
        <v>1</v>
      </c>
      <c r="K247" s="44">
        <f t="shared" si="23"/>
        <v>570566</v>
      </c>
      <c r="L247" s="45">
        <f t="shared" si="24"/>
        <v>570566</v>
      </c>
      <c r="M247" s="44">
        <f t="shared" si="27"/>
        <v>570566</v>
      </c>
      <c r="N247" s="60"/>
      <c r="O247" s="96" t="s">
        <v>337</v>
      </c>
    </row>
    <row r="248" spans="1:15" s="9" customFormat="1" x14ac:dyDescent="0.25">
      <c r="A248" s="48">
        <f t="shared" si="25"/>
        <v>244</v>
      </c>
      <c r="B248" s="93" t="s">
        <v>335</v>
      </c>
      <c r="C248" s="94" t="s">
        <v>336</v>
      </c>
      <c r="D248" s="38">
        <v>43283</v>
      </c>
      <c r="E248" s="95">
        <v>68800</v>
      </c>
      <c r="F248" s="40">
        <f t="shared" si="28"/>
        <v>68800</v>
      </c>
      <c r="G248" s="45">
        <f t="shared" si="26"/>
        <v>68800</v>
      </c>
      <c r="H248" s="57">
        <v>0</v>
      </c>
      <c r="I248" s="66">
        <v>1</v>
      </c>
      <c r="J248" s="66">
        <v>1</v>
      </c>
      <c r="K248" s="45">
        <f t="shared" si="23"/>
        <v>68800</v>
      </c>
      <c r="L248" s="45">
        <f t="shared" si="24"/>
        <v>68800</v>
      </c>
      <c r="M248" s="45">
        <f t="shared" si="27"/>
        <v>68800</v>
      </c>
      <c r="N248" s="67"/>
      <c r="O248" s="96" t="s">
        <v>338</v>
      </c>
    </row>
    <row r="249" spans="1:15" s="9" customFormat="1" x14ac:dyDescent="0.25">
      <c r="A249" s="48">
        <f t="shared" si="25"/>
        <v>245</v>
      </c>
      <c r="B249" s="54" t="s">
        <v>339</v>
      </c>
      <c r="C249" s="55" t="s">
        <v>340</v>
      </c>
      <c r="D249" s="38">
        <v>43280</v>
      </c>
      <c r="E249" s="40">
        <v>6000</v>
      </c>
      <c r="F249" s="40">
        <f t="shared" si="28"/>
        <v>6000</v>
      </c>
      <c r="G249" s="57">
        <f t="shared" si="26"/>
        <v>6000</v>
      </c>
      <c r="H249" s="57">
        <v>0</v>
      </c>
      <c r="I249" s="58">
        <v>1</v>
      </c>
      <c r="J249" s="58">
        <v>1</v>
      </c>
      <c r="K249" s="45">
        <f t="shared" si="23"/>
        <v>6000</v>
      </c>
      <c r="L249" s="59">
        <f t="shared" si="24"/>
        <v>6000</v>
      </c>
      <c r="M249" s="59">
        <f t="shared" si="27"/>
        <v>6000</v>
      </c>
      <c r="N249" s="60"/>
      <c r="O249" s="61" t="s">
        <v>27</v>
      </c>
    </row>
    <row r="250" spans="1:15" s="9" customFormat="1" x14ac:dyDescent="0.25">
      <c r="A250" s="48">
        <f t="shared" si="25"/>
        <v>246</v>
      </c>
      <c r="B250" s="102" t="s">
        <v>341</v>
      </c>
      <c r="C250" s="37" t="s">
        <v>342</v>
      </c>
      <c r="D250" s="38">
        <v>43284</v>
      </c>
      <c r="E250" s="146">
        <v>31140</v>
      </c>
      <c r="F250" s="40">
        <f t="shared" si="28"/>
        <v>31140</v>
      </c>
      <c r="G250" s="45">
        <f t="shared" si="26"/>
        <v>31140</v>
      </c>
      <c r="H250" s="57">
        <v>0</v>
      </c>
      <c r="I250" s="66">
        <v>1</v>
      </c>
      <c r="J250" s="66">
        <v>1</v>
      </c>
      <c r="K250" s="45">
        <f t="shared" si="23"/>
        <v>31140</v>
      </c>
      <c r="L250" s="45">
        <f t="shared" si="24"/>
        <v>31140</v>
      </c>
      <c r="M250" s="45">
        <f t="shared" si="27"/>
        <v>31140</v>
      </c>
      <c r="N250" s="67"/>
      <c r="O250" s="47" t="s">
        <v>343</v>
      </c>
    </row>
    <row r="251" spans="1:15" s="9" customFormat="1" x14ac:dyDescent="0.25">
      <c r="A251" s="48">
        <f t="shared" si="25"/>
        <v>247</v>
      </c>
      <c r="B251" s="93" t="s">
        <v>344</v>
      </c>
      <c r="C251" s="94" t="s">
        <v>345</v>
      </c>
      <c r="D251" s="38">
        <v>43283</v>
      </c>
      <c r="E251" s="95">
        <v>171140</v>
      </c>
      <c r="F251" s="40">
        <f t="shared" si="28"/>
        <v>171140</v>
      </c>
      <c r="G251" s="45">
        <f t="shared" si="26"/>
        <v>171140</v>
      </c>
      <c r="H251" s="57">
        <v>0</v>
      </c>
      <c r="I251" s="66">
        <v>1</v>
      </c>
      <c r="J251" s="66">
        <v>1</v>
      </c>
      <c r="K251" s="45">
        <f t="shared" si="23"/>
        <v>171140</v>
      </c>
      <c r="L251" s="45">
        <f t="shared" si="24"/>
        <v>171140</v>
      </c>
      <c r="M251" s="45">
        <f t="shared" si="27"/>
        <v>171140</v>
      </c>
      <c r="N251" s="67"/>
      <c r="O251" s="96" t="s">
        <v>346</v>
      </c>
    </row>
    <row r="252" spans="1:15" s="9" customFormat="1" x14ac:dyDescent="0.25">
      <c r="A252" s="48">
        <f t="shared" si="25"/>
        <v>248</v>
      </c>
      <c r="B252" s="68" t="s">
        <v>347</v>
      </c>
      <c r="C252" s="94" t="s">
        <v>348</v>
      </c>
      <c r="D252" s="38">
        <v>43283</v>
      </c>
      <c r="E252" s="124">
        <v>337578</v>
      </c>
      <c r="F252" s="40">
        <f t="shared" si="28"/>
        <v>337578</v>
      </c>
      <c r="G252" s="41">
        <f t="shared" si="26"/>
        <v>337578</v>
      </c>
      <c r="H252" s="42">
        <v>0</v>
      </c>
      <c r="I252" s="43">
        <v>1</v>
      </c>
      <c r="J252" s="43">
        <v>1</v>
      </c>
      <c r="K252" s="44">
        <f t="shared" si="23"/>
        <v>337578</v>
      </c>
      <c r="L252" s="45">
        <f t="shared" si="24"/>
        <v>337578</v>
      </c>
      <c r="M252" s="44">
        <f t="shared" si="27"/>
        <v>337578</v>
      </c>
      <c r="N252" s="60"/>
      <c r="O252" s="96" t="s">
        <v>349</v>
      </c>
    </row>
    <row r="253" spans="1:15" s="9" customFormat="1" x14ac:dyDescent="0.25">
      <c r="A253" s="48">
        <f t="shared" si="25"/>
        <v>249</v>
      </c>
      <c r="B253" s="93" t="s">
        <v>347</v>
      </c>
      <c r="C253" s="94" t="s">
        <v>348</v>
      </c>
      <c r="D253" s="38">
        <v>43283</v>
      </c>
      <c r="E253" s="95">
        <v>85300</v>
      </c>
      <c r="F253" s="40">
        <f t="shared" si="28"/>
        <v>85300</v>
      </c>
      <c r="G253" s="45">
        <f t="shared" si="26"/>
        <v>85300</v>
      </c>
      <c r="H253" s="57">
        <v>0</v>
      </c>
      <c r="I253" s="66">
        <v>1</v>
      </c>
      <c r="J253" s="66">
        <v>1</v>
      </c>
      <c r="K253" s="45">
        <f t="shared" si="23"/>
        <v>85300</v>
      </c>
      <c r="L253" s="45">
        <f t="shared" si="24"/>
        <v>85300</v>
      </c>
      <c r="M253" s="45">
        <f t="shared" si="27"/>
        <v>85300</v>
      </c>
      <c r="N253" s="67"/>
      <c r="O253" s="99" t="s">
        <v>350</v>
      </c>
    </row>
    <row r="254" spans="1:15" s="9" customFormat="1" x14ac:dyDescent="0.25">
      <c r="A254" s="48">
        <f t="shared" si="25"/>
        <v>250</v>
      </c>
      <c r="B254" s="36" t="s">
        <v>351</v>
      </c>
      <c r="C254" s="125">
        <v>961581</v>
      </c>
      <c r="D254" s="38">
        <v>43293</v>
      </c>
      <c r="E254" s="155">
        <v>103000</v>
      </c>
      <c r="F254" s="65">
        <f t="shared" si="28"/>
        <v>103000</v>
      </c>
      <c r="G254" s="57">
        <f t="shared" si="26"/>
        <v>103000</v>
      </c>
      <c r="H254" s="57">
        <v>0</v>
      </c>
      <c r="I254" s="66">
        <v>1</v>
      </c>
      <c r="J254" s="66">
        <v>1</v>
      </c>
      <c r="K254" s="45">
        <f t="shared" si="23"/>
        <v>103000</v>
      </c>
      <c r="L254" s="45">
        <f t="shared" si="24"/>
        <v>103000</v>
      </c>
      <c r="M254" s="45">
        <f t="shared" si="27"/>
        <v>103000</v>
      </c>
      <c r="N254" s="67"/>
      <c r="O254" s="62" t="s">
        <v>111</v>
      </c>
    </row>
    <row r="255" spans="1:15" s="9" customFormat="1" x14ac:dyDescent="0.25">
      <c r="A255" s="48">
        <f t="shared" si="25"/>
        <v>251</v>
      </c>
      <c r="B255" s="93" t="s">
        <v>352</v>
      </c>
      <c r="C255" s="94" t="s">
        <v>353</v>
      </c>
      <c r="D255" s="38">
        <v>43283</v>
      </c>
      <c r="E255" s="95">
        <v>41300</v>
      </c>
      <c r="F255" s="40">
        <f t="shared" si="28"/>
        <v>41300</v>
      </c>
      <c r="G255" s="45">
        <f t="shared" si="26"/>
        <v>41300</v>
      </c>
      <c r="H255" s="57">
        <v>0</v>
      </c>
      <c r="I255" s="66">
        <v>1</v>
      </c>
      <c r="J255" s="66">
        <v>1</v>
      </c>
      <c r="K255" s="45">
        <f t="shared" si="23"/>
        <v>41300</v>
      </c>
      <c r="L255" s="45">
        <f t="shared" si="24"/>
        <v>41300</v>
      </c>
      <c r="M255" s="45">
        <f t="shared" si="27"/>
        <v>41300</v>
      </c>
      <c r="N255" s="67"/>
      <c r="O255" s="96" t="s">
        <v>354</v>
      </c>
    </row>
    <row r="256" spans="1:15" s="9" customFormat="1" x14ac:dyDescent="0.25">
      <c r="A256" s="48">
        <f t="shared" si="25"/>
        <v>252</v>
      </c>
      <c r="B256" s="36" t="s">
        <v>355</v>
      </c>
      <c r="C256" s="53">
        <v>962069</v>
      </c>
      <c r="D256" s="38">
        <v>43286</v>
      </c>
      <c r="E256" s="39">
        <v>307902</v>
      </c>
      <c r="F256" s="40">
        <f t="shared" si="28"/>
        <v>307902</v>
      </c>
      <c r="G256" s="41">
        <f t="shared" si="26"/>
        <v>307902</v>
      </c>
      <c r="H256" s="42">
        <v>0</v>
      </c>
      <c r="I256" s="43">
        <v>1</v>
      </c>
      <c r="J256" s="43">
        <v>1</v>
      </c>
      <c r="K256" s="44">
        <f t="shared" si="23"/>
        <v>307902</v>
      </c>
      <c r="L256" s="45">
        <f t="shared" si="24"/>
        <v>307902</v>
      </c>
      <c r="M256" s="44">
        <f t="shared" si="27"/>
        <v>307902</v>
      </c>
      <c r="N256" s="60"/>
      <c r="O256" s="47" t="s">
        <v>356</v>
      </c>
    </row>
    <row r="257" spans="1:15" s="9" customFormat="1" x14ac:dyDescent="0.25">
      <c r="A257" s="48">
        <f t="shared" si="25"/>
        <v>253</v>
      </c>
      <c r="B257" s="54" t="s">
        <v>357</v>
      </c>
      <c r="C257" s="55" t="s">
        <v>358</v>
      </c>
      <c r="D257" s="38">
        <v>43280</v>
      </c>
      <c r="E257" s="40">
        <v>6000</v>
      </c>
      <c r="F257" s="40">
        <f t="shared" si="28"/>
        <v>6000</v>
      </c>
      <c r="G257" s="57">
        <f t="shared" si="26"/>
        <v>6000</v>
      </c>
      <c r="H257" s="57">
        <v>0</v>
      </c>
      <c r="I257" s="58">
        <v>1</v>
      </c>
      <c r="J257" s="58">
        <v>1</v>
      </c>
      <c r="K257" s="45">
        <f t="shared" si="23"/>
        <v>6000</v>
      </c>
      <c r="L257" s="59">
        <f t="shared" si="24"/>
        <v>6000</v>
      </c>
      <c r="M257" s="59">
        <f t="shared" si="27"/>
        <v>6000</v>
      </c>
      <c r="N257" s="60"/>
      <c r="O257" s="61" t="s">
        <v>27</v>
      </c>
    </row>
    <row r="258" spans="1:15" s="9" customFormat="1" x14ac:dyDescent="0.25">
      <c r="A258" s="48">
        <f t="shared" si="25"/>
        <v>254</v>
      </c>
      <c r="B258" s="54" t="s">
        <v>357</v>
      </c>
      <c r="C258" s="55" t="s">
        <v>358</v>
      </c>
      <c r="D258" s="38">
        <v>43298</v>
      </c>
      <c r="E258" s="40">
        <v>6000</v>
      </c>
      <c r="F258" s="40">
        <f t="shared" si="28"/>
        <v>6000</v>
      </c>
      <c r="G258" s="57">
        <f t="shared" si="26"/>
        <v>6000</v>
      </c>
      <c r="H258" s="57">
        <v>0</v>
      </c>
      <c r="I258" s="58">
        <v>1</v>
      </c>
      <c r="J258" s="58">
        <v>1</v>
      </c>
      <c r="K258" s="45">
        <f t="shared" si="23"/>
        <v>6000</v>
      </c>
      <c r="L258" s="59">
        <f t="shared" si="24"/>
        <v>6000</v>
      </c>
      <c r="M258" s="59">
        <f t="shared" si="27"/>
        <v>6000</v>
      </c>
      <c r="N258" s="60"/>
      <c r="O258" s="61" t="s">
        <v>27</v>
      </c>
    </row>
    <row r="259" spans="1:15" s="9" customFormat="1" x14ac:dyDescent="0.25">
      <c r="A259" s="48">
        <f t="shared" si="25"/>
        <v>255</v>
      </c>
      <c r="B259" s="68" t="s">
        <v>359</v>
      </c>
      <c r="C259" s="161">
        <v>962291</v>
      </c>
      <c r="D259" s="38">
        <v>43223</v>
      </c>
      <c r="E259" s="124">
        <v>0</v>
      </c>
      <c r="F259" s="40">
        <v>0</v>
      </c>
      <c r="G259" s="41">
        <f t="shared" si="26"/>
        <v>0</v>
      </c>
      <c r="H259" s="42">
        <v>4281</v>
      </c>
      <c r="I259" s="43">
        <v>1</v>
      </c>
      <c r="J259" s="43">
        <v>1</v>
      </c>
      <c r="K259" s="45">
        <f t="shared" si="23"/>
        <v>4281</v>
      </c>
      <c r="L259" s="45">
        <f t="shared" si="24"/>
        <v>4281</v>
      </c>
      <c r="M259" s="44">
        <f t="shared" si="27"/>
        <v>0</v>
      </c>
      <c r="N259" s="60"/>
      <c r="O259" s="225" t="s">
        <v>360</v>
      </c>
    </row>
    <row r="260" spans="1:15" s="9" customFormat="1" x14ac:dyDescent="0.25">
      <c r="A260" s="48">
        <f t="shared" si="25"/>
        <v>256</v>
      </c>
      <c r="B260" s="68" t="s">
        <v>359</v>
      </c>
      <c r="C260" s="161">
        <v>962291</v>
      </c>
      <c r="D260" s="38">
        <v>43283</v>
      </c>
      <c r="E260" s="124">
        <v>333157</v>
      </c>
      <c r="F260" s="40">
        <f t="shared" ref="F260:F283" si="29">+I260*K260</f>
        <v>333157</v>
      </c>
      <c r="G260" s="41">
        <f t="shared" si="26"/>
        <v>333157</v>
      </c>
      <c r="H260" s="42">
        <v>0</v>
      </c>
      <c r="I260" s="43">
        <v>1</v>
      </c>
      <c r="J260" s="43">
        <v>1</v>
      </c>
      <c r="K260" s="44">
        <f t="shared" si="23"/>
        <v>333157</v>
      </c>
      <c r="L260" s="45">
        <f t="shared" si="24"/>
        <v>333157</v>
      </c>
      <c r="M260" s="44">
        <f t="shared" si="27"/>
        <v>333157</v>
      </c>
      <c r="N260" s="60"/>
      <c r="O260" s="96" t="s">
        <v>361</v>
      </c>
    </row>
    <row r="261" spans="1:15" s="9" customFormat="1" x14ac:dyDescent="0.25">
      <c r="A261" s="48">
        <f t="shared" si="25"/>
        <v>257</v>
      </c>
      <c r="B261" s="93" t="s">
        <v>359</v>
      </c>
      <c r="C261" s="161">
        <v>962291</v>
      </c>
      <c r="D261" s="38">
        <v>43283</v>
      </c>
      <c r="E261" s="95">
        <v>111300</v>
      </c>
      <c r="F261" s="40">
        <f t="shared" si="29"/>
        <v>111300</v>
      </c>
      <c r="G261" s="45">
        <f t="shared" si="26"/>
        <v>111300</v>
      </c>
      <c r="H261" s="57">
        <v>0</v>
      </c>
      <c r="I261" s="66">
        <v>1</v>
      </c>
      <c r="J261" s="66">
        <v>1</v>
      </c>
      <c r="K261" s="45">
        <f t="shared" ref="K261:K324" si="30">+G261+H261</f>
        <v>111300</v>
      </c>
      <c r="L261" s="45">
        <f t="shared" ref="L261:L324" si="31">+J261*K261</f>
        <v>111300</v>
      </c>
      <c r="M261" s="45">
        <f t="shared" si="27"/>
        <v>111300</v>
      </c>
      <c r="N261" s="67"/>
      <c r="O261" s="96" t="s">
        <v>362</v>
      </c>
    </row>
    <row r="262" spans="1:15" s="9" customFormat="1" x14ac:dyDescent="0.25">
      <c r="A262" s="48">
        <f t="shared" ref="A262:A325" si="32">+A261+1</f>
        <v>258</v>
      </c>
      <c r="B262" s="36" t="s">
        <v>363</v>
      </c>
      <c r="C262" s="37" t="s">
        <v>364</v>
      </c>
      <c r="D262" s="38">
        <v>43283</v>
      </c>
      <c r="E262" s="39">
        <v>197823</v>
      </c>
      <c r="F262" s="40">
        <f t="shared" si="29"/>
        <v>197823</v>
      </c>
      <c r="G262" s="41">
        <f t="shared" si="26"/>
        <v>197823</v>
      </c>
      <c r="H262" s="42">
        <v>0</v>
      </c>
      <c r="I262" s="43">
        <v>1</v>
      </c>
      <c r="J262" s="43">
        <v>1</v>
      </c>
      <c r="K262" s="44">
        <f t="shared" si="30"/>
        <v>197823</v>
      </c>
      <c r="L262" s="45">
        <f t="shared" si="31"/>
        <v>197823</v>
      </c>
      <c r="M262" s="44">
        <f t="shared" si="27"/>
        <v>197823</v>
      </c>
      <c r="N262" s="60"/>
      <c r="O262" s="47" t="s">
        <v>365</v>
      </c>
    </row>
    <row r="263" spans="1:15" s="9" customFormat="1" x14ac:dyDescent="0.25">
      <c r="A263" s="48">
        <f t="shared" si="32"/>
        <v>259</v>
      </c>
      <c r="B263" s="36" t="s">
        <v>363</v>
      </c>
      <c r="C263" s="37" t="s">
        <v>364</v>
      </c>
      <c r="D263" s="38">
        <v>43283</v>
      </c>
      <c r="E263" s="39">
        <v>533692</v>
      </c>
      <c r="F263" s="40">
        <f t="shared" si="29"/>
        <v>533692</v>
      </c>
      <c r="G263" s="41">
        <f t="shared" si="26"/>
        <v>533692</v>
      </c>
      <c r="H263" s="42">
        <v>0</v>
      </c>
      <c r="I263" s="43">
        <v>1</v>
      </c>
      <c r="J263" s="43">
        <v>1</v>
      </c>
      <c r="K263" s="44">
        <f t="shared" si="30"/>
        <v>533692</v>
      </c>
      <c r="L263" s="45">
        <f t="shared" si="31"/>
        <v>533692</v>
      </c>
      <c r="M263" s="44">
        <f t="shared" si="27"/>
        <v>533692</v>
      </c>
      <c r="N263" s="60"/>
      <c r="O263" s="47" t="s">
        <v>366</v>
      </c>
    </row>
    <row r="264" spans="1:15" s="9" customFormat="1" x14ac:dyDescent="0.25">
      <c r="A264" s="48">
        <f t="shared" si="32"/>
        <v>260</v>
      </c>
      <c r="B264" s="36" t="s">
        <v>363</v>
      </c>
      <c r="C264" s="37" t="s">
        <v>364</v>
      </c>
      <c r="D264" s="38">
        <v>43283</v>
      </c>
      <c r="E264" s="39">
        <v>83309</v>
      </c>
      <c r="F264" s="40">
        <f t="shared" si="29"/>
        <v>83309</v>
      </c>
      <c r="G264" s="41">
        <f t="shared" si="26"/>
        <v>83309</v>
      </c>
      <c r="H264" s="42">
        <v>0</v>
      </c>
      <c r="I264" s="43">
        <v>1</v>
      </c>
      <c r="J264" s="43">
        <v>1</v>
      </c>
      <c r="K264" s="44">
        <f t="shared" si="30"/>
        <v>83309</v>
      </c>
      <c r="L264" s="45">
        <f t="shared" si="31"/>
        <v>83309</v>
      </c>
      <c r="M264" s="44">
        <f t="shared" si="27"/>
        <v>83309</v>
      </c>
      <c r="N264" s="60"/>
      <c r="O264" s="47" t="s">
        <v>367</v>
      </c>
    </row>
    <row r="265" spans="1:15" s="9" customFormat="1" x14ac:dyDescent="0.25">
      <c r="A265" s="48">
        <f t="shared" si="32"/>
        <v>261</v>
      </c>
      <c r="B265" s="36" t="s">
        <v>368</v>
      </c>
      <c r="C265" s="37" t="s">
        <v>364</v>
      </c>
      <c r="D265" s="38">
        <v>43293</v>
      </c>
      <c r="E265" s="200">
        <v>177028</v>
      </c>
      <c r="F265" s="250">
        <f t="shared" si="29"/>
        <v>177028</v>
      </c>
      <c r="G265" s="59">
        <f t="shared" si="26"/>
        <v>177028</v>
      </c>
      <c r="H265" s="57">
        <v>0</v>
      </c>
      <c r="I265" s="66">
        <v>1</v>
      </c>
      <c r="J265" s="66">
        <v>1</v>
      </c>
      <c r="K265" s="59">
        <f t="shared" si="30"/>
        <v>177028</v>
      </c>
      <c r="L265" s="59">
        <f t="shared" si="31"/>
        <v>177028</v>
      </c>
      <c r="M265" s="59">
        <f t="shared" si="27"/>
        <v>177028</v>
      </c>
      <c r="N265" s="251"/>
      <c r="O265" s="99" t="s">
        <v>369</v>
      </c>
    </row>
    <row r="266" spans="1:15" s="9" customFormat="1" x14ac:dyDescent="0.25">
      <c r="A266" s="48">
        <f t="shared" si="32"/>
        <v>262</v>
      </c>
      <c r="B266" s="102" t="s">
        <v>363</v>
      </c>
      <c r="C266" s="37" t="s">
        <v>364</v>
      </c>
      <c r="D266" s="38">
        <v>43283</v>
      </c>
      <c r="E266" s="146">
        <v>33540</v>
      </c>
      <c r="F266" s="40">
        <f t="shared" si="29"/>
        <v>33540</v>
      </c>
      <c r="G266" s="45">
        <f t="shared" si="26"/>
        <v>33540</v>
      </c>
      <c r="H266" s="57">
        <v>0</v>
      </c>
      <c r="I266" s="66">
        <v>1</v>
      </c>
      <c r="J266" s="66">
        <v>1</v>
      </c>
      <c r="K266" s="45">
        <f t="shared" si="30"/>
        <v>33540</v>
      </c>
      <c r="L266" s="45">
        <f t="shared" si="31"/>
        <v>33540</v>
      </c>
      <c r="M266" s="45">
        <f t="shared" si="27"/>
        <v>33540</v>
      </c>
      <c r="N266" s="67"/>
      <c r="O266" s="47" t="s">
        <v>370</v>
      </c>
    </row>
    <row r="267" spans="1:15" s="9" customFormat="1" x14ac:dyDescent="0.25">
      <c r="A267" s="48">
        <f t="shared" si="32"/>
        <v>263</v>
      </c>
      <c r="B267" s="102" t="s">
        <v>371</v>
      </c>
      <c r="C267" s="37" t="s">
        <v>372</v>
      </c>
      <c r="D267" s="38">
        <v>43284</v>
      </c>
      <c r="E267" s="103">
        <v>63140</v>
      </c>
      <c r="F267" s="40">
        <f t="shared" si="29"/>
        <v>63140</v>
      </c>
      <c r="G267" s="45">
        <f t="shared" si="26"/>
        <v>63140</v>
      </c>
      <c r="H267" s="57">
        <v>0</v>
      </c>
      <c r="I267" s="66">
        <v>1</v>
      </c>
      <c r="J267" s="66">
        <v>1</v>
      </c>
      <c r="K267" s="45">
        <f t="shared" si="30"/>
        <v>63140</v>
      </c>
      <c r="L267" s="45">
        <f t="shared" si="31"/>
        <v>63140</v>
      </c>
      <c r="M267" s="45">
        <f t="shared" si="27"/>
        <v>63140</v>
      </c>
      <c r="N267" s="67"/>
      <c r="O267" s="99" t="s">
        <v>373</v>
      </c>
    </row>
    <row r="268" spans="1:15" s="9" customFormat="1" x14ac:dyDescent="0.25">
      <c r="A268" s="48">
        <f t="shared" si="32"/>
        <v>264</v>
      </c>
      <c r="B268" s="36" t="s">
        <v>374</v>
      </c>
      <c r="C268" s="53">
        <v>962409</v>
      </c>
      <c r="D268" s="38">
        <v>43284</v>
      </c>
      <c r="E268" s="198">
        <v>289083</v>
      </c>
      <c r="F268" s="40">
        <f t="shared" si="29"/>
        <v>289083</v>
      </c>
      <c r="G268" s="41">
        <f t="shared" si="26"/>
        <v>289083</v>
      </c>
      <c r="H268" s="42">
        <v>0</v>
      </c>
      <c r="I268" s="43">
        <v>1</v>
      </c>
      <c r="J268" s="43">
        <v>1</v>
      </c>
      <c r="K268" s="44">
        <f t="shared" si="30"/>
        <v>289083</v>
      </c>
      <c r="L268" s="45">
        <f t="shared" si="31"/>
        <v>289083</v>
      </c>
      <c r="M268" s="44">
        <f t="shared" si="27"/>
        <v>289083</v>
      </c>
      <c r="N268" s="60"/>
      <c r="O268" s="47" t="s">
        <v>375</v>
      </c>
    </row>
    <row r="269" spans="1:15" s="9" customFormat="1" x14ac:dyDescent="0.25">
      <c r="A269" s="48">
        <f t="shared" si="32"/>
        <v>265</v>
      </c>
      <c r="B269" s="36" t="s">
        <v>376</v>
      </c>
      <c r="C269" s="37" t="s">
        <v>377</v>
      </c>
      <c r="D269" s="38">
        <v>43284</v>
      </c>
      <c r="E269" s="39">
        <v>220098</v>
      </c>
      <c r="F269" s="40">
        <f t="shared" si="29"/>
        <v>220098</v>
      </c>
      <c r="G269" s="41">
        <f t="shared" si="26"/>
        <v>220098</v>
      </c>
      <c r="H269" s="42">
        <v>0</v>
      </c>
      <c r="I269" s="43">
        <v>1</v>
      </c>
      <c r="J269" s="43">
        <v>1</v>
      </c>
      <c r="K269" s="44">
        <f t="shared" si="30"/>
        <v>220098</v>
      </c>
      <c r="L269" s="45">
        <f t="shared" si="31"/>
        <v>220098</v>
      </c>
      <c r="M269" s="44">
        <f t="shared" si="27"/>
        <v>220098</v>
      </c>
      <c r="N269" s="60"/>
      <c r="O269" s="47" t="s">
        <v>378</v>
      </c>
    </row>
    <row r="270" spans="1:15" s="9" customFormat="1" x14ac:dyDescent="0.25">
      <c r="A270" s="48">
        <f t="shared" si="32"/>
        <v>266</v>
      </c>
      <c r="B270" s="36" t="s">
        <v>376</v>
      </c>
      <c r="C270" s="125">
        <v>962744</v>
      </c>
      <c r="D270" s="38">
        <v>43284</v>
      </c>
      <c r="E270" s="39">
        <v>8529</v>
      </c>
      <c r="F270" s="40">
        <f t="shared" si="29"/>
        <v>8529</v>
      </c>
      <c r="G270" s="41">
        <f t="shared" si="26"/>
        <v>8529</v>
      </c>
      <c r="H270" s="42">
        <v>0</v>
      </c>
      <c r="I270" s="43">
        <v>1</v>
      </c>
      <c r="J270" s="43">
        <v>1</v>
      </c>
      <c r="K270" s="44">
        <f t="shared" si="30"/>
        <v>8529</v>
      </c>
      <c r="L270" s="45">
        <f t="shared" si="31"/>
        <v>8529</v>
      </c>
      <c r="M270" s="44">
        <f t="shared" si="27"/>
        <v>8529</v>
      </c>
      <c r="N270" s="60"/>
      <c r="O270" s="47" t="s">
        <v>379</v>
      </c>
    </row>
    <row r="271" spans="1:15" s="9" customFormat="1" x14ac:dyDescent="0.25">
      <c r="A271" s="48">
        <f t="shared" si="32"/>
        <v>267</v>
      </c>
      <c r="B271" s="102" t="s">
        <v>376</v>
      </c>
      <c r="C271" s="37" t="s">
        <v>377</v>
      </c>
      <c r="D271" s="38">
        <v>43284</v>
      </c>
      <c r="E271" s="146">
        <v>33590</v>
      </c>
      <c r="F271" s="40">
        <f t="shared" si="29"/>
        <v>33590</v>
      </c>
      <c r="G271" s="45">
        <f t="shared" si="26"/>
        <v>33590</v>
      </c>
      <c r="H271" s="57">
        <v>0</v>
      </c>
      <c r="I271" s="66">
        <v>1</v>
      </c>
      <c r="J271" s="66">
        <v>1</v>
      </c>
      <c r="K271" s="45">
        <f t="shared" si="30"/>
        <v>33590</v>
      </c>
      <c r="L271" s="45">
        <f t="shared" si="31"/>
        <v>33590</v>
      </c>
      <c r="M271" s="45">
        <f t="shared" si="27"/>
        <v>33590</v>
      </c>
      <c r="N271" s="67"/>
      <c r="O271" s="47" t="s">
        <v>380</v>
      </c>
    </row>
    <row r="272" spans="1:15" s="9" customFormat="1" x14ac:dyDescent="0.25">
      <c r="A272" s="48">
        <f t="shared" si="32"/>
        <v>268</v>
      </c>
      <c r="B272" s="102" t="s">
        <v>376</v>
      </c>
      <c r="C272" s="37" t="s">
        <v>377</v>
      </c>
      <c r="D272" s="38">
        <v>43284</v>
      </c>
      <c r="E272" s="146">
        <v>42300</v>
      </c>
      <c r="F272" s="40">
        <f t="shared" si="29"/>
        <v>42300</v>
      </c>
      <c r="G272" s="45">
        <f t="shared" si="26"/>
        <v>42300</v>
      </c>
      <c r="H272" s="57">
        <v>0</v>
      </c>
      <c r="I272" s="66">
        <v>1</v>
      </c>
      <c r="J272" s="66">
        <v>1</v>
      </c>
      <c r="K272" s="45">
        <f t="shared" si="30"/>
        <v>42300</v>
      </c>
      <c r="L272" s="45">
        <f t="shared" si="31"/>
        <v>42300</v>
      </c>
      <c r="M272" s="45">
        <f t="shared" si="27"/>
        <v>42300</v>
      </c>
      <c r="N272" s="67"/>
      <c r="O272" s="47" t="s">
        <v>381</v>
      </c>
    </row>
    <row r="273" spans="1:15" s="9" customFormat="1" x14ac:dyDescent="0.25">
      <c r="A273" s="48">
        <f t="shared" si="32"/>
        <v>269</v>
      </c>
      <c r="B273" s="102" t="s">
        <v>376</v>
      </c>
      <c r="C273" s="37" t="s">
        <v>377</v>
      </c>
      <c r="D273" s="38">
        <v>43284</v>
      </c>
      <c r="E273" s="146">
        <v>33500</v>
      </c>
      <c r="F273" s="40">
        <f t="shared" si="29"/>
        <v>33500</v>
      </c>
      <c r="G273" s="45">
        <f t="shared" si="26"/>
        <v>33500</v>
      </c>
      <c r="H273" s="57">
        <v>0</v>
      </c>
      <c r="I273" s="66">
        <v>1</v>
      </c>
      <c r="J273" s="66">
        <v>1</v>
      </c>
      <c r="K273" s="45">
        <f t="shared" si="30"/>
        <v>33500</v>
      </c>
      <c r="L273" s="45">
        <f t="shared" si="31"/>
        <v>33500</v>
      </c>
      <c r="M273" s="45">
        <f t="shared" si="27"/>
        <v>33500</v>
      </c>
      <c r="N273" s="67"/>
      <c r="O273" s="47" t="s">
        <v>382</v>
      </c>
    </row>
    <row r="274" spans="1:15" s="9" customFormat="1" x14ac:dyDescent="0.25">
      <c r="A274" s="48">
        <f t="shared" si="32"/>
        <v>270</v>
      </c>
      <c r="B274" s="36" t="s">
        <v>383</v>
      </c>
      <c r="C274" s="37" t="s">
        <v>384</v>
      </c>
      <c r="D274" s="71">
        <v>43290</v>
      </c>
      <c r="E274" s="141">
        <v>162500</v>
      </c>
      <c r="F274" s="65">
        <f t="shared" si="29"/>
        <v>162500</v>
      </c>
      <c r="G274" s="142">
        <f t="shared" si="26"/>
        <v>162500</v>
      </c>
      <c r="H274" s="42">
        <v>0</v>
      </c>
      <c r="I274" s="43">
        <v>1</v>
      </c>
      <c r="J274" s="43">
        <v>1</v>
      </c>
      <c r="K274" s="45">
        <f t="shared" si="30"/>
        <v>162500</v>
      </c>
      <c r="L274" s="45">
        <f t="shared" si="31"/>
        <v>162500</v>
      </c>
      <c r="M274" s="44">
        <f t="shared" si="27"/>
        <v>162500</v>
      </c>
      <c r="N274" s="60"/>
      <c r="O274" s="143" t="s">
        <v>385</v>
      </c>
    </row>
    <row r="275" spans="1:15" s="9" customFormat="1" x14ac:dyDescent="0.25">
      <c r="A275" s="48">
        <f t="shared" si="32"/>
        <v>271</v>
      </c>
      <c r="B275" s="69" t="s">
        <v>383</v>
      </c>
      <c r="C275" s="148">
        <v>962795</v>
      </c>
      <c r="D275" s="71">
        <v>43273</v>
      </c>
      <c r="E275" s="138">
        <v>105840</v>
      </c>
      <c r="F275" s="40">
        <f t="shared" si="29"/>
        <v>107110</v>
      </c>
      <c r="G275" s="45">
        <f t="shared" si="26"/>
        <v>105840</v>
      </c>
      <c r="H275" s="57">
        <v>1270</v>
      </c>
      <c r="I275" s="66">
        <v>1</v>
      </c>
      <c r="J275" s="66">
        <v>1</v>
      </c>
      <c r="K275" s="45">
        <f t="shared" si="30"/>
        <v>107110</v>
      </c>
      <c r="L275" s="45">
        <f t="shared" si="31"/>
        <v>107110</v>
      </c>
      <c r="M275" s="45">
        <f t="shared" si="27"/>
        <v>105840</v>
      </c>
      <c r="N275" s="67"/>
      <c r="O275" s="73" t="s">
        <v>386</v>
      </c>
    </row>
    <row r="276" spans="1:15" s="9" customFormat="1" x14ac:dyDescent="0.25">
      <c r="A276" s="48">
        <f t="shared" si="32"/>
        <v>272</v>
      </c>
      <c r="B276" s="69" t="s">
        <v>383</v>
      </c>
      <c r="C276" s="148">
        <v>962795</v>
      </c>
      <c r="D276" s="71">
        <v>43273</v>
      </c>
      <c r="E276" s="138">
        <v>30740</v>
      </c>
      <c r="F276" s="40">
        <f t="shared" si="29"/>
        <v>31109</v>
      </c>
      <c r="G276" s="45">
        <f t="shared" si="26"/>
        <v>30740</v>
      </c>
      <c r="H276" s="57">
        <v>369</v>
      </c>
      <c r="I276" s="66">
        <v>1</v>
      </c>
      <c r="J276" s="66">
        <v>1</v>
      </c>
      <c r="K276" s="45">
        <f t="shared" si="30"/>
        <v>31109</v>
      </c>
      <c r="L276" s="45">
        <f t="shared" si="31"/>
        <v>31109</v>
      </c>
      <c r="M276" s="45">
        <f t="shared" si="27"/>
        <v>30740</v>
      </c>
      <c r="N276" s="67"/>
      <c r="O276" s="73" t="s">
        <v>387</v>
      </c>
    </row>
    <row r="277" spans="1:15" s="9" customFormat="1" x14ac:dyDescent="0.25">
      <c r="A277" s="48">
        <f t="shared" si="32"/>
        <v>273</v>
      </c>
      <c r="B277" s="74" t="s">
        <v>383</v>
      </c>
      <c r="C277" s="148">
        <v>962795</v>
      </c>
      <c r="D277" s="71">
        <v>43297</v>
      </c>
      <c r="E277" s="139">
        <v>31340</v>
      </c>
      <c r="F277" s="40">
        <f t="shared" si="29"/>
        <v>31340</v>
      </c>
      <c r="G277" s="45">
        <f t="shared" si="26"/>
        <v>31340</v>
      </c>
      <c r="H277" s="57">
        <v>0</v>
      </c>
      <c r="I277" s="66">
        <v>1</v>
      </c>
      <c r="J277" s="66">
        <v>1</v>
      </c>
      <c r="K277" s="45">
        <f t="shared" si="30"/>
        <v>31340</v>
      </c>
      <c r="L277" s="45">
        <f t="shared" si="31"/>
        <v>31340</v>
      </c>
      <c r="M277" s="45">
        <f t="shared" si="27"/>
        <v>31340</v>
      </c>
      <c r="N277" s="67"/>
      <c r="O277" s="73" t="s">
        <v>388</v>
      </c>
    </row>
    <row r="278" spans="1:15" s="9" customFormat="1" x14ac:dyDescent="0.25">
      <c r="A278" s="48">
        <f t="shared" si="32"/>
        <v>274</v>
      </c>
      <c r="B278" s="74" t="s">
        <v>383</v>
      </c>
      <c r="C278" s="148">
        <v>962795</v>
      </c>
      <c r="D278" s="71">
        <v>43297</v>
      </c>
      <c r="E278" s="139">
        <v>24140</v>
      </c>
      <c r="F278" s="40">
        <f t="shared" si="29"/>
        <v>24140</v>
      </c>
      <c r="G278" s="45">
        <f t="shared" si="26"/>
        <v>24140</v>
      </c>
      <c r="H278" s="57">
        <v>0</v>
      </c>
      <c r="I278" s="66">
        <v>1</v>
      </c>
      <c r="J278" s="66">
        <v>1</v>
      </c>
      <c r="K278" s="45">
        <f t="shared" si="30"/>
        <v>24140</v>
      </c>
      <c r="L278" s="45">
        <f t="shared" si="31"/>
        <v>24140</v>
      </c>
      <c r="M278" s="45">
        <f t="shared" si="27"/>
        <v>24140</v>
      </c>
      <c r="N278" s="67"/>
      <c r="O278" s="73" t="s">
        <v>389</v>
      </c>
    </row>
    <row r="279" spans="1:15" s="9" customFormat="1" x14ac:dyDescent="0.25">
      <c r="A279" s="48">
        <f t="shared" si="32"/>
        <v>275</v>
      </c>
      <c r="B279" s="36" t="s">
        <v>390</v>
      </c>
      <c r="C279" s="37" t="s">
        <v>391</v>
      </c>
      <c r="D279" s="38">
        <v>43284</v>
      </c>
      <c r="E279" s="39">
        <v>95761</v>
      </c>
      <c r="F279" s="40">
        <f t="shared" si="29"/>
        <v>95761</v>
      </c>
      <c r="G279" s="41">
        <f t="shared" si="26"/>
        <v>95761</v>
      </c>
      <c r="H279" s="42">
        <v>0</v>
      </c>
      <c r="I279" s="43">
        <v>1</v>
      </c>
      <c r="J279" s="43">
        <v>1</v>
      </c>
      <c r="K279" s="44">
        <f t="shared" si="30"/>
        <v>95761</v>
      </c>
      <c r="L279" s="45">
        <f t="shared" si="31"/>
        <v>95761</v>
      </c>
      <c r="M279" s="44">
        <f t="shared" si="27"/>
        <v>95761</v>
      </c>
      <c r="N279" s="60"/>
      <c r="O279" s="99" t="s">
        <v>392</v>
      </c>
    </row>
    <row r="280" spans="1:15" s="9" customFormat="1" x14ac:dyDescent="0.25">
      <c r="A280" s="48">
        <f t="shared" si="32"/>
        <v>276</v>
      </c>
      <c r="B280" s="102" t="s">
        <v>390</v>
      </c>
      <c r="C280" s="37" t="s">
        <v>391</v>
      </c>
      <c r="D280" s="38">
        <v>43284</v>
      </c>
      <c r="E280" s="146">
        <v>42300</v>
      </c>
      <c r="F280" s="40">
        <f t="shared" si="29"/>
        <v>42300</v>
      </c>
      <c r="G280" s="45">
        <f t="shared" ref="G280:G343" si="33">+E280/I280</f>
        <v>42300</v>
      </c>
      <c r="H280" s="57">
        <v>0</v>
      </c>
      <c r="I280" s="66">
        <v>1</v>
      </c>
      <c r="J280" s="66">
        <v>1</v>
      </c>
      <c r="K280" s="45">
        <f t="shared" si="30"/>
        <v>42300</v>
      </c>
      <c r="L280" s="45">
        <f t="shared" si="31"/>
        <v>42300</v>
      </c>
      <c r="M280" s="45">
        <f t="shared" ref="M280:M343" si="34">+G280*J280</f>
        <v>42300</v>
      </c>
      <c r="N280" s="67"/>
      <c r="O280" s="99" t="s">
        <v>393</v>
      </c>
    </row>
    <row r="281" spans="1:15" s="9" customFormat="1" x14ac:dyDescent="0.25">
      <c r="A281" s="48">
        <f t="shared" si="32"/>
        <v>277</v>
      </c>
      <c r="B281" s="36" t="s">
        <v>394</v>
      </c>
      <c r="C281" s="252" t="s">
        <v>395</v>
      </c>
      <c r="D281" s="253">
        <v>43250</v>
      </c>
      <c r="E281" s="254">
        <v>1464</v>
      </c>
      <c r="F281" s="40">
        <f t="shared" si="29"/>
        <v>1464</v>
      </c>
      <c r="G281" s="57">
        <f t="shared" si="33"/>
        <v>1464</v>
      </c>
      <c r="H281" s="57">
        <v>0</v>
      </c>
      <c r="I281" s="66">
        <v>1</v>
      </c>
      <c r="J281" s="105">
        <v>1</v>
      </c>
      <c r="K281" s="45">
        <f t="shared" si="30"/>
        <v>1464</v>
      </c>
      <c r="L281" s="59">
        <f t="shared" si="31"/>
        <v>1464</v>
      </c>
      <c r="M281" s="59">
        <f t="shared" si="34"/>
        <v>1464</v>
      </c>
      <c r="N281" s="67"/>
      <c r="O281" s="255" t="s">
        <v>396</v>
      </c>
    </row>
    <row r="282" spans="1:15" s="9" customFormat="1" x14ac:dyDescent="0.25">
      <c r="A282" s="48">
        <f t="shared" si="32"/>
        <v>278</v>
      </c>
      <c r="B282" s="69" t="s">
        <v>397</v>
      </c>
      <c r="C282" s="144">
        <v>963180</v>
      </c>
      <c r="D282" s="145">
        <v>43272</v>
      </c>
      <c r="E282" s="109">
        <v>503000</v>
      </c>
      <c r="F282" s="65">
        <f t="shared" si="29"/>
        <v>509036</v>
      </c>
      <c r="G282" s="59">
        <f t="shared" si="33"/>
        <v>503000</v>
      </c>
      <c r="H282" s="57">
        <f>+E282*1.2%</f>
        <v>6036</v>
      </c>
      <c r="I282" s="66">
        <v>1</v>
      </c>
      <c r="J282" s="66">
        <v>1</v>
      </c>
      <c r="K282" s="45">
        <f t="shared" si="30"/>
        <v>509036</v>
      </c>
      <c r="L282" s="45">
        <f t="shared" si="31"/>
        <v>509036</v>
      </c>
      <c r="M282" s="45">
        <f t="shared" si="34"/>
        <v>503000</v>
      </c>
      <c r="N282" s="67"/>
      <c r="O282" s="113" t="s">
        <v>116</v>
      </c>
    </row>
    <row r="283" spans="1:15" s="9" customFormat="1" x14ac:dyDescent="0.25">
      <c r="A283" s="48">
        <f t="shared" si="32"/>
        <v>279</v>
      </c>
      <c r="B283" s="68" t="s">
        <v>397</v>
      </c>
      <c r="C283" s="120" t="s">
        <v>398</v>
      </c>
      <c r="D283" s="38">
        <v>43293</v>
      </c>
      <c r="E283" s="155">
        <v>503000</v>
      </c>
      <c r="F283" s="65">
        <f t="shared" si="29"/>
        <v>503000</v>
      </c>
      <c r="G283" s="57">
        <f t="shared" si="33"/>
        <v>503000</v>
      </c>
      <c r="H283" s="57">
        <v>0</v>
      </c>
      <c r="I283" s="66">
        <v>1</v>
      </c>
      <c r="J283" s="66">
        <v>1</v>
      </c>
      <c r="K283" s="45">
        <f t="shared" si="30"/>
        <v>503000</v>
      </c>
      <c r="L283" s="45">
        <f t="shared" si="31"/>
        <v>503000</v>
      </c>
      <c r="M283" s="45">
        <f t="shared" si="34"/>
        <v>503000</v>
      </c>
      <c r="N283" s="67"/>
      <c r="O283" s="116" t="s">
        <v>116</v>
      </c>
    </row>
    <row r="284" spans="1:15" s="9" customFormat="1" x14ac:dyDescent="0.25">
      <c r="A284" s="48">
        <f t="shared" si="32"/>
        <v>280</v>
      </c>
      <c r="B284" s="231" t="s">
        <v>397</v>
      </c>
      <c r="C284" s="165" t="s">
        <v>398</v>
      </c>
      <c r="D284" s="38">
        <v>43229</v>
      </c>
      <c r="E284" s="206">
        <v>0</v>
      </c>
      <c r="F284" s="256">
        <v>0</v>
      </c>
      <c r="G284" s="59">
        <f t="shared" si="33"/>
        <v>0</v>
      </c>
      <c r="H284" s="42">
        <v>8868</v>
      </c>
      <c r="I284" s="208">
        <v>1</v>
      </c>
      <c r="J284" s="208">
        <v>1</v>
      </c>
      <c r="K284" s="59">
        <f t="shared" si="30"/>
        <v>8868</v>
      </c>
      <c r="L284" s="59">
        <f t="shared" si="31"/>
        <v>8868</v>
      </c>
      <c r="M284" s="45">
        <f t="shared" si="34"/>
        <v>0</v>
      </c>
      <c r="N284" s="60"/>
      <c r="O284" s="211" t="s">
        <v>399</v>
      </c>
    </row>
    <row r="285" spans="1:15" s="9" customFormat="1" x14ac:dyDescent="0.25">
      <c r="A285" s="48">
        <f t="shared" si="32"/>
        <v>281</v>
      </c>
      <c r="B285" s="231" t="s">
        <v>397</v>
      </c>
      <c r="C285" s="165" t="s">
        <v>398</v>
      </c>
      <c r="D285" s="38">
        <v>43257</v>
      </c>
      <c r="E285" s="257">
        <v>739000</v>
      </c>
      <c r="F285" s="258">
        <f t="shared" ref="F285:F343" si="35">+I285*K285</f>
        <v>747868</v>
      </c>
      <c r="G285" s="59">
        <f t="shared" si="33"/>
        <v>739000</v>
      </c>
      <c r="H285" s="42">
        <f>+E285*1.2%</f>
        <v>8868</v>
      </c>
      <c r="I285" s="208">
        <v>1</v>
      </c>
      <c r="J285" s="208">
        <v>1</v>
      </c>
      <c r="K285" s="59">
        <f t="shared" si="30"/>
        <v>747868</v>
      </c>
      <c r="L285" s="59">
        <f t="shared" si="31"/>
        <v>747868</v>
      </c>
      <c r="M285" s="45">
        <f t="shared" si="34"/>
        <v>739000</v>
      </c>
      <c r="N285" s="60"/>
      <c r="O285" s="211" t="s">
        <v>400</v>
      </c>
    </row>
    <row r="286" spans="1:15" s="9" customFormat="1" x14ac:dyDescent="0.25">
      <c r="A286" s="48">
        <f t="shared" si="32"/>
        <v>282</v>
      </c>
      <c r="B286" s="231" t="s">
        <v>397</v>
      </c>
      <c r="C286" s="165" t="s">
        <v>398</v>
      </c>
      <c r="D286" s="38">
        <v>43257</v>
      </c>
      <c r="E286" s="206">
        <v>739000</v>
      </c>
      <c r="F286" s="258">
        <f t="shared" si="35"/>
        <v>739000</v>
      </c>
      <c r="G286" s="59">
        <f t="shared" si="33"/>
        <v>739000</v>
      </c>
      <c r="H286" s="42">
        <v>0</v>
      </c>
      <c r="I286" s="208">
        <v>1</v>
      </c>
      <c r="J286" s="208">
        <v>1</v>
      </c>
      <c r="K286" s="59">
        <f t="shared" si="30"/>
        <v>739000</v>
      </c>
      <c r="L286" s="59">
        <f t="shared" si="31"/>
        <v>739000</v>
      </c>
      <c r="M286" s="45">
        <f t="shared" si="34"/>
        <v>739000</v>
      </c>
      <c r="N286" s="60"/>
      <c r="O286" s="211" t="s">
        <v>401</v>
      </c>
    </row>
    <row r="287" spans="1:15" s="9" customFormat="1" x14ac:dyDescent="0.25">
      <c r="A287" s="48">
        <f t="shared" si="32"/>
        <v>283</v>
      </c>
      <c r="B287" s="36" t="s">
        <v>402</v>
      </c>
      <c r="C287" s="37" t="s">
        <v>403</v>
      </c>
      <c r="D287" s="38">
        <v>43284</v>
      </c>
      <c r="E287" s="39">
        <v>428225</v>
      </c>
      <c r="F287" s="40">
        <f t="shared" si="35"/>
        <v>428225</v>
      </c>
      <c r="G287" s="41">
        <f t="shared" si="33"/>
        <v>428225</v>
      </c>
      <c r="H287" s="42">
        <v>0</v>
      </c>
      <c r="I287" s="43">
        <v>1</v>
      </c>
      <c r="J287" s="43">
        <v>1</v>
      </c>
      <c r="K287" s="44">
        <f t="shared" si="30"/>
        <v>428225</v>
      </c>
      <c r="L287" s="45">
        <f t="shared" si="31"/>
        <v>428225</v>
      </c>
      <c r="M287" s="44">
        <f t="shared" si="34"/>
        <v>428225</v>
      </c>
      <c r="N287" s="60"/>
      <c r="O287" s="47" t="s">
        <v>404</v>
      </c>
    </row>
    <row r="288" spans="1:15" s="9" customFormat="1" x14ac:dyDescent="0.25">
      <c r="A288" s="48">
        <f t="shared" si="32"/>
        <v>284</v>
      </c>
      <c r="B288" s="79" t="s">
        <v>405</v>
      </c>
      <c r="C288" s="80" t="s">
        <v>406</v>
      </c>
      <c r="D288" s="151">
        <v>43273</v>
      </c>
      <c r="E288" s="152">
        <v>100500</v>
      </c>
      <c r="F288" s="65">
        <f t="shared" si="35"/>
        <v>101706</v>
      </c>
      <c r="G288" s="59">
        <f t="shared" si="33"/>
        <v>100500</v>
      </c>
      <c r="H288" s="57">
        <f>+E288*1.2%</f>
        <v>1206</v>
      </c>
      <c r="I288" s="66">
        <v>1</v>
      </c>
      <c r="J288" s="66">
        <v>1</v>
      </c>
      <c r="K288" s="45">
        <f t="shared" si="30"/>
        <v>101706</v>
      </c>
      <c r="L288" s="45">
        <f t="shared" si="31"/>
        <v>101706</v>
      </c>
      <c r="M288" s="45">
        <f t="shared" si="34"/>
        <v>100500</v>
      </c>
      <c r="N288" s="67"/>
      <c r="O288" s="69" t="s">
        <v>65</v>
      </c>
    </row>
    <row r="289" spans="1:15" s="9" customFormat="1" x14ac:dyDescent="0.25">
      <c r="A289" s="48">
        <f t="shared" si="32"/>
        <v>285</v>
      </c>
      <c r="B289" s="79" t="s">
        <v>405</v>
      </c>
      <c r="C289" s="80" t="s">
        <v>406</v>
      </c>
      <c r="D289" s="151">
        <v>43273</v>
      </c>
      <c r="E289" s="152">
        <v>100500</v>
      </c>
      <c r="F289" s="65">
        <f t="shared" si="35"/>
        <v>101706</v>
      </c>
      <c r="G289" s="59">
        <f t="shared" si="33"/>
        <v>100500</v>
      </c>
      <c r="H289" s="57">
        <f>+E289*1.2%</f>
        <v>1206</v>
      </c>
      <c r="I289" s="66">
        <v>1</v>
      </c>
      <c r="J289" s="66">
        <v>1</v>
      </c>
      <c r="K289" s="45">
        <f t="shared" si="30"/>
        <v>101706</v>
      </c>
      <c r="L289" s="45">
        <f t="shared" si="31"/>
        <v>101706</v>
      </c>
      <c r="M289" s="45">
        <f t="shared" si="34"/>
        <v>100500</v>
      </c>
      <c r="N289" s="67"/>
      <c r="O289" s="69" t="s">
        <v>65</v>
      </c>
    </row>
    <row r="290" spans="1:15" s="9" customFormat="1" x14ac:dyDescent="0.25">
      <c r="A290" s="48">
        <f t="shared" si="32"/>
        <v>286</v>
      </c>
      <c r="B290" s="79" t="s">
        <v>405</v>
      </c>
      <c r="C290" s="80" t="s">
        <v>406</v>
      </c>
      <c r="D290" s="151">
        <v>43276</v>
      </c>
      <c r="E290" s="152">
        <v>100500</v>
      </c>
      <c r="F290" s="65">
        <f t="shared" si="35"/>
        <v>101706</v>
      </c>
      <c r="G290" s="59">
        <f t="shared" si="33"/>
        <v>100500</v>
      </c>
      <c r="H290" s="57">
        <f>+E290*1.2%</f>
        <v>1206</v>
      </c>
      <c r="I290" s="66">
        <v>1</v>
      </c>
      <c r="J290" s="66">
        <v>1</v>
      </c>
      <c r="K290" s="45">
        <f t="shared" si="30"/>
        <v>101706</v>
      </c>
      <c r="L290" s="45">
        <f t="shared" si="31"/>
        <v>101706</v>
      </c>
      <c r="M290" s="45">
        <f t="shared" si="34"/>
        <v>100500</v>
      </c>
      <c r="N290" s="67"/>
      <c r="O290" s="69" t="s">
        <v>65</v>
      </c>
    </row>
    <row r="291" spans="1:15" s="9" customFormat="1" x14ac:dyDescent="0.25">
      <c r="A291" s="48">
        <f t="shared" si="32"/>
        <v>287</v>
      </c>
      <c r="B291" s="231" t="s">
        <v>407</v>
      </c>
      <c r="C291" s="232">
        <v>963685</v>
      </c>
      <c r="D291" s="38">
        <v>43290</v>
      </c>
      <c r="E291" s="134">
        <v>26000</v>
      </c>
      <c r="F291" s="40">
        <f t="shared" si="35"/>
        <v>26000</v>
      </c>
      <c r="G291" s="57">
        <f t="shared" si="33"/>
        <v>26000</v>
      </c>
      <c r="H291" s="57">
        <v>0</v>
      </c>
      <c r="I291" s="58">
        <v>1</v>
      </c>
      <c r="J291" s="58">
        <v>1</v>
      </c>
      <c r="K291" s="45">
        <f t="shared" si="30"/>
        <v>26000</v>
      </c>
      <c r="L291" s="59">
        <f t="shared" si="31"/>
        <v>26000</v>
      </c>
      <c r="M291" s="59">
        <f t="shared" si="34"/>
        <v>26000</v>
      </c>
      <c r="N291" s="60"/>
      <c r="O291" s="106" t="s">
        <v>408</v>
      </c>
    </row>
    <row r="292" spans="1:15" s="9" customFormat="1" x14ac:dyDescent="0.25">
      <c r="A292" s="48">
        <f t="shared" si="32"/>
        <v>288</v>
      </c>
      <c r="B292" s="231" t="s">
        <v>407</v>
      </c>
      <c r="C292" s="232">
        <v>963685</v>
      </c>
      <c r="D292" s="38">
        <v>43292</v>
      </c>
      <c r="E292" s="134">
        <v>6500</v>
      </c>
      <c r="F292" s="40">
        <f t="shared" si="35"/>
        <v>6500</v>
      </c>
      <c r="G292" s="57">
        <f t="shared" si="33"/>
        <v>6500</v>
      </c>
      <c r="H292" s="57">
        <v>0</v>
      </c>
      <c r="I292" s="58">
        <v>1</v>
      </c>
      <c r="J292" s="58">
        <v>1</v>
      </c>
      <c r="K292" s="45">
        <f t="shared" si="30"/>
        <v>6500</v>
      </c>
      <c r="L292" s="59">
        <f t="shared" si="31"/>
        <v>6500</v>
      </c>
      <c r="M292" s="59">
        <f t="shared" si="34"/>
        <v>6500</v>
      </c>
      <c r="N292" s="60"/>
      <c r="O292" s="106" t="s">
        <v>84</v>
      </c>
    </row>
    <row r="293" spans="1:15" s="9" customFormat="1" x14ac:dyDescent="0.25">
      <c r="A293" s="48">
        <f t="shared" si="32"/>
        <v>289</v>
      </c>
      <c r="B293" s="54" t="s">
        <v>409</v>
      </c>
      <c r="C293" s="55" t="s">
        <v>410</v>
      </c>
      <c r="D293" s="38">
        <v>43280</v>
      </c>
      <c r="E293" s="40">
        <v>6000</v>
      </c>
      <c r="F293" s="40">
        <f t="shared" si="35"/>
        <v>6000</v>
      </c>
      <c r="G293" s="57">
        <f t="shared" si="33"/>
        <v>6000</v>
      </c>
      <c r="H293" s="57">
        <v>0</v>
      </c>
      <c r="I293" s="58">
        <v>1</v>
      </c>
      <c r="J293" s="58">
        <v>1</v>
      </c>
      <c r="K293" s="45">
        <f t="shared" si="30"/>
        <v>6000</v>
      </c>
      <c r="L293" s="59">
        <f t="shared" si="31"/>
        <v>6000</v>
      </c>
      <c r="M293" s="59">
        <f t="shared" si="34"/>
        <v>6000</v>
      </c>
      <c r="N293" s="60"/>
      <c r="O293" s="61" t="s">
        <v>27</v>
      </c>
    </row>
    <row r="294" spans="1:15" s="9" customFormat="1" x14ac:dyDescent="0.25">
      <c r="A294" s="48">
        <f t="shared" si="32"/>
        <v>290</v>
      </c>
      <c r="B294" s="54" t="s">
        <v>409</v>
      </c>
      <c r="C294" s="55" t="s">
        <v>410</v>
      </c>
      <c r="D294" s="38">
        <v>43280</v>
      </c>
      <c r="E294" s="40">
        <v>12000</v>
      </c>
      <c r="F294" s="40">
        <f t="shared" si="35"/>
        <v>12000</v>
      </c>
      <c r="G294" s="57">
        <f t="shared" si="33"/>
        <v>12000</v>
      </c>
      <c r="H294" s="57">
        <v>0</v>
      </c>
      <c r="I294" s="58">
        <v>1</v>
      </c>
      <c r="J294" s="58">
        <v>1</v>
      </c>
      <c r="K294" s="45">
        <f t="shared" si="30"/>
        <v>12000</v>
      </c>
      <c r="L294" s="59">
        <f t="shared" si="31"/>
        <v>12000</v>
      </c>
      <c r="M294" s="59">
        <f t="shared" si="34"/>
        <v>12000</v>
      </c>
      <c r="N294" s="60"/>
      <c r="O294" s="61" t="s">
        <v>27</v>
      </c>
    </row>
    <row r="295" spans="1:15" s="9" customFormat="1" x14ac:dyDescent="0.25">
      <c r="A295" s="48">
        <f t="shared" si="32"/>
        <v>291</v>
      </c>
      <c r="B295" s="36" t="s">
        <v>411</v>
      </c>
      <c r="C295" s="125">
        <v>970654</v>
      </c>
      <c r="D295" s="38">
        <v>43286</v>
      </c>
      <c r="E295" s="39">
        <v>506753</v>
      </c>
      <c r="F295" s="40">
        <f t="shared" si="35"/>
        <v>506753</v>
      </c>
      <c r="G295" s="41">
        <f t="shared" si="33"/>
        <v>506753</v>
      </c>
      <c r="H295" s="42">
        <v>0</v>
      </c>
      <c r="I295" s="43">
        <v>1</v>
      </c>
      <c r="J295" s="43">
        <v>1</v>
      </c>
      <c r="K295" s="44">
        <f t="shared" si="30"/>
        <v>506753</v>
      </c>
      <c r="L295" s="45">
        <f t="shared" si="31"/>
        <v>506753</v>
      </c>
      <c r="M295" s="44">
        <f t="shared" si="34"/>
        <v>506753</v>
      </c>
      <c r="N295" s="46"/>
      <c r="O295" s="47" t="s">
        <v>412</v>
      </c>
    </row>
    <row r="296" spans="1:15" x14ac:dyDescent="0.25">
      <c r="A296" s="48">
        <f t="shared" si="32"/>
        <v>292</v>
      </c>
      <c r="B296" s="36" t="s">
        <v>411</v>
      </c>
      <c r="C296" s="222">
        <v>970654</v>
      </c>
      <c r="D296" s="38">
        <v>43286</v>
      </c>
      <c r="E296" s="52">
        <v>341500</v>
      </c>
      <c r="F296" s="40">
        <f t="shared" si="35"/>
        <v>341500</v>
      </c>
      <c r="G296" s="41">
        <f t="shared" si="33"/>
        <v>341500</v>
      </c>
      <c r="H296" s="42">
        <v>0</v>
      </c>
      <c r="I296" s="53">
        <v>1</v>
      </c>
      <c r="J296" s="53">
        <v>1</v>
      </c>
      <c r="K296" s="45">
        <f t="shared" si="30"/>
        <v>341500</v>
      </c>
      <c r="L296" s="45">
        <f t="shared" si="31"/>
        <v>341500</v>
      </c>
      <c r="M296" s="44">
        <f t="shared" si="34"/>
        <v>341500</v>
      </c>
      <c r="N296" s="46"/>
      <c r="O296" s="191" t="s">
        <v>413</v>
      </c>
    </row>
    <row r="297" spans="1:15" x14ac:dyDescent="0.25">
      <c r="A297" s="48">
        <f t="shared" si="32"/>
        <v>293</v>
      </c>
      <c r="B297" s="102" t="s">
        <v>411</v>
      </c>
      <c r="C297" s="125">
        <v>970654</v>
      </c>
      <c r="D297" s="38">
        <v>43286</v>
      </c>
      <c r="E297" s="146">
        <v>20940</v>
      </c>
      <c r="F297" s="40">
        <f t="shared" si="35"/>
        <v>20940</v>
      </c>
      <c r="G297" s="45">
        <f t="shared" si="33"/>
        <v>20940</v>
      </c>
      <c r="H297" s="57">
        <v>0</v>
      </c>
      <c r="I297" s="66">
        <v>1</v>
      </c>
      <c r="J297" s="66">
        <v>1</v>
      </c>
      <c r="K297" s="45">
        <f t="shared" si="30"/>
        <v>20940</v>
      </c>
      <c r="L297" s="45">
        <f t="shared" si="31"/>
        <v>20940</v>
      </c>
      <c r="M297" s="45">
        <f t="shared" si="34"/>
        <v>20940</v>
      </c>
      <c r="N297" s="67"/>
      <c r="O297" s="47" t="s">
        <v>414</v>
      </c>
    </row>
    <row r="298" spans="1:15" x14ac:dyDescent="0.25">
      <c r="A298" s="48">
        <f t="shared" si="32"/>
        <v>294</v>
      </c>
      <c r="B298" s="54" t="s">
        <v>415</v>
      </c>
      <c r="C298" s="55" t="s">
        <v>416</v>
      </c>
      <c r="D298" s="38">
        <v>43280</v>
      </c>
      <c r="E298" s="40">
        <v>6000</v>
      </c>
      <c r="F298" s="40">
        <f t="shared" si="35"/>
        <v>6000</v>
      </c>
      <c r="G298" s="57">
        <f t="shared" si="33"/>
        <v>6000</v>
      </c>
      <c r="H298" s="57">
        <v>0</v>
      </c>
      <c r="I298" s="58">
        <v>1</v>
      </c>
      <c r="J298" s="58">
        <v>1</v>
      </c>
      <c r="K298" s="45">
        <f t="shared" si="30"/>
        <v>6000</v>
      </c>
      <c r="L298" s="59">
        <f t="shared" si="31"/>
        <v>6000</v>
      </c>
      <c r="M298" s="59">
        <f t="shared" si="34"/>
        <v>6000</v>
      </c>
      <c r="N298" s="60"/>
      <c r="O298" s="61" t="s">
        <v>27</v>
      </c>
    </row>
    <row r="299" spans="1:15" x14ac:dyDescent="0.25">
      <c r="A299" s="48">
        <f t="shared" si="32"/>
        <v>295</v>
      </c>
      <c r="B299" s="69" t="s">
        <v>417</v>
      </c>
      <c r="C299" s="149">
        <v>971137</v>
      </c>
      <c r="D299" s="71">
        <v>43273</v>
      </c>
      <c r="E299" s="137">
        <v>27840</v>
      </c>
      <c r="F299" s="40">
        <f t="shared" si="35"/>
        <v>28174</v>
      </c>
      <c r="G299" s="45">
        <f t="shared" si="33"/>
        <v>27840</v>
      </c>
      <c r="H299" s="57">
        <v>334</v>
      </c>
      <c r="I299" s="66">
        <v>1</v>
      </c>
      <c r="J299" s="66">
        <v>1</v>
      </c>
      <c r="K299" s="45">
        <f t="shared" si="30"/>
        <v>28174</v>
      </c>
      <c r="L299" s="45">
        <f t="shared" si="31"/>
        <v>28174</v>
      </c>
      <c r="M299" s="45">
        <f t="shared" si="34"/>
        <v>27840</v>
      </c>
      <c r="N299" s="82"/>
      <c r="O299" s="259" t="s">
        <v>418</v>
      </c>
    </row>
    <row r="300" spans="1:15" x14ac:dyDescent="0.25">
      <c r="A300" s="48">
        <f t="shared" si="32"/>
        <v>296</v>
      </c>
      <c r="B300" s="69" t="s">
        <v>417</v>
      </c>
      <c r="C300" s="149">
        <v>971137</v>
      </c>
      <c r="D300" s="71">
        <v>43273</v>
      </c>
      <c r="E300" s="137">
        <v>10140</v>
      </c>
      <c r="F300" s="40">
        <f t="shared" si="35"/>
        <v>10262</v>
      </c>
      <c r="G300" s="45">
        <f t="shared" si="33"/>
        <v>10140</v>
      </c>
      <c r="H300" s="57">
        <v>122</v>
      </c>
      <c r="I300" s="66">
        <v>1</v>
      </c>
      <c r="J300" s="66">
        <v>1</v>
      </c>
      <c r="K300" s="45">
        <f t="shared" si="30"/>
        <v>10262</v>
      </c>
      <c r="L300" s="45">
        <f t="shared" si="31"/>
        <v>10262</v>
      </c>
      <c r="M300" s="45">
        <f t="shared" si="34"/>
        <v>10140</v>
      </c>
      <c r="N300" s="82"/>
      <c r="O300" s="259" t="s">
        <v>419</v>
      </c>
    </row>
    <row r="301" spans="1:15" x14ac:dyDescent="0.25">
      <c r="A301" s="48">
        <f t="shared" si="32"/>
        <v>297</v>
      </c>
      <c r="B301" s="69" t="s">
        <v>417</v>
      </c>
      <c r="C301" s="149">
        <v>971137</v>
      </c>
      <c r="D301" s="71">
        <v>43273</v>
      </c>
      <c r="E301" s="137">
        <v>19740</v>
      </c>
      <c r="F301" s="40">
        <f t="shared" si="35"/>
        <v>19977</v>
      </c>
      <c r="G301" s="45">
        <f t="shared" si="33"/>
        <v>19740</v>
      </c>
      <c r="H301" s="57">
        <v>237</v>
      </c>
      <c r="I301" s="66">
        <v>1</v>
      </c>
      <c r="J301" s="66">
        <v>1</v>
      </c>
      <c r="K301" s="45">
        <f t="shared" si="30"/>
        <v>19977</v>
      </c>
      <c r="L301" s="45">
        <f t="shared" si="31"/>
        <v>19977</v>
      </c>
      <c r="M301" s="45">
        <f t="shared" si="34"/>
        <v>19740</v>
      </c>
      <c r="N301" s="82"/>
      <c r="O301" s="260" t="s">
        <v>420</v>
      </c>
    </row>
    <row r="302" spans="1:15" x14ac:dyDescent="0.25">
      <c r="A302" s="48">
        <f t="shared" si="32"/>
        <v>298</v>
      </c>
      <c r="B302" s="102" t="s">
        <v>417</v>
      </c>
      <c r="C302" s="125">
        <v>971137</v>
      </c>
      <c r="D302" s="38">
        <v>43284</v>
      </c>
      <c r="E302" s="103">
        <v>42300</v>
      </c>
      <c r="F302" s="40">
        <f t="shared" si="35"/>
        <v>42300</v>
      </c>
      <c r="G302" s="45">
        <f t="shared" si="33"/>
        <v>42300</v>
      </c>
      <c r="H302" s="57">
        <v>0</v>
      </c>
      <c r="I302" s="66">
        <v>1</v>
      </c>
      <c r="J302" s="66">
        <v>1</v>
      </c>
      <c r="K302" s="45">
        <f t="shared" si="30"/>
        <v>42300</v>
      </c>
      <c r="L302" s="45">
        <f t="shared" si="31"/>
        <v>42300</v>
      </c>
      <c r="M302" s="45">
        <f t="shared" si="34"/>
        <v>42300</v>
      </c>
      <c r="N302" s="82"/>
      <c r="O302" s="261" t="s">
        <v>421</v>
      </c>
    </row>
    <row r="303" spans="1:15" x14ac:dyDescent="0.25">
      <c r="A303" s="48">
        <f t="shared" si="32"/>
        <v>299</v>
      </c>
      <c r="B303" s="74" t="s">
        <v>417</v>
      </c>
      <c r="C303" s="149">
        <v>971137</v>
      </c>
      <c r="D303" s="71">
        <v>43297</v>
      </c>
      <c r="E303" s="132">
        <v>19740</v>
      </c>
      <c r="F303" s="40">
        <f t="shared" si="35"/>
        <v>19740</v>
      </c>
      <c r="G303" s="45">
        <f t="shared" si="33"/>
        <v>19740</v>
      </c>
      <c r="H303" s="57">
        <v>0</v>
      </c>
      <c r="I303" s="66">
        <v>1</v>
      </c>
      <c r="J303" s="66">
        <v>1</v>
      </c>
      <c r="K303" s="45">
        <f t="shared" si="30"/>
        <v>19740</v>
      </c>
      <c r="L303" s="45">
        <f t="shared" si="31"/>
        <v>19740</v>
      </c>
      <c r="M303" s="45">
        <f t="shared" si="34"/>
        <v>19740</v>
      </c>
      <c r="N303" s="82"/>
      <c r="O303" s="259" t="s">
        <v>422</v>
      </c>
    </row>
    <row r="304" spans="1:15" x14ac:dyDescent="0.25">
      <c r="A304" s="48">
        <f t="shared" si="32"/>
        <v>300</v>
      </c>
      <c r="B304" s="74" t="s">
        <v>417</v>
      </c>
      <c r="C304" s="149">
        <v>971137</v>
      </c>
      <c r="D304" s="71">
        <v>43297</v>
      </c>
      <c r="E304" s="132">
        <v>18540</v>
      </c>
      <c r="F304" s="40">
        <f t="shared" si="35"/>
        <v>18540</v>
      </c>
      <c r="G304" s="45">
        <f t="shared" si="33"/>
        <v>18540</v>
      </c>
      <c r="H304" s="57">
        <v>0</v>
      </c>
      <c r="I304" s="66">
        <v>1</v>
      </c>
      <c r="J304" s="66">
        <v>1</v>
      </c>
      <c r="K304" s="45">
        <f t="shared" si="30"/>
        <v>18540</v>
      </c>
      <c r="L304" s="45">
        <f t="shared" si="31"/>
        <v>18540</v>
      </c>
      <c r="M304" s="45">
        <f t="shared" si="34"/>
        <v>18540</v>
      </c>
      <c r="N304" s="82"/>
      <c r="O304" s="259" t="s">
        <v>423</v>
      </c>
    </row>
    <row r="305" spans="1:15" x14ac:dyDescent="0.25">
      <c r="A305" s="48">
        <f t="shared" si="32"/>
        <v>301</v>
      </c>
      <c r="B305" s="74" t="s">
        <v>417</v>
      </c>
      <c r="C305" s="149">
        <v>971137</v>
      </c>
      <c r="D305" s="71">
        <v>43297</v>
      </c>
      <c r="E305" s="132">
        <v>33540</v>
      </c>
      <c r="F305" s="40">
        <f t="shared" si="35"/>
        <v>33540</v>
      </c>
      <c r="G305" s="45">
        <f t="shared" si="33"/>
        <v>33540</v>
      </c>
      <c r="H305" s="57">
        <v>0</v>
      </c>
      <c r="I305" s="66">
        <v>1</v>
      </c>
      <c r="J305" s="66">
        <v>1</v>
      </c>
      <c r="K305" s="45">
        <f t="shared" si="30"/>
        <v>33540</v>
      </c>
      <c r="L305" s="45">
        <f t="shared" si="31"/>
        <v>33540</v>
      </c>
      <c r="M305" s="45">
        <f t="shared" si="34"/>
        <v>33540</v>
      </c>
      <c r="N305" s="82"/>
      <c r="O305" s="262" t="s">
        <v>424</v>
      </c>
    </row>
    <row r="306" spans="1:15" x14ac:dyDescent="0.25">
      <c r="A306" s="48">
        <f t="shared" si="32"/>
        <v>302</v>
      </c>
      <c r="B306" s="54" t="s">
        <v>425</v>
      </c>
      <c r="C306" s="55" t="s">
        <v>426</v>
      </c>
      <c r="D306" s="38">
        <v>43280</v>
      </c>
      <c r="E306" s="40">
        <v>6000</v>
      </c>
      <c r="F306" s="40">
        <f t="shared" si="35"/>
        <v>6000</v>
      </c>
      <c r="G306" s="57">
        <f t="shared" si="33"/>
        <v>6000</v>
      </c>
      <c r="H306" s="57">
        <v>0</v>
      </c>
      <c r="I306" s="58">
        <v>1</v>
      </c>
      <c r="J306" s="58">
        <v>1</v>
      </c>
      <c r="K306" s="45">
        <f t="shared" si="30"/>
        <v>6000</v>
      </c>
      <c r="L306" s="59">
        <f t="shared" si="31"/>
        <v>6000</v>
      </c>
      <c r="M306" s="59">
        <f t="shared" si="34"/>
        <v>6000</v>
      </c>
      <c r="N306" s="46"/>
      <c r="O306" s="263" t="s">
        <v>27</v>
      </c>
    </row>
    <row r="307" spans="1:15" x14ac:dyDescent="0.25">
      <c r="A307" s="48">
        <f t="shared" si="32"/>
        <v>303</v>
      </c>
      <c r="B307" s="69" t="s">
        <v>427</v>
      </c>
      <c r="C307" s="70" t="s">
        <v>428</v>
      </c>
      <c r="D307" s="71">
        <v>43273</v>
      </c>
      <c r="E307" s="137">
        <v>296640</v>
      </c>
      <c r="F307" s="40">
        <f t="shared" si="35"/>
        <v>300200</v>
      </c>
      <c r="G307" s="45">
        <f t="shared" si="33"/>
        <v>296640</v>
      </c>
      <c r="H307" s="57">
        <v>3560</v>
      </c>
      <c r="I307" s="66">
        <v>1</v>
      </c>
      <c r="J307" s="66">
        <v>1</v>
      </c>
      <c r="K307" s="45">
        <f t="shared" si="30"/>
        <v>300200</v>
      </c>
      <c r="L307" s="45">
        <f t="shared" si="31"/>
        <v>300200</v>
      </c>
      <c r="M307" s="45">
        <f t="shared" si="34"/>
        <v>296640</v>
      </c>
      <c r="N307" s="82"/>
      <c r="O307" s="259" t="s">
        <v>429</v>
      </c>
    </row>
    <row r="308" spans="1:15" x14ac:dyDescent="0.25">
      <c r="A308" s="48">
        <f t="shared" si="32"/>
        <v>304</v>
      </c>
      <c r="B308" s="74" t="s">
        <v>427</v>
      </c>
      <c r="C308" s="70" t="s">
        <v>428</v>
      </c>
      <c r="D308" s="71">
        <v>43297</v>
      </c>
      <c r="E308" s="132">
        <v>216640</v>
      </c>
      <c r="F308" s="40">
        <f t="shared" si="35"/>
        <v>216640</v>
      </c>
      <c r="G308" s="45">
        <f t="shared" si="33"/>
        <v>216640</v>
      </c>
      <c r="H308" s="57">
        <v>0</v>
      </c>
      <c r="I308" s="66">
        <v>1</v>
      </c>
      <c r="J308" s="66">
        <v>1</v>
      </c>
      <c r="K308" s="45">
        <f t="shared" si="30"/>
        <v>216640</v>
      </c>
      <c r="L308" s="45">
        <f t="shared" si="31"/>
        <v>216640</v>
      </c>
      <c r="M308" s="45">
        <f t="shared" si="34"/>
        <v>216640</v>
      </c>
      <c r="N308" s="82"/>
      <c r="O308" s="259" t="s">
        <v>430</v>
      </c>
    </row>
    <row r="309" spans="1:15" x14ac:dyDescent="0.25">
      <c r="A309" s="48">
        <f t="shared" si="32"/>
        <v>305</v>
      </c>
      <c r="B309" s="69" t="s">
        <v>431</v>
      </c>
      <c r="C309" s="70" t="s">
        <v>432</v>
      </c>
      <c r="D309" s="71">
        <v>43273</v>
      </c>
      <c r="E309" s="137">
        <v>53140</v>
      </c>
      <c r="F309" s="40">
        <f t="shared" si="35"/>
        <v>53778</v>
      </c>
      <c r="G309" s="45">
        <f t="shared" si="33"/>
        <v>53140</v>
      </c>
      <c r="H309" s="57">
        <v>638</v>
      </c>
      <c r="I309" s="66">
        <v>1</v>
      </c>
      <c r="J309" s="66">
        <v>1</v>
      </c>
      <c r="K309" s="45">
        <f t="shared" si="30"/>
        <v>53778</v>
      </c>
      <c r="L309" s="45">
        <f t="shared" si="31"/>
        <v>53778</v>
      </c>
      <c r="M309" s="45">
        <f t="shared" si="34"/>
        <v>53140</v>
      </c>
      <c r="N309" s="82"/>
      <c r="O309" s="259" t="s">
        <v>433</v>
      </c>
    </row>
    <row r="310" spans="1:15" x14ac:dyDescent="0.25">
      <c r="A310" s="48">
        <f t="shared" si="32"/>
        <v>306</v>
      </c>
      <c r="B310" s="102" t="s">
        <v>431</v>
      </c>
      <c r="C310" s="37" t="s">
        <v>432</v>
      </c>
      <c r="D310" s="38">
        <v>43284</v>
      </c>
      <c r="E310" s="103">
        <v>136140</v>
      </c>
      <c r="F310" s="40">
        <f t="shared" si="35"/>
        <v>136140</v>
      </c>
      <c r="G310" s="45">
        <f t="shared" si="33"/>
        <v>136140</v>
      </c>
      <c r="H310" s="57">
        <v>0</v>
      </c>
      <c r="I310" s="66">
        <v>1</v>
      </c>
      <c r="J310" s="66">
        <v>1</v>
      </c>
      <c r="K310" s="45">
        <f t="shared" si="30"/>
        <v>136140</v>
      </c>
      <c r="L310" s="45">
        <f t="shared" si="31"/>
        <v>136140</v>
      </c>
      <c r="M310" s="45">
        <f t="shared" si="34"/>
        <v>136140</v>
      </c>
      <c r="N310" s="82"/>
      <c r="O310" s="261" t="s">
        <v>434</v>
      </c>
    </row>
    <row r="311" spans="1:15" x14ac:dyDescent="0.25">
      <c r="A311" s="48">
        <f t="shared" si="32"/>
        <v>307</v>
      </c>
      <c r="B311" s="74" t="s">
        <v>431</v>
      </c>
      <c r="C311" s="70" t="s">
        <v>432</v>
      </c>
      <c r="D311" s="71">
        <v>43297</v>
      </c>
      <c r="E311" s="132">
        <v>49640</v>
      </c>
      <c r="F311" s="40">
        <f t="shared" si="35"/>
        <v>49640</v>
      </c>
      <c r="G311" s="45">
        <f t="shared" si="33"/>
        <v>49640</v>
      </c>
      <c r="H311" s="57">
        <v>0</v>
      </c>
      <c r="I311" s="66">
        <v>1</v>
      </c>
      <c r="J311" s="66">
        <v>1</v>
      </c>
      <c r="K311" s="45">
        <f t="shared" si="30"/>
        <v>49640</v>
      </c>
      <c r="L311" s="45">
        <f t="shared" si="31"/>
        <v>49640</v>
      </c>
      <c r="M311" s="45">
        <f t="shared" si="34"/>
        <v>49640</v>
      </c>
      <c r="N311" s="82"/>
      <c r="O311" s="259" t="s">
        <v>435</v>
      </c>
    </row>
    <row r="312" spans="1:15" x14ac:dyDescent="0.25">
      <c r="A312" s="48">
        <f t="shared" si="32"/>
        <v>308</v>
      </c>
      <c r="B312" s="69" t="s">
        <v>436</v>
      </c>
      <c r="C312" s="149">
        <v>973142</v>
      </c>
      <c r="D312" s="145">
        <v>43276</v>
      </c>
      <c r="E312" s="109">
        <v>809000</v>
      </c>
      <c r="F312" s="65">
        <f t="shared" si="35"/>
        <v>818708</v>
      </c>
      <c r="G312" s="59">
        <f t="shared" si="33"/>
        <v>809000</v>
      </c>
      <c r="H312" s="57">
        <f>+E312*1.2%</f>
        <v>9708</v>
      </c>
      <c r="I312" s="66">
        <v>1</v>
      </c>
      <c r="J312" s="66">
        <v>1</v>
      </c>
      <c r="K312" s="45">
        <f t="shared" si="30"/>
        <v>818708</v>
      </c>
      <c r="L312" s="45">
        <f t="shared" si="31"/>
        <v>818708</v>
      </c>
      <c r="M312" s="45">
        <f t="shared" si="34"/>
        <v>809000</v>
      </c>
      <c r="N312" s="82"/>
      <c r="O312" s="264" t="s">
        <v>437</v>
      </c>
    </row>
    <row r="313" spans="1:15" x14ac:dyDescent="0.25">
      <c r="A313" s="48">
        <f t="shared" si="32"/>
        <v>309</v>
      </c>
      <c r="B313" s="93" t="s">
        <v>436</v>
      </c>
      <c r="C313" s="94" t="s">
        <v>438</v>
      </c>
      <c r="D313" s="162">
        <v>43283</v>
      </c>
      <c r="E313" s="95">
        <v>183000</v>
      </c>
      <c r="F313" s="40">
        <f t="shared" si="35"/>
        <v>183000</v>
      </c>
      <c r="G313" s="45">
        <f t="shared" si="33"/>
        <v>183000</v>
      </c>
      <c r="H313" s="57">
        <v>0</v>
      </c>
      <c r="I313" s="66">
        <v>1</v>
      </c>
      <c r="J313" s="66">
        <v>1</v>
      </c>
      <c r="K313" s="45">
        <f t="shared" si="30"/>
        <v>183000</v>
      </c>
      <c r="L313" s="45">
        <f t="shared" si="31"/>
        <v>183000</v>
      </c>
      <c r="M313" s="45">
        <f t="shared" si="34"/>
        <v>183000</v>
      </c>
      <c r="N313" s="82"/>
      <c r="O313" s="265" t="s">
        <v>439</v>
      </c>
    </row>
    <row r="314" spans="1:15" x14ac:dyDescent="0.25">
      <c r="A314" s="48">
        <f t="shared" si="32"/>
        <v>310</v>
      </c>
      <c r="B314" s="68" t="s">
        <v>436</v>
      </c>
      <c r="C314" s="140" t="s">
        <v>438</v>
      </c>
      <c r="D314" s="38">
        <v>43286</v>
      </c>
      <c r="E314" s="52">
        <v>492000</v>
      </c>
      <c r="F314" s="40">
        <f t="shared" si="35"/>
        <v>492000</v>
      </c>
      <c r="G314" s="57">
        <f t="shared" si="33"/>
        <v>492000</v>
      </c>
      <c r="H314" s="57">
        <v>0</v>
      </c>
      <c r="I314" s="66">
        <v>1</v>
      </c>
      <c r="J314" s="105">
        <v>1</v>
      </c>
      <c r="K314" s="45">
        <f t="shared" si="30"/>
        <v>492000</v>
      </c>
      <c r="L314" s="59">
        <f t="shared" si="31"/>
        <v>492000</v>
      </c>
      <c r="M314" s="59">
        <f t="shared" si="34"/>
        <v>492000</v>
      </c>
      <c r="N314" s="82"/>
      <c r="O314" s="265" t="s">
        <v>440</v>
      </c>
    </row>
    <row r="315" spans="1:15" x14ac:dyDescent="0.25">
      <c r="A315" s="48">
        <f t="shared" si="32"/>
        <v>311</v>
      </c>
      <c r="B315" s="116" t="s">
        <v>441</v>
      </c>
      <c r="C315" s="161">
        <v>973143</v>
      </c>
      <c r="D315" s="38">
        <v>43283</v>
      </c>
      <c r="E315" s="155">
        <v>100500</v>
      </c>
      <c r="F315" s="65">
        <f t="shared" si="35"/>
        <v>100500</v>
      </c>
      <c r="G315" s="59">
        <f t="shared" si="33"/>
        <v>100500</v>
      </c>
      <c r="H315" s="57">
        <v>0</v>
      </c>
      <c r="I315" s="66">
        <v>1</v>
      </c>
      <c r="J315" s="66">
        <v>1</v>
      </c>
      <c r="K315" s="45">
        <f t="shared" si="30"/>
        <v>100500</v>
      </c>
      <c r="L315" s="45">
        <f t="shared" si="31"/>
        <v>100500</v>
      </c>
      <c r="M315" s="45">
        <f t="shared" si="34"/>
        <v>100500</v>
      </c>
      <c r="N315" s="82"/>
      <c r="O315" s="266" t="s">
        <v>442</v>
      </c>
    </row>
    <row r="316" spans="1:15" x14ac:dyDescent="0.25">
      <c r="A316" s="48">
        <f t="shared" si="32"/>
        <v>312</v>
      </c>
      <c r="B316" s="116" t="s">
        <v>441</v>
      </c>
      <c r="C316" s="161">
        <v>973143</v>
      </c>
      <c r="D316" s="38">
        <v>43284</v>
      </c>
      <c r="E316" s="155">
        <v>100500</v>
      </c>
      <c r="F316" s="65">
        <f t="shared" si="35"/>
        <v>100500</v>
      </c>
      <c r="G316" s="59">
        <f t="shared" si="33"/>
        <v>100500</v>
      </c>
      <c r="H316" s="57">
        <v>0</v>
      </c>
      <c r="I316" s="66">
        <v>1</v>
      </c>
      <c r="J316" s="66">
        <v>1</v>
      </c>
      <c r="K316" s="45">
        <f t="shared" si="30"/>
        <v>100500</v>
      </c>
      <c r="L316" s="45">
        <f t="shared" si="31"/>
        <v>100500</v>
      </c>
      <c r="M316" s="45">
        <f t="shared" si="34"/>
        <v>100500</v>
      </c>
      <c r="N316" s="82"/>
      <c r="O316" s="266" t="s">
        <v>442</v>
      </c>
    </row>
    <row r="317" spans="1:15" x14ac:dyDescent="0.25">
      <c r="A317" s="48">
        <f t="shared" si="32"/>
        <v>313</v>
      </c>
      <c r="B317" s="113" t="s">
        <v>443</v>
      </c>
      <c r="C317" s="149">
        <v>973145</v>
      </c>
      <c r="D317" s="151">
        <v>43279</v>
      </c>
      <c r="E317" s="152">
        <v>26500</v>
      </c>
      <c r="F317" s="65">
        <f t="shared" si="35"/>
        <v>26818</v>
      </c>
      <c r="G317" s="59">
        <f t="shared" si="33"/>
        <v>26500</v>
      </c>
      <c r="H317" s="57">
        <f>+E317*1.2%</f>
        <v>318</v>
      </c>
      <c r="I317" s="66">
        <v>1</v>
      </c>
      <c r="J317" s="66">
        <v>1</v>
      </c>
      <c r="K317" s="45">
        <f t="shared" si="30"/>
        <v>26818</v>
      </c>
      <c r="L317" s="45">
        <f t="shared" si="31"/>
        <v>26818</v>
      </c>
      <c r="M317" s="45">
        <f t="shared" si="34"/>
        <v>26500</v>
      </c>
      <c r="N317" s="82"/>
      <c r="O317" s="267" t="s">
        <v>444</v>
      </c>
    </row>
    <row r="318" spans="1:15" x14ac:dyDescent="0.25">
      <c r="A318" s="48">
        <f t="shared" si="32"/>
        <v>314</v>
      </c>
      <c r="B318" s="62" t="s">
        <v>443</v>
      </c>
      <c r="C318" s="125">
        <v>973145</v>
      </c>
      <c r="D318" s="38">
        <v>43284</v>
      </c>
      <c r="E318" s="155">
        <v>12000</v>
      </c>
      <c r="F318" s="65">
        <f t="shared" si="35"/>
        <v>12000</v>
      </c>
      <c r="G318" s="59">
        <f t="shared" si="33"/>
        <v>12000</v>
      </c>
      <c r="H318" s="57">
        <v>0</v>
      </c>
      <c r="I318" s="66">
        <v>1</v>
      </c>
      <c r="J318" s="66">
        <v>1</v>
      </c>
      <c r="K318" s="45">
        <f t="shared" si="30"/>
        <v>12000</v>
      </c>
      <c r="L318" s="45">
        <f t="shared" si="31"/>
        <v>12000</v>
      </c>
      <c r="M318" s="45">
        <f t="shared" si="34"/>
        <v>12000</v>
      </c>
      <c r="N318" s="82"/>
      <c r="O318" s="266" t="s">
        <v>445</v>
      </c>
    </row>
    <row r="319" spans="1:15" x14ac:dyDescent="0.25">
      <c r="A319" s="48">
        <f t="shared" si="32"/>
        <v>315</v>
      </c>
      <c r="B319" s="62" t="s">
        <v>443</v>
      </c>
      <c r="C319" s="125">
        <v>973145</v>
      </c>
      <c r="D319" s="38">
        <v>43284</v>
      </c>
      <c r="E319" s="155">
        <v>27000</v>
      </c>
      <c r="F319" s="65">
        <f t="shared" si="35"/>
        <v>27000</v>
      </c>
      <c r="G319" s="59">
        <f t="shared" si="33"/>
        <v>27000</v>
      </c>
      <c r="H319" s="57">
        <v>0</v>
      </c>
      <c r="I319" s="66">
        <v>1</v>
      </c>
      <c r="J319" s="66">
        <v>1</v>
      </c>
      <c r="K319" s="45">
        <f t="shared" si="30"/>
        <v>27000</v>
      </c>
      <c r="L319" s="45">
        <f t="shared" si="31"/>
        <v>27000</v>
      </c>
      <c r="M319" s="45">
        <f t="shared" si="34"/>
        <v>27000</v>
      </c>
      <c r="N319" s="82"/>
      <c r="O319" s="266" t="s">
        <v>446</v>
      </c>
    </row>
    <row r="320" spans="1:15" x14ac:dyDescent="0.25">
      <c r="A320" s="48">
        <f t="shared" si="32"/>
        <v>316</v>
      </c>
      <c r="B320" s="62" t="s">
        <v>443</v>
      </c>
      <c r="C320" s="125">
        <v>973145</v>
      </c>
      <c r="D320" s="38">
        <v>43284</v>
      </c>
      <c r="E320" s="155">
        <v>12000</v>
      </c>
      <c r="F320" s="65">
        <f t="shared" si="35"/>
        <v>12000</v>
      </c>
      <c r="G320" s="59">
        <f t="shared" si="33"/>
        <v>12000</v>
      </c>
      <c r="H320" s="57">
        <v>0</v>
      </c>
      <c r="I320" s="66">
        <v>1</v>
      </c>
      <c r="J320" s="66">
        <v>1</v>
      </c>
      <c r="K320" s="45">
        <f t="shared" si="30"/>
        <v>12000</v>
      </c>
      <c r="L320" s="45">
        <f t="shared" si="31"/>
        <v>12000</v>
      </c>
      <c r="M320" s="45">
        <f t="shared" si="34"/>
        <v>12000</v>
      </c>
      <c r="N320" s="82"/>
      <c r="O320" s="266" t="s">
        <v>109</v>
      </c>
    </row>
    <row r="321" spans="1:15" x14ac:dyDescent="0.25">
      <c r="A321" s="48">
        <f t="shared" si="32"/>
        <v>317</v>
      </c>
      <c r="B321" s="36" t="s">
        <v>443</v>
      </c>
      <c r="C321" s="37" t="s">
        <v>447</v>
      </c>
      <c r="D321" s="38">
        <v>43283</v>
      </c>
      <c r="E321" s="39">
        <v>401036</v>
      </c>
      <c r="F321" s="40">
        <f t="shared" si="35"/>
        <v>401036</v>
      </c>
      <c r="G321" s="41">
        <f t="shared" si="33"/>
        <v>401036</v>
      </c>
      <c r="H321" s="42">
        <v>0</v>
      </c>
      <c r="I321" s="43">
        <v>1</v>
      </c>
      <c r="J321" s="43">
        <v>1</v>
      </c>
      <c r="K321" s="44">
        <f t="shared" si="30"/>
        <v>401036</v>
      </c>
      <c r="L321" s="45">
        <f t="shared" si="31"/>
        <v>401036</v>
      </c>
      <c r="M321" s="44">
        <f t="shared" si="34"/>
        <v>401036</v>
      </c>
      <c r="N321" s="46"/>
      <c r="O321" s="261" t="s">
        <v>448</v>
      </c>
    </row>
    <row r="322" spans="1:15" x14ac:dyDescent="0.25">
      <c r="A322" s="48">
        <f t="shared" si="32"/>
        <v>318</v>
      </c>
      <c r="B322" s="36" t="s">
        <v>443</v>
      </c>
      <c r="C322" s="37" t="s">
        <v>447</v>
      </c>
      <c r="D322" s="38">
        <v>43286</v>
      </c>
      <c r="E322" s="39">
        <v>8631</v>
      </c>
      <c r="F322" s="40">
        <f t="shared" si="35"/>
        <v>8631</v>
      </c>
      <c r="G322" s="41">
        <f t="shared" si="33"/>
        <v>8631</v>
      </c>
      <c r="H322" s="42">
        <v>0</v>
      </c>
      <c r="I322" s="43">
        <v>1</v>
      </c>
      <c r="J322" s="43">
        <v>1</v>
      </c>
      <c r="K322" s="44">
        <f t="shared" si="30"/>
        <v>8631</v>
      </c>
      <c r="L322" s="45">
        <f t="shared" si="31"/>
        <v>8631</v>
      </c>
      <c r="M322" s="44">
        <f t="shared" si="34"/>
        <v>8631</v>
      </c>
      <c r="N322" s="46"/>
      <c r="O322" s="261" t="s">
        <v>449</v>
      </c>
    </row>
    <row r="323" spans="1:15" x14ac:dyDescent="0.25">
      <c r="A323" s="48">
        <f t="shared" si="32"/>
        <v>319</v>
      </c>
      <c r="B323" s="231" t="s">
        <v>450</v>
      </c>
      <c r="C323" s="232">
        <v>973211</v>
      </c>
      <c r="D323" s="38">
        <v>43297</v>
      </c>
      <c r="E323" s="134">
        <v>19500</v>
      </c>
      <c r="F323" s="40">
        <f t="shared" si="35"/>
        <v>19500</v>
      </c>
      <c r="G323" s="57">
        <f t="shared" si="33"/>
        <v>19500</v>
      </c>
      <c r="H323" s="57">
        <v>0</v>
      </c>
      <c r="I323" s="58">
        <v>1</v>
      </c>
      <c r="J323" s="58">
        <v>1</v>
      </c>
      <c r="K323" s="45">
        <f t="shared" si="30"/>
        <v>19500</v>
      </c>
      <c r="L323" s="59">
        <f t="shared" si="31"/>
        <v>19500</v>
      </c>
      <c r="M323" s="59">
        <f t="shared" si="34"/>
        <v>19500</v>
      </c>
      <c r="N323" s="46"/>
      <c r="O323" s="265" t="s">
        <v>83</v>
      </c>
    </row>
    <row r="324" spans="1:15" x14ac:dyDescent="0.25">
      <c r="A324" s="48">
        <f t="shared" si="32"/>
        <v>320</v>
      </c>
      <c r="B324" s="54" t="s">
        <v>451</v>
      </c>
      <c r="C324" s="55" t="s">
        <v>452</v>
      </c>
      <c r="D324" s="38">
        <v>43280</v>
      </c>
      <c r="E324" s="40">
        <v>12000</v>
      </c>
      <c r="F324" s="40">
        <f t="shared" si="35"/>
        <v>12000</v>
      </c>
      <c r="G324" s="57">
        <f t="shared" si="33"/>
        <v>12000</v>
      </c>
      <c r="H324" s="57">
        <v>0</v>
      </c>
      <c r="I324" s="58">
        <v>1</v>
      </c>
      <c r="J324" s="58">
        <v>1</v>
      </c>
      <c r="K324" s="45">
        <f t="shared" si="30"/>
        <v>12000</v>
      </c>
      <c r="L324" s="59">
        <f t="shared" si="31"/>
        <v>12000</v>
      </c>
      <c r="M324" s="59">
        <f t="shared" si="34"/>
        <v>12000</v>
      </c>
      <c r="N324" s="46"/>
      <c r="O324" s="263" t="s">
        <v>27</v>
      </c>
    </row>
    <row r="325" spans="1:15" x14ac:dyDescent="0.25">
      <c r="A325" s="48">
        <f t="shared" si="32"/>
        <v>321</v>
      </c>
      <c r="B325" s="127" t="s">
        <v>453</v>
      </c>
      <c r="C325" s="154">
        <v>973836</v>
      </c>
      <c r="D325" s="86">
        <v>43273</v>
      </c>
      <c r="E325" s="195">
        <v>48740</v>
      </c>
      <c r="F325" s="40">
        <f t="shared" si="35"/>
        <v>49325</v>
      </c>
      <c r="G325" s="45">
        <f t="shared" si="33"/>
        <v>48740</v>
      </c>
      <c r="H325" s="57">
        <v>585</v>
      </c>
      <c r="I325" s="66">
        <v>1</v>
      </c>
      <c r="J325" s="66">
        <v>1</v>
      </c>
      <c r="K325" s="45">
        <f t="shared" ref="K325:K343" si="36">+G325+H325</f>
        <v>49325</v>
      </c>
      <c r="L325" s="45">
        <f t="shared" ref="L325:L343" si="37">+J325*K325</f>
        <v>49325</v>
      </c>
      <c r="M325" s="45">
        <f t="shared" si="34"/>
        <v>48740</v>
      </c>
      <c r="N325" s="82"/>
      <c r="O325" s="268" t="s">
        <v>454</v>
      </c>
    </row>
    <row r="326" spans="1:15" x14ac:dyDescent="0.25">
      <c r="A326" s="48">
        <f t="shared" ref="A326:A343" si="38">+A325+1</f>
        <v>322</v>
      </c>
      <c r="B326" s="74" t="s">
        <v>453</v>
      </c>
      <c r="C326" s="149">
        <v>973836</v>
      </c>
      <c r="D326" s="71">
        <v>43297</v>
      </c>
      <c r="E326" s="139">
        <v>56640</v>
      </c>
      <c r="F326" s="40">
        <f t="shared" si="35"/>
        <v>56640</v>
      </c>
      <c r="G326" s="45">
        <f t="shared" si="33"/>
        <v>56640</v>
      </c>
      <c r="H326" s="57">
        <v>0</v>
      </c>
      <c r="I326" s="66">
        <v>1</v>
      </c>
      <c r="J326" s="66">
        <v>1</v>
      </c>
      <c r="K326" s="45">
        <f t="shared" si="36"/>
        <v>56640</v>
      </c>
      <c r="L326" s="45">
        <f t="shared" si="37"/>
        <v>56640</v>
      </c>
      <c r="M326" s="45">
        <f t="shared" si="34"/>
        <v>56640</v>
      </c>
      <c r="N326" s="67"/>
      <c r="O326" s="76" t="s">
        <v>455</v>
      </c>
    </row>
    <row r="327" spans="1:15" x14ac:dyDescent="0.25">
      <c r="A327" s="48">
        <f t="shared" si="38"/>
        <v>323</v>
      </c>
      <c r="B327" s="68" t="s">
        <v>456</v>
      </c>
      <c r="C327" s="161">
        <v>973902</v>
      </c>
      <c r="D327" s="162">
        <v>43287</v>
      </c>
      <c r="E327" s="155">
        <v>503000</v>
      </c>
      <c r="F327" s="65">
        <f t="shared" si="35"/>
        <v>503000</v>
      </c>
      <c r="G327" s="57">
        <f t="shared" si="33"/>
        <v>503000</v>
      </c>
      <c r="H327" s="57">
        <v>0</v>
      </c>
      <c r="I327" s="66">
        <v>1</v>
      </c>
      <c r="J327" s="66">
        <v>1</v>
      </c>
      <c r="K327" s="45">
        <f t="shared" si="36"/>
        <v>503000</v>
      </c>
      <c r="L327" s="45">
        <f t="shared" si="37"/>
        <v>503000</v>
      </c>
      <c r="M327" s="45">
        <f t="shared" si="34"/>
        <v>503000</v>
      </c>
      <c r="N327" s="67"/>
      <c r="O327" s="116" t="s">
        <v>116</v>
      </c>
    </row>
    <row r="328" spans="1:15" x14ac:dyDescent="0.25">
      <c r="A328" s="48">
        <f t="shared" si="38"/>
        <v>324</v>
      </c>
      <c r="B328" s="62" t="s">
        <v>457</v>
      </c>
      <c r="C328" s="63" t="s">
        <v>458</v>
      </c>
      <c r="D328" s="145">
        <v>43306</v>
      </c>
      <c r="E328" s="155">
        <v>26000</v>
      </c>
      <c r="F328" s="65">
        <f t="shared" si="35"/>
        <v>26000</v>
      </c>
      <c r="G328" s="59">
        <f t="shared" si="33"/>
        <v>26000</v>
      </c>
      <c r="H328" s="57">
        <v>0</v>
      </c>
      <c r="I328" s="66">
        <v>1</v>
      </c>
      <c r="J328" s="66">
        <v>1</v>
      </c>
      <c r="K328" s="45">
        <f t="shared" si="36"/>
        <v>26000</v>
      </c>
      <c r="L328" s="45">
        <f t="shared" si="37"/>
        <v>26000</v>
      </c>
      <c r="M328" s="45">
        <f t="shared" si="34"/>
        <v>26000</v>
      </c>
      <c r="N328" s="67"/>
      <c r="O328" s="118" t="s">
        <v>176</v>
      </c>
    </row>
    <row r="329" spans="1:15" x14ac:dyDescent="0.25">
      <c r="A329" s="48">
        <f t="shared" si="38"/>
        <v>325</v>
      </c>
      <c r="B329" s="62" t="s">
        <v>457</v>
      </c>
      <c r="C329" s="63" t="s">
        <v>458</v>
      </c>
      <c r="D329" s="145">
        <v>43285</v>
      </c>
      <c r="E329" s="155">
        <v>51000</v>
      </c>
      <c r="F329" s="65">
        <f t="shared" si="35"/>
        <v>51000</v>
      </c>
      <c r="G329" s="59">
        <f t="shared" si="33"/>
        <v>51000</v>
      </c>
      <c r="H329" s="57">
        <v>0</v>
      </c>
      <c r="I329" s="66">
        <v>1</v>
      </c>
      <c r="J329" s="66">
        <v>1</v>
      </c>
      <c r="K329" s="45">
        <f t="shared" si="36"/>
        <v>51000</v>
      </c>
      <c r="L329" s="45">
        <f t="shared" si="37"/>
        <v>51000</v>
      </c>
      <c r="M329" s="45">
        <f t="shared" si="34"/>
        <v>51000</v>
      </c>
      <c r="N329" s="67"/>
      <c r="O329" s="118" t="s">
        <v>459</v>
      </c>
    </row>
    <row r="330" spans="1:15" x14ac:dyDescent="0.25">
      <c r="A330" s="48">
        <f t="shared" si="38"/>
        <v>326</v>
      </c>
      <c r="B330" s="54" t="s">
        <v>460</v>
      </c>
      <c r="C330" s="55" t="s">
        <v>461</v>
      </c>
      <c r="D330" s="38">
        <v>43280</v>
      </c>
      <c r="E330" s="40">
        <v>12000</v>
      </c>
      <c r="F330" s="40">
        <f t="shared" si="35"/>
        <v>12000</v>
      </c>
      <c r="G330" s="57">
        <f t="shared" si="33"/>
        <v>12000</v>
      </c>
      <c r="H330" s="57">
        <v>0</v>
      </c>
      <c r="I330" s="58">
        <v>1</v>
      </c>
      <c r="J330" s="58">
        <v>1</v>
      </c>
      <c r="K330" s="45">
        <f t="shared" si="36"/>
        <v>12000</v>
      </c>
      <c r="L330" s="59">
        <f t="shared" si="37"/>
        <v>12000</v>
      </c>
      <c r="M330" s="59">
        <f t="shared" si="34"/>
        <v>12000</v>
      </c>
      <c r="N330" s="60"/>
      <c r="O330" s="61" t="s">
        <v>27</v>
      </c>
    </row>
    <row r="331" spans="1:15" x14ac:dyDescent="0.25">
      <c r="A331" s="48">
        <f t="shared" si="38"/>
        <v>327</v>
      </c>
      <c r="B331" s="62" t="s">
        <v>462</v>
      </c>
      <c r="C331" s="63" t="s">
        <v>463</v>
      </c>
      <c r="D331" s="71">
        <v>43259</v>
      </c>
      <c r="E331" s="124">
        <v>100500</v>
      </c>
      <c r="F331" s="65">
        <f t="shared" si="35"/>
        <v>101706</v>
      </c>
      <c r="G331" s="59">
        <f t="shared" si="33"/>
        <v>100500</v>
      </c>
      <c r="H331" s="57">
        <f>+E331*1.2%</f>
        <v>1206</v>
      </c>
      <c r="I331" s="66">
        <v>1</v>
      </c>
      <c r="J331" s="66">
        <v>1</v>
      </c>
      <c r="K331" s="45">
        <f t="shared" si="36"/>
        <v>101706</v>
      </c>
      <c r="L331" s="45">
        <f t="shared" si="37"/>
        <v>101706</v>
      </c>
      <c r="M331" s="45">
        <f t="shared" si="34"/>
        <v>100500</v>
      </c>
      <c r="N331" s="67"/>
      <c r="O331" s="68" t="s">
        <v>65</v>
      </c>
    </row>
    <row r="332" spans="1:15" x14ac:dyDescent="0.25">
      <c r="A332" s="48">
        <f t="shared" si="38"/>
        <v>328</v>
      </c>
      <c r="B332" s="62" t="s">
        <v>462</v>
      </c>
      <c r="C332" s="63" t="s">
        <v>463</v>
      </c>
      <c r="D332" s="71">
        <v>43272</v>
      </c>
      <c r="E332" s="124">
        <v>100500</v>
      </c>
      <c r="F332" s="65">
        <f t="shared" si="35"/>
        <v>101706</v>
      </c>
      <c r="G332" s="59">
        <f t="shared" si="33"/>
        <v>100500</v>
      </c>
      <c r="H332" s="57">
        <f>+E332*1.2%</f>
        <v>1206</v>
      </c>
      <c r="I332" s="66">
        <v>1</v>
      </c>
      <c r="J332" s="66">
        <v>1</v>
      </c>
      <c r="K332" s="45">
        <f t="shared" si="36"/>
        <v>101706</v>
      </c>
      <c r="L332" s="45">
        <f t="shared" si="37"/>
        <v>101706</v>
      </c>
      <c r="M332" s="45">
        <f t="shared" si="34"/>
        <v>100500</v>
      </c>
      <c r="N332" s="67"/>
      <c r="O332" s="68" t="s">
        <v>65</v>
      </c>
    </row>
    <row r="333" spans="1:15" x14ac:dyDescent="0.25">
      <c r="A333" s="48">
        <f t="shared" si="38"/>
        <v>329</v>
      </c>
      <c r="B333" s="62" t="s">
        <v>462</v>
      </c>
      <c r="C333" s="63" t="s">
        <v>463</v>
      </c>
      <c r="D333" s="71">
        <v>43272</v>
      </c>
      <c r="E333" s="124">
        <v>51000</v>
      </c>
      <c r="F333" s="65">
        <f t="shared" si="35"/>
        <v>51612</v>
      </c>
      <c r="G333" s="59">
        <f t="shared" si="33"/>
        <v>51000</v>
      </c>
      <c r="H333" s="57">
        <f>+E333*1.2%</f>
        <v>612</v>
      </c>
      <c r="I333" s="66">
        <v>1</v>
      </c>
      <c r="J333" s="66">
        <v>1</v>
      </c>
      <c r="K333" s="45">
        <f t="shared" si="36"/>
        <v>51612</v>
      </c>
      <c r="L333" s="45">
        <f t="shared" si="37"/>
        <v>51612</v>
      </c>
      <c r="M333" s="45">
        <f t="shared" si="34"/>
        <v>51000</v>
      </c>
      <c r="N333" s="82"/>
      <c r="O333" s="68" t="s">
        <v>67</v>
      </c>
    </row>
    <row r="334" spans="1:15" x14ac:dyDescent="0.25">
      <c r="A334" s="48">
        <f t="shared" si="38"/>
        <v>330</v>
      </c>
      <c r="B334" s="62" t="s">
        <v>462</v>
      </c>
      <c r="C334" s="63" t="s">
        <v>463</v>
      </c>
      <c r="D334" s="71">
        <v>43286</v>
      </c>
      <c r="E334" s="155">
        <v>51000</v>
      </c>
      <c r="F334" s="65">
        <f t="shared" si="35"/>
        <v>51000</v>
      </c>
      <c r="G334" s="59">
        <f t="shared" si="33"/>
        <v>51000</v>
      </c>
      <c r="H334" s="57">
        <v>0</v>
      </c>
      <c r="I334" s="66">
        <v>1</v>
      </c>
      <c r="J334" s="66">
        <v>1</v>
      </c>
      <c r="K334" s="45">
        <f t="shared" si="36"/>
        <v>51000</v>
      </c>
      <c r="L334" s="45">
        <f t="shared" si="37"/>
        <v>51000</v>
      </c>
      <c r="M334" s="45">
        <f t="shared" si="34"/>
        <v>51000</v>
      </c>
      <c r="N334" s="82"/>
      <c r="O334" s="118" t="s">
        <v>67</v>
      </c>
    </row>
    <row r="335" spans="1:15" x14ac:dyDescent="0.25">
      <c r="A335" s="48">
        <f t="shared" si="38"/>
        <v>331</v>
      </c>
      <c r="B335" s="62" t="s">
        <v>462</v>
      </c>
      <c r="C335" s="63" t="s">
        <v>463</v>
      </c>
      <c r="D335" s="71">
        <v>43292</v>
      </c>
      <c r="E335" s="155">
        <v>100500</v>
      </c>
      <c r="F335" s="65">
        <f t="shared" si="35"/>
        <v>100500</v>
      </c>
      <c r="G335" s="59">
        <f t="shared" si="33"/>
        <v>100500</v>
      </c>
      <c r="H335" s="57">
        <v>0</v>
      </c>
      <c r="I335" s="66">
        <v>1</v>
      </c>
      <c r="J335" s="66">
        <v>1</v>
      </c>
      <c r="K335" s="45">
        <f t="shared" si="36"/>
        <v>100500</v>
      </c>
      <c r="L335" s="45">
        <f t="shared" si="37"/>
        <v>100500</v>
      </c>
      <c r="M335" s="45">
        <f t="shared" si="34"/>
        <v>100500</v>
      </c>
      <c r="N335" s="82"/>
      <c r="O335" s="118" t="s">
        <v>65</v>
      </c>
    </row>
    <row r="336" spans="1:15" x14ac:dyDescent="0.25">
      <c r="A336" s="48">
        <f t="shared" si="38"/>
        <v>332</v>
      </c>
      <c r="B336" s="54" t="s">
        <v>464</v>
      </c>
      <c r="C336" s="55" t="s">
        <v>463</v>
      </c>
      <c r="D336" s="38">
        <v>43280</v>
      </c>
      <c r="E336" s="40">
        <v>48000</v>
      </c>
      <c r="F336" s="40">
        <f t="shared" si="35"/>
        <v>48000</v>
      </c>
      <c r="G336" s="57">
        <f t="shared" si="33"/>
        <v>48000</v>
      </c>
      <c r="H336" s="57">
        <v>0</v>
      </c>
      <c r="I336" s="58">
        <v>1</v>
      </c>
      <c r="J336" s="58">
        <v>1</v>
      </c>
      <c r="K336" s="45">
        <f t="shared" si="36"/>
        <v>48000</v>
      </c>
      <c r="L336" s="59">
        <f t="shared" si="37"/>
        <v>48000</v>
      </c>
      <c r="M336" s="59">
        <f t="shared" si="34"/>
        <v>48000</v>
      </c>
      <c r="N336" s="46"/>
      <c r="O336" s="61" t="s">
        <v>27</v>
      </c>
    </row>
    <row r="337" spans="1:15" x14ac:dyDescent="0.25">
      <c r="A337" s="48">
        <f t="shared" si="38"/>
        <v>333</v>
      </c>
      <c r="B337" s="191" t="s">
        <v>462</v>
      </c>
      <c r="C337" s="192" t="s">
        <v>463</v>
      </c>
      <c r="D337" s="86">
        <v>43283</v>
      </c>
      <c r="E337" s="193">
        <v>45500</v>
      </c>
      <c r="F337" s="40">
        <f t="shared" si="35"/>
        <v>45500</v>
      </c>
      <c r="G337" s="57">
        <f t="shared" si="33"/>
        <v>45500</v>
      </c>
      <c r="H337" s="57">
        <v>0</v>
      </c>
      <c r="I337" s="58">
        <v>1</v>
      </c>
      <c r="J337" s="58">
        <v>1</v>
      </c>
      <c r="K337" s="45">
        <f t="shared" si="36"/>
        <v>45500</v>
      </c>
      <c r="L337" s="59">
        <f t="shared" si="37"/>
        <v>45500</v>
      </c>
      <c r="M337" s="59">
        <f t="shared" si="34"/>
        <v>45500</v>
      </c>
      <c r="N337" s="46"/>
      <c r="O337" s="194" t="s">
        <v>465</v>
      </c>
    </row>
    <row r="338" spans="1:15" x14ac:dyDescent="0.25">
      <c r="A338" s="48">
        <f t="shared" si="38"/>
        <v>334</v>
      </c>
      <c r="B338" s="69" t="s">
        <v>466</v>
      </c>
      <c r="C338" s="70" t="s">
        <v>467</v>
      </c>
      <c r="D338" s="71">
        <v>43273</v>
      </c>
      <c r="E338" s="137">
        <v>31140</v>
      </c>
      <c r="F338" s="40">
        <f t="shared" si="35"/>
        <v>31514</v>
      </c>
      <c r="G338" s="45">
        <f t="shared" si="33"/>
        <v>31140</v>
      </c>
      <c r="H338" s="57">
        <v>374</v>
      </c>
      <c r="I338" s="66">
        <v>1</v>
      </c>
      <c r="J338" s="66">
        <v>1</v>
      </c>
      <c r="K338" s="45">
        <f t="shared" si="36"/>
        <v>31514</v>
      </c>
      <c r="L338" s="45">
        <f t="shared" si="37"/>
        <v>31514</v>
      </c>
      <c r="M338" s="45">
        <f t="shared" si="34"/>
        <v>31140</v>
      </c>
      <c r="N338" s="67"/>
      <c r="O338" s="73" t="s">
        <v>468</v>
      </c>
    </row>
    <row r="339" spans="1:15" x14ac:dyDescent="0.25">
      <c r="A339" s="48">
        <f t="shared" si="38"/>
        <v>335</v>
      </c>
      <c r="B339" s="74" t="s">
        <v>466</v>
      </c>
      <c r="C339" s="70" t="s">
        <v>467</v>
      </c>
      <c r="D339" s="71">
        <v>43297</v>
      </c>
      <c r="E339" s="132">
        <v>31140</v>
      </c>
      <c r="F339" s="40">
        <f t="shared" si="35"/>
        <v>31140</v>
      </c>
      <c r="G339" s="45">
        <f t="shared" si="33"/>
        <v>31140</v>
      </c>
      <c r="H339" s="57">
        <v>0</v>
      </c>
      <c r="I339" s="66">
        <v>1</v>
      </c>
      <c r="J339" s="66">
        <v>1</v>
      </c>
      <c r="K339" s="45">
        <f t="shared" si="36"/>
        <v>31140</v>
      </c>
      <c r="L339" s="45">
        <f t="shared" si="37"/>
        <v>31140</v>
      </c>
      <c r="M339" s="45">
        <f t="shared" si="34"/>
        <v>31140</v>
      </c>
      <c r="N339" s="67"/>
      <c r="O339" s="73" t="s">
        <v>469</v>
      </c>
    </row>
    <row r="340" spans="1:15" x14ac:dyDescent="0.25">
      <c r="A340" s="48">
        <f t="shared" si="38"/>
        <v>336</v>
      </c>
      <c r="B340" s="54" t="s">
        <v>470</v>
      </c>
      <c r="C340" s="55" t="s">
        <v>471</v>
      </c>
      <c r="D340" s="38">
        <v>43280</v>
      </c>
      <c r="E340" s="40">
        <v>6000</v>
      </c>
      <c r="F340" s="40">
        <f t="shared" si="35"/>
        <v>6000</v>
      </c>
      <c r="G340" s="57">
        <f t="shared" si="33"/>
        <v>6000</v>
      </c>
      <c r="H340" s="57">
        <v>0</v>
      </c>
      <c r="I340" s="58">
        <v>1</v>
      </c>
      <c r="J340" s="58">
        <v>1</v>
      </c>
      <c r="K340" s="45">
        <f t="shared" si="36"/>
        <v>6000</v>
      </c>
      <c r="L340" s="59">
        <f t="shared" si="37"/>
        <v>6000</v>
      </c>
      <c r="M340" s="59">
        <f t="shared" si="34"/>
        <v>6000</v>
      </c>
      <c r="N340" s="60"/>
      <c r="O340" s="61" t="s">
        <v>27</v>
      </c>
    </row>
    <row r="341" spans="1:15" x14ac:dyDescent="0.25">
      <c r="A341" s="48">
        <f t="shared" si="38"/>
        <v>337</v>
      </c>
      <c r="B341" s="54" t="s">
        <v>472</v>
      </c>
      <c r="C341" s="55" t="s">
        <v>473</v>
      </c>
      <c r="D341" s="38">
        <v>43298</v>
      </c>
      <c r="E341" s="40">
        <v>6000</v>
      </c>
      <c r="F341" s="40">
        <f t="shared" si="35"/>
        <v>6000</v>
      </c>
      <c r="G341" s="57">
        <f t="shared" si="33"/>
        <v>6000</v>
      </c>
      <c r="H341" s="57">
        <v>0</v>
      </c>
      <c r="I341" s="58">
        <v>1</v>
      </c>
      <c r="J341" s="58">
        <v>1</v>
      </c>
      <c r="K341" s="45">
        <f t="shared" si="36"/>
        <v>6000</v>
      </c>
      <c r="L341" s="59">
        <f t="shared" si="37"/>
        <v>6000</v>
      </c>
      <c r="M341" s="59">
        <f t="shared" si="34"/>
        <v>6000</v>
      </c>
      <c r="N341" s="60"/>
      <c r="O341" s="61" t="s">
        <v>27</v>
      </c>
    </row>
    <row r="342" spans="1:15" x14ac:dyDescent="0.25">
      <c r="A342" s="48">
        <f t="shared" si="38"/>
        <v>338</v>
      </c>
      <c r="B342" s="68" t="s">
        <v>474</v>
      </c>
      <c r="C342" s="94" t="s">
        <v>475</v>
      </c>
      <c r="D342" s="38">
        <v>43284</v>
      </c>
      <c r="E342" s="134">
        <v>174779</v>
      </c>
      <c r="F342" s="250">
        <f t="shared" si="35"/>
        <v>174779</v>
      </c>
      <c r="G342" s="59">
        <f t="shared" si="33"/>
        <v>174779</v>
      </c>
      <c r="H342" s="57">
        <v>0</v>
      </c>
      <c r="I342" s="66">
        <v>1</v>
      </c>
      <c r="J342" s="66">
        <v>1</v>
      </c>
      <c r="K342" s="59">
        <f t="shared" si="36"/>
        <v>174779</v>
      </c>
      <c r="L342" s="59">
        <f t="shared" si="37"/>
        <v>174779</v>
      </c>
      <c r="M342" s="59">
        <f t="shared" si="34"/>
        <v>174779</v>
      </c>
      <c r="N342" s="251"/>
      <c r="O342" s="106" t="s">
        <v>476</v>
      </c>
    </row>
    <row r="343" spans="1:15" x14ac:dyDescent="0.25">
      <c r="A343" s="48">
        <f t="shared" si="38"/>
        <v>339</v>
      </c>
      <c r="B343" s="269" t="s">
        <v>477</v>
      </c>
      <c r="C343" s="270">
        <v>976579</v>
      </c>
      <c r="D343" s="271">
        <v>42881</v>
      </c>
      <c r="E343" s="272">
        <v>405000</v>
      </c>
      <c r="F343" s="273">
        <f t="shared" si="35"/>
        <v>409860</v>
      </c>
      <c r="G343" s="274">
        <f t="shared" si="33"/>
        <v>405000</v>
      </c>
      <c r="H343" s="275">
        <f>+E343*1.2%</f>
        <v>4860</v>
      </c>
      <c r="I343" s="276">
        <v>1</v>
      </c>
      <c r="J343" s="276">
        <v>1</v>
      </c>
      <c r="K343" s="89">
        <f t="shared" si="36"/>
        <v>409860</v>
      </c>
      <c r="L343" s="89">
        <f t="shared" si="37"/>
        <v>409860</v>
      </c>
      <c r="M343" s="89">
        <f t="shared" si="34"/>
        <v>405000</v>
      </c>
      <c r="N343" s="277"/>
      <c r="O343" s="278" t="s">
        <v>478</v>
      </c>
    </row>
    <row r="344" spans="1:15" x14ac:dyDescent="0.25">
      <c r="A344" s="66"/>
      <c r="B344" s="279"/>
      <c r="C344" s="43"/>
      <c r="D344" s="280"/>
      <c r="E344" s="281"/>
      <c r="F344" s="281"/>
      <c r="G344" s="282"/>
      <c r="H344" s="42"/>
      <c r="I344" s="43"/>
      <c r="J344" s="279"/>
      <c r="K344" s="44"/>
      <c r="L344" s="44"/>
      <c r="M344" s="44"/>
      <c r="N344" s="46"/>
      <c r="O344" s="225"/>
    </row>
    <row r="345" spans="1:15" x14ac:dyDescent="0.25">
      <c r="A345" s="66"/>
      <c r="B345" s="279"/>
      <c r="C345" s="43"/>
      <c r="D345" s="280"/>
      <c r="E345" s="281">
        <f>SUM(E5:E344)</f>
        <v>77997419</v>
      </c>
      <c r="F345" s="281">
        <f>SUM(F5:F344)</f>
        <v>86220655</v>
      </c>
      <c r="G345" s="281">
        <f>SUM(G5:G344)</f>
        <v>57951862</v>
      </c>
      <c r="H345" s="281">
        <f>SUM(H5:H344)</f>
        <v>448081</v>
      </c>
      <c r="I345" s="281">
        <f>SUM(I5:I344)</f>
        <v>398</v>
      </c>
      <c r="J345" s="281">
        <f>SUM(J5:J344)</f>
        <v>367</v>
      </c>
      <c r="K345" s="281">
        <f>SUM(K5:K344)</f>
        <v>58399943</v>
      </c>
      <c r="L345" s="281">
        <f>SUM(L5:L344)</f>
        <v>74641813</v>
      </c>
      <c r="M345" s="281">
        <f>SUM(M5:M344)</f>
        <v>70261738</v>
      </c>
      <c r="N345" s="46"/>
      <c r="O345" s="225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2018-07-26T07:27:13Z</dcterms:created>
  <dcterms:modified xsi:type="dcterms:W3CDTF">2018-07-26T07:28:33Z</dcterms:modified>
</cp:coreProperties>
</file>