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45" windowWidth="9720" windowHeight="1620" activeTab="3"/>
  </bookViews>
  <sheets>
    <sheet name="JAN'18" sheetId="61" r:id="rId1"/>
    <sheet name="FEB'18" sheetId="62" r:id="rId2"/>
    <sheet name="MAR'18" sheetId="63" r:id="rId3"/>
    <sheet name="APRIL'18" sheetId="64" r:id="rId4"/>
    <sheet name="MEI'18" sheetId="65" r:id="rId5"/>
  </sheets>
  <definedNames>
    <definedName name="_xlnm.Print_Area" localSheetId="3">'APRIL''18'!#REF!</definedName>
    <definedName name="_xlnm.Print_Area" localSheetId="1">'FEB''18'!$A$266:$P$275</definedName>
    <definedName name="_xlnm.Print_Area" localSheetId="0">'JAN''18'!$A$385:$P$403</definedName>
    <definedName name="_xlnm.Print_Area" localSheetId="2">'MAR''18'!$A$264:$Q$282</definedName>
    <definedName name="_xlnm.Print_Area" localSheetId="4">'MEI''18'!$A$303:$Q$321</definedName>
  </definedNames>
  <calcPr calcId="144525"/>
</workbook>
</file>

<file path=xl/calcChain.xml><?xml version="1.0" encoding="utf-8"?>
<calcChain xmlns="http://schemas.openxmlformats.org/spreadsheetml/2006/main">
  <c r="N310" i="65"/>
  <c r="L312"/>
  <c r="K312"/>
  <c r="J312"/>
  <c r="I312"/>
  <c r="H312"/>
  <c r="G312"/>
  <c r="M310"/>
  <c r="M312" s="1"/>
  <c r="N312" l="1"/>
  <c r="O310" l="1"/>
  <c r="O312" s="1"/>
  <c r="N290" l="1"/>
  <c r="L292"/>
  <c r="K292"/>
  <c r="J292"/>
  <c r="I292"/>
  <c r="H292"/>
  <c r="G292"/>
  <c r="M290"/>
  <c r="M292" s="1"/>
  <c r="N292" l="1"/>
  <c r="O290" l="1"/>
  <c r="O292" s="1"/>
  <c r="L272" l="1"/>
  <c r="J272"/>
  <c r="I272"/>
  <c r="H272"/>
  <c r="G272"/>
  <c r="M270"/>
  <c r="M272" s="1"/>
  <c r="K272"/>
  <c r="N270" l="1"/>
  <c r="N272" s="1"/>
  <c r="O270" l="1"/>
  <c r="O272" s="1"/>
  <c r="K250" l="1"/>
  <c r="M250" l="1"/>
  <c r="N250" s="1"/>
  <c r="I252"/>
  <c r="L252"/>
  <c r="K252"/>
  <c r="J252"/>
  <c r="H252"/>
  <c r="G252"/>
  <c r="L232"/>
  <c r="K232"/>
  <c r="J232"/>
  <c r="I232"/>
  <c r="H232"/>
  <c r="G232"/>
  <c r="M230"/>
  <c r="M232" s="1"/>
  <c r="N230" l="1"/>
  <c r="N232" s="1"/>
  <c r="N252"/>
  <c r="M252"/>
  <c r="L212"/>
  <c r="K212"/>
  <c r="J212"/>
  <c r="I212"/>
  <c r="H212"/>
  <c r="G212"/>
  <c r="M210"/>
  <c r="M212" s="1"/>
  <c r="N210" l="1"/>
  <c r="N212" s="1"/>
  <c r="O250"/>
  <c r="O252" s="1"/>
  <c r="O230"/>
  <c r="O232" s="1"/>
  <c r="O210" l="1"/>
  <c r="O212" s="1"/>
  <c r="L192" l="1"/>
  <c r="K192"/>
  <c r="J192"/>
  <c r="I192"/>
  <c r="H192"/>
  <c r="G192"/>
  <c r="M190"/>
  <c r="M192" s="1"/>
  <c r="N190" l="1"/>
  <c r="N192" s="1"/>
  <c r="O190" l="1"/>
  <c r="O192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N150" l="1"/>
  <c r="N152" s="1"/>
  <c r="M152"/>
  <c r="O150" l="1"/>
  <c r="O152" s="1"/>
  <c r="L132" l="1"/>
  <c r="K132"/>
  <c r="J132"/>
  <c r="I132"/>
  <c r="H132"/>
  <c r="G132"/>
  <c r="M130"/>
  <c r="N130" s="1"/>
  <c r="N132" l="1"/>
  <c r="M132"/>
  <c r="L112"/>
  <c r="K112"/>
  <c r="J112"/>
  <c r="I112"/>
  <c r="H112"/>
  <c r="G112"/>
  <c r="M110"/>
  <c r="N110" s="1"/>
  <c r="M90"/>
  <c r="N90" s="1"/>
  <c r="L92"/>
  <c r="K92"/>
  <c r="J92"/>
  <c r="I92"/>
  <c r="H92"/>
  <c r="G92"/>
  <c r="M89"/>
  <c r="N89" s="1"/>
  <c r="O130" l="1"/>
  <c r="O132" s="1"/>
  <c r="N112"/>
  <c r="M112"/>
  <c r="O110"/>
  <c r="O112" s="1"/>
  <c r="O90"/>
  <c r="N92"/>
  <c r="M92"/>
  <c r="O89" l="1"/>
  <c r="O92" s="1"/>
  <c r="L71" l="1"/>
  <c r="K71"/>
  <c r="J71"/>
  <c r="I71"/>
  <c r="H71"/>
  <c r="G71"/>
  <c r="M69"/>
  <c r="N69" s="1"/>
  <c r="N71" l="1"/>
  <c r="M71"/>
  <c r="O69" l="1"/>
  <c r="O71" s="1"/>
  <c r="L51" l="1"/>
  <c r="K51"/>
  <c r="J51"/>
  <c r="I51"/>
  <c r="H51"/>
  <c r="G51"/>
  <c r="M49"/>
  <c r="N49" s="1"/>
  <c r="L31"/>
  <c r="K31"/>
  <c r="J31"/>
  <c r="I31"/>
  <c r="H31"/>
  <c r="G31"/>
  <c r="M29"/>
  <c r="L11"/>
  <c r="K11"/>
  <c r="J11"/>
  <c r="I11"/>
  <c r="H11"/>
  <c r="G11"/>
  <c r="M9"/>
  <c r="N51" l="1"/>
  <c r="M51"/>
  <c r="N9"/>
  <c r="N11" s="1"/>
  <c r="M11"/>
  <c r="N29"/>
  <c r="N31" s="1"/>
  <c r="M31"/>
  <c r="O49" l="1"/>
  <c r="O51" s="1"/>
  <c r="O29"/>
  <c r="O31" s="1"/>
  <c r="O9"/>
  <c r="O11" s="1"/>
  <c r="L300" i="64" l="1"/>
  <c r="K300"/>
  <c r="J300"/>
  <c r="I300"/>
  <c r="H300"/>
  <c r="G300"/>
  <c r="M298"/>
  <c r="N298" s="1"/>
  <c r="O298" l="1"/>
  <c r="O300" s="1"/>
  <c r="N300"/>
  <c r="M300"/>
  <c r="L280" l="1"/>
  <c r="K280"/>
  <c r="J280"/>
  <c r="I280"/>
  <c r="H280"/>
  <c r="G280"/>
  <c r="M278"/>
  <c r="N278" s="1"/>
  <c r="N280" l="1"/>
  <c r="M280"/>
  <c r="O278" l="1"/>
  <c r="O280" s="1"/>
  <c r="L260" l="1"/>
  <c r="K260"/>
  <c r="J260"/>
  <c r="I260"/>
  <c r="H260"/>
  <c r="G260"/>
  <c r="M258"/>
  <c r="N258" s="1"/>
  <c r="N260" l="1"/>
  <c r="M260"/>
  <c r="O258" l="1"/>
  <c r="O260" s="1"/>
  <c r="L240" l="1"/>
  <c r="K240"/>
  <c r="J240"/>
  <c r="I240"/>
  <c r="H240"/>
  <c r="G240"/>
  <c r="M238"/>
  <c r="N238" s="1"/>
  <c r="N240" l="1"/>
  <c r="M240"/>
  <c r="O238" l="1"/>
  <c r="O240" s="1"/>
  <c r="L200" l="1"/>
  <c r="K200"/>
  <c r="J200"/>
  <c r="I200"/>
  <c r="H200"/>
  <c r="G200"/>
  <c r="M198"/>
  <c r="N198" l="1"/>
  <c r="N200" s="1"/>
  <c r="M200"/>
  <c r="O198" l="1"/>
  <c r="O200" s="1"/>
  <c r="L180"/>
  <c r="K180"/>
  <c r="J180"/>
  <c r="I180"/>
  <c r="H180"/>
  <c r="G180"/>
  <c r="M178"/>
  <c r="M180" s="1"/>
  <c r="N178" l="1"/>
  <c r="O178" s="1"/>
  <c r="N180" l="1"/>
  <c r="O180"/>
  <c r="H160" l="1"/>
  <c r="I160"/>
  <c r="J160"/>
  <c r="K160"/>
  <c r="L160"/>
  <c r="G160"/>
  <c r="M158"/>
  <c r="N158" s="1"/>
  <c r="O158" s="1"/>
  <c r="M157"/>
  <c r="N157" s="1"/>
  <c r="L220"/>
  <c r="K220"/>
  <c r="J220"/>
  <c r="I220"/>
  <c r="H220"/>
  <c r="G220"/>
  <c r="M218"/>
  <c r="M220" s="1"/>
  <c r="H139"/>
  <c r="I139"/>
  <c r="J139"/>
  <c r="K139"/>
  <c r="L139"/>
  <c r="G139"/>
  <c r="M137"/>
  <c r="N137" s="1"/>
  <c r="M136"/>
  <c r="N136" s="1"/>
  <c r="O136" s="1"/>
  <c r="M135"/>
  <c r="N135" s="1"/>
  <c r="O135" s="1"/>
  <c r="M134"/>
  <c r="N134" s="1"/>
  <c r="N139" s="1"/>
  <c r="N160" l="1"/>
  <c r="M160"/>
  <c r="N218"/>
  <c r="O218" s="1"/>
  <c r="O157"/>
  <c r="O160" s="1"/>
  <c r="M139"/>
  <c r="O137"/>
  <c r="N220" l="1"/>
  <c r="O220"/>
  <c r="O134"/>
  <c r="O139" s="1"/>
  <c r="L116" l="1"/>
  <c r="K116"/>
  <c r="J116"/>
  <c r="I116"/>
  <c r="H116"/>
  <c r="G116"/>
  <c r="M114"/>
  <c r="M116" s="1"/>
  <c r="N114" l="1"/>
  <c r="N116" s="1"/>
  <c r="O114" l="1"/>
  <c r="O116" s="1"/>
  <c r="L95" l="1"/>
  <c r="K95"/>
  <c r="J95"/>
  <c r="I95"/>
  <c r="H95"/>
  <c r="G95"/>
  <c r="M93"/>
  <c r="M95" l="1"/>
  <c r="N93"/>
  <c r="N95"/>
  <c r="O93" l="1"/>
  <c r="O95" s="1"/>
  <c r="L74"/>
  <c r="K74"/>
  <c r="J74"/>
  <c r="I74"/>
  <c r="H74"/>
  <c r="G74"/>
  <c r="M72"/>
  <c r="M74" s="1"/>
  <c r="N72" l="1"/>
  <c r="O72" s="1"/>
  <c r="O74" s="1"/>
  <c r="N74" l="1"/>
  <c r="L53"/>
  <c r="K53"/>
  <c r="J53"/>
  <c r="I53"/>
  <c r="H53"/>
  <c r="G53"/>
  <c r="M51"/>
  <c r="N51" s="1"/>
  <c r="L32"/>
  <c r="K32"/>
  <c r="J32"/>
  <c r="I32"/>
  <c r="H32"/>
  <c r="G32"/>
  <c r="M30"/>
  <c r="N30" s="1"/>
  <c r="N32" s="1"/>
  <c r="N53" l="1"/>
  <c r="M53"/>
  <c r="O30"/>
  <c r="O32" s="1"/>
  <c r="M32"/>
  <c r="H11"/>
  <c r="I11"/>
  <c r="J11"/>
  <c r="K11"/>
  <c r="L11"/>
  <c r="G11"/>
  <c r="M9"/>
  <c r="N9" s="1"/>
  <c r="O9" s="1"/>
  <c r="M8"/>
  <c r="O51" l="1"/>
  <c r="O53" s="1"/>
  <c r="M11"/>
  <c r="N8"/>
  <c r="N11" s="1"/>
  <c r="O8" l="1"/>
  <c r="O11" s="1"/>
  <c r="K193" i="63" l="1"/>
  <c r="J193"/>
  <c r="I193"/>
  <c r="H193"/>
  <c r="G193"/>
  <c r="L191"/>
  <c r="L193" s="1"/>
  <c r="M191" l="1"/>
  <c r="M193" s="1"/>
  <c r="N191" l="1"/>
  <c r="N193" s="1"/>
  <c r="L273"/>
  <c r="K273"/>
  <c r="J273"/>
  <c r="I273"/>
  <c r="H273"/>
  <c r="G273"/>
  <c r="M271"/>
  <c r="M273" s="1"/>
  <c r="N271" l="1"/>
  <c r="N273" s="1"/>
  <c r="O271" l="1"/>
  <c r="O273" s="1"/>
  <c r="L253" l="1"/>
  <c r="K253"/>
  <c r="J253"/>
  <c r="I253"/>
  <c r="H253"/>
  <c r="G253"/>
  <c r="M251"/>
  <c r="M253" s="1"/>
  <c r="N251" l="1"/>
  <c r="N253" s="1"/>
  <c r="O251" l="1"/>
  <c r="O253" s="1"/>
  <c r="L233" l="1"/>
  <c r="K233"/>
  <c r="J233"/>
  <c r="I233"/>
  <c r="H233"/>
  <c r="G233"/>
  <c r="M231"/>
  <c r="M233" s="1"/>
  <c r="N231" l="1"/>
  <c r="N233" s="1"/>
  <c r="O231" l="1"/>
  <c r="O233" s="1"/>
  <c r="L213" l="1"/>
  <c r="K213"/>
  <c r="J213"/>
  <c r="I213"/>
  <c r="H213"/>
  <c r="G213"/>
  <c r="M211"/>
  <c r="M213" s="1"/>
  <c r="N211" l="1"/>
  <c r="N213" s="1"/>
  <c r="O211" l="1"/>
  <c r="O213" s="1"/>
  <c r="L172" l="1"/>
  <c r="K172"/>
  <c r="J172"/>
  <c r="I172"/>
  <c r="H172"/>
  <c r="G172"/>
  <c r="M170"/>
  <c r="M172" s="1"/>
  <c r="N170" l="1"/>
  <c r="N172" s="1"/>
  <c r="O170" l="1"/>
  <c r="O172" s="1"/>
  <c r="L152" l="1"/>
  <c r="K152"/>
  <c r="J152"/>
  <c r="I152"/>
  <c r="H152"/>
  <c r="G152"/>
  <c r="M150"/>
  <c r="M152" s="1"/>
  <c r="N150" l="1"/>
  <c r="N152" s="1"/>
  <c r="M130"/>
  <c r="N130" s="1"/>
  <c r="L132"/>
  <c r="K132"/>
  <c r="J132"/>
  <c r="I132"/>
  <c r="H132"/>
  <c r="G132"/>
  <c r="M129"/>
  <c r="M132" l="1"/>
  <c r="N129"/>
  <c r="N132" s="1"/>
  <c r="O150"/>
  <c r="O152" s="1"/>
  <c r="O130"/>
  <c r="O129" l="1"/>
  <c r="O132" s="1"/>
  <c r="L111" l="1"/>
  <c r="K111"/>
  <c r="J111"/>
  <c r="I111"/>
  <c r="H111"/>
  <c r="G111"/>
  <c r="M109"/>
  <c r="M111" s="1"/>
  <c r="N109" l="1"/>
  <c r="N111" s="1"/>
  <c r="K91"/>
  <c r="J91"/>
  <c r="I91"/>
  <c r="H91"/>
  <c r="G91"/>
  <c r="L89"/>
  <c r="L91" s="1"/>
  <c r="O109" l="1"/>
  <c r="O111" s="1"/>
  <c r="M89"/>
  <c r="M91" s="1"/>
  <c r="N89" l="1"/>
  <c r="N91" s="1"/>
  <c r="K71"/>
  <c r="J71"/>
  <c r="I71"/>
  <c r="H71"/>
  <c r="G71"/>
  <c r="L69"/>
  <c r="L71" s="1"/>
  <c r="M69" l="1"/>
  <c r="M71" s="1"/>
  <c r="N69" l="1"/>
  <c r="N71" s="1"/>
  <c r="K51" l="1"/>
  <c r="J51"/>
  <c r="I51"/>
  <c r="H51"/>
  <c r="G51"/>
  <c r="L49"/>
  <c r="L51" s="1"/>
  <c r="M49" l="1"/>
  <c r="N49" s="1"/>
  <c r="M51" l="1"/>
  <c r="N51"/>
  <c r="L29" l="1"/>
  <c r="M29" s="1"/>
  <c r="K31"/>
  <c r="J31"/>
  <c r="I31"/>
  <c r="H31"/>
  <c r="G31"/>
  <c r="L28"/>
  <c r="L31" s="1"/>
  <c r="M28" l="1"/>
  <c r="N28" s="1"/>
  <c r="N29"/>
  <c r="N31" l="1"/>
  <c r="M31"/>
  <c r="K10"/>
  <c r="J10"/>
  <c r="I10"/>
  <c r="H10"/>
  <c r="G10"/>
  <c r="L8"/>
  <c r="L10" s="1"/>
  <c r="M8" l="1"/>
  <c r="M10" s="1"/>
  <c r="N8" l="1"/>
  <c r="N10" s="1"/>
  <c r="K295" i="62"/>
  <c r="J295"/>
  <c r="I295"/>
  <c r="H295"/>
  <c r="G295"/>
  <c r="L293"/>
  <c r="L295" s="1"/>
  <c r="M293" l="1"/>
  <c r="M295" s="1"/>
  <c r="N293" l="1"/>
  <c r="N295" s="1"/>
  <c r="K275"/>
  <c r="J275"/>
  <c r="I275"/>
  <c r="H275"/>
  <c r="G275"/>
  <c r="L273"/>
  <c r="L275" s="1"/>
  <c r="L253"/>
  <c r="M253" s="1"/>
  <c r="K255"/>
  <c r="J255"/>
  <c r="I255"/>
  <c r="H255"/>
  <c r="G255"/>
  <c r="L252"/>
  <c r="L255" s="1"/>
  <c r="M252" l="1"/>
  <c r="M273"/>
  <c r="M275" s="1"/>
  <c r="N253"/>
  <c r="M255"/>
  <c r="N252"/>
  <c r="N255" s="1"/>
  <c r="N273" l="1"/>
  <c r="N275" s="1"/>
  <c r="K234" l="1"/>
  <c r="J234"/>
  <c r="I234"/>
  <c r="H234"/>
  <c r="G234"/>
  <c r="L232"/>
  <c r="L234" s="1"/>
  <c r="M232" l="1"/>
  <c r="M234" s="1"/>
  <c r="N232" l="1"/>
  <c r="N234" s="1"/>
  <c r="K214"/>
  <c r="J214"/>
  <c r="I214"/>
  <c r="H214"/>
  <c r="G214"/>
  <c r="L212"/>
  <c r="L214" s="1"/>
  <c r="M212" l="1"/>
  <c r="M214" s="1"/>
  <c r="N212" l="1"/>
  <c r="N214" s="1"/>
  <c r="K194"/>
  <c r="J194"/>
  <c r="I194"/>
  <c r="H194"/>
  <c r="G194"/>
  <c r="L192"/>
  <c r="L194" s="1"/>
  <c r="M192" l="1"/>
  <c r="M194" s="1"/>
  <c r="N192" l="1"/>
  <c r="N194" s="1"/>
  <c r="H174" l="1"/>
  <c r="I174"/>
  <c r="J174"/>
  <c r="K174"/>
  <c r="G174"/>
  <c r="L172"/>
  <c r="M172" s="1"/>
  <c r="N172" s="1"/>
  <c r="L171"/>
  <c r="M171" s="1"/>
  <c r="N171" s="1"/>
  <c r="L170"/>
  <c r="L174" s="1"/>
  <c r="M170" l="1"/>
  <c r="M174" s="1"/>
  <c r="K152"/>
  <c r="J152"/>
  <c r="I152"/>
  <c r="H152"/>
  <c r="G152"/>
  <c r="L150"/>
  <c r="L152" s="1"/>
  <c r="M150" l="1"/>
  <c r="M152" s="1"/>
  <c r="N170"/>
  <c r="N174" s="1"/>
  <c r="N150" l="1"/>
  <c r="N152" s="1"/>
  <c r="K132" l="1"/>
  <c r="J132"/>
  <c r="I132"/>
  <c r="H132"/>
  <c r="G132"/>
  <c r="L130"/>
  <c r="L132" s="1"/>
  <c r="M130" l="1"/>
  <c r="M132" s="1"/>
  <c r="N130" l="1"/>
  <c r="N132" s="1"/>
  <c r="K112" l="1"/>
  <c r="J112"/>
  <c r="I112"/>
  <c r="H112"/>
  <c r="G112"/>
  <c r="L110"/>
  <c r="M110" s="1"/>
  <c r="N110" l="1"/>
  <c r="N112" s="1"/>
  <c r="L112"/>
  <c r="L90"/>
  <c r="M90" s="1"/>
  <c r="N90" s="1"/>
  <c r="K92"/>
  <c r="J92"/>
  <c r="I92"/>
  <c r="H92"/>
  <c r="G92"/>
  <c r="L89"/>
  <c r="L92" s="1"/>
  <c r="M89" l="1"/>
  <c r="M112"/>
  <c r="M92"/>
  <c r="K71"/>
  <c r="J71"/>
  <c r="I71"/>
  <c r="H71"/>
  <c r="G71"/>
  <c r="L69"/>
  <c r="L71" s="1"/>
  <c r="M69" l="1"/>
  <c r="N69" s="1"/>
  <c r="N71" s="1"/>
  <c r="N89"/>
  <c r="N92" s="1"/>
  <c r="M71" l="1"/>
  <c r="K51"/>
  <c r="J51"/>
  <c r="I51"/>
  <c r="H51"/>
  <c r="G51"/>
  <c r="L49"/>
  <c r="M49" s="1"/>
  <c r="M51" s="1"/>
  <c r="N49" l="1"/>
  <c r="N51" s="1"/>
  <c r="L51"/>
  <c r="K31"/>
  <c r="J31"/>
  <c r="I31"/>
  <c r="H31"/>
  <c r="G31"/>
  <c r="L29"/>
  <c r="L31" s="1"/>
  <c r="M29" l="1"/>
  <c r="M31" s="1"/>
  <c r="N29" l="1"/>
  <c r="N31" s="1"/>
  <c r="H11" l="1"/>
  <c r="I11"/>
  <c r="J11"/>
  <c r="K11"/>
  <c r="G11"/>
  <c r="L8"/>
  <c r="L9"/>
  <c r="M9" s="1"/>
  <c r="L11" l="1"/>
  <c r="M8"/>
  <c r="M11" s="1"/>
  <c r="N9"/>
  <c r="N8" l="1"/>
  <c r="N11" s="1"/>
  <c r="K394" i="61"/>
  <c r="J394"/>
  <c r="I394"/>
  <c r="H394"/>
  <c r="G394"/>
  <c r="L392"/>
  <c r="L394" s="1"/>
  <c r="M392" l="1"/>
  <c r="M394" s="1"/>
  <c r="N392" l="1"/>
  <c r="N394" s="1"/>
  <c r="L372" l="1"/>
  <c r="M372" s="1"/>
  <c r="N372" s="1"/>
  <c r="K374" l="1"/>
  <c r="J374"/>
  <c r="I374"/>
  <c r="H374"/>
  <c r="G374"/>
  <c r="L371"/>
  <c r="L374" s="1"/>
  <c r="M371" l="1"/>
  <c r="M374" s="1"/>
  <c r="L351"/>
  <c r="M351" s="1"/>
  <c r="N371" l="1"/>
  <c r="N374" s="1"/>
  <c r="N351"/>
  <c r="K353" l="1"/>
  <c r="J353"/>
  <c r="I353"/>
  <c r="H353"/>
  <c r="G353"/>
  <c r="L350"/>
  <c r="L353" s="1"/>
  <c r="M350" l="1"/>
  <c r="M353"/>
  <c r="N350"/>
  <c r="N353" s="1"/>
  <c r="K332"/>
  <c r="J332"/>
  <c r="I332"/>
  <c r="H332"/>
  <c r="G332"/>
  <c r="L330"/>
  <c r="M330" s="1"/>
  <c r="M332" s="1"/>
  <c r="N330" l="1"/>
  <c r="N332" s="1"/>
  <c r="L332"/>
  <c r="K312"/>
  <c r="J312"/>
  <c r="I312"/>
  <c r="H312"/>
  <c r="G312"/>
  <c r="L310"/>
  <c r="M310" s="1"/>
  <c r="M312" s="1"/>
  <c r="K292"/>
  <c r="J292"/>
  <c r="I292"/>
  <c r="H292"/>
  <c r="G292"/>
  <c r="L290"/>
  <c r="L292" s="1"/>
  <c r="M290" l="1"/>
  <c r="N310"/>
  <c r="N312" s="1"/>
  <c r="L312"/>
  <c r="M292"/>
  <c r="N290"/>
  <c r="N292" s="1"/>
  <c r="K272"/>
  <c r="J272"/>
  <c r="I272"/>
  <c r="H272"/>
  <c r="G272"/>
  <c r="L270"/>
  <c r="M270" s="1"/>
  <c r="M272" l="1"/>
  <c r="N270"/>
  <c r="N272" s="1"/>
  <c r="L272"/>
  <c r="K252"/>
  <c r="J252"/>
  <c r="I252"/>
  <c r="H252"/>
  <c r="G252"/>
  <c r="L250"/>
  <c r="M250" s="1"/>
  <c r="M252" s="1"/>
  <c r="N250" l="1"/>
  <c r="N252" s="1"/>
  <c r="L252"/>
  <c r="K232" l="1"/>
  <c r="J232"/>
  <c r="I232"/>
  <c r="H232"/>
  <c r="G232"/>
  <c r="L230"/>
  <c r="L232" s="1"/>
  <c r="M230" l="1"/>
  <c r="M232" s="1"/>
  <c r="K212"/>
  <c r="J212"/>
  <c r="I212"/>
  <c r="H212"/>
  <c r="G212"/>
  <c r="L210"/>
  <c r="L212" s="1"/>
  <c r="N230" l="1"/>
  <c r="N232" s="1"/>
  <c r="M210"/>
  <c r="M212" s="1"/>
  <c r="N210" l="1"/>
  <c r="N212" s="1"/>
  <c r="K192" l="1"/>
  <c r="J192"/>
  <c r="I192"/>
  <c r="H192"/>
  <c r="G192"/>
  <c r="L190"/>
  <c r="L192" s="1"/>
  <c r="K172"/>
  <c r="J172"/>
  <c r="I172"/>
  <c r="H172"/>
  <c r="G172"/>
  <c r="L170"/>
  <c r="L172" s="1"/>
  <c r="M170" l="1"/>
  <c r="M190"/>
  <c r="M192" s="1"/>
  <c r="M172"/>
  <c r="N170"/>
  <c r="N172" s="1"/>
  <c r="N190" l="1"/>
  <c r="N192" s="1"/>
  <c r="H152"/>
  <c r="I152"/>
  <c r="J152"/>
  <c r="K152"/>
  <c r="G152"/>
  <c r="L150"/>
  <c r="M150" s="1"/>
  <c r="N150" s="1"/>
  <c r="L149"/>
  <c r="M149" s="1"/>
  <c r="N149" l="1"/>
  <c r="L148" l="1"/>
  <c r="L152" s="1"/>
  <c r="M148" l="1"/>
  <c r="M152" s="1"/>
  <c r="K130"/>
  <c r="J130"/>
  <c r="I130"/>
  <c r="H130"/>
  <c r="G130"/>
  <c r="L128"/>
  <c r="L130" s="1"/>
  <c r="N148" l="1"/>
  <c r="N152" s="1"/>
  <c r="M128"/>
  <c r="M130" s="1"/>
  <c r="K110"/>
  <c r="J110"/>
  <c r="I110"/>
  <c r="H110"/>
  <c r="G110"/>
  <c r="L108"/>
  <c r="L110" s="1"/>
  <c r="M108" l="1"/>
  <c r="M110" s="1"/>
  <c r="N128"/>
  <c r="N130" s="1"/>
  <c r="N108"/>
  <c r="N110" s="1"/>
  <c r="K90" l="1"/>
  <c r="J90"/>
  <c r="I90"/>
  <c r="H90"/>
  <c r="G90"/>
  <c r="L88"/>
  <c r="L90" s="1"/>
  <c r="M88" l="1"/>
  <c r="M90" s="1"/>
  <c r="N88" l="1"/>
  <c r="N90" s="1"/>
  <c r="K70"/>
  <c r="J70"/>
  <c r="I70"/>
  <c r="H70"/>
  <c r="G70"/>
  <c r="L68"/>
  <c r="L70" s="1"/>
  <c r="M68" l="1"/>
  <c r="M70" s="1"/>
  <c r="N68"/>
  <c r="N70" s="1"/>
  <c r="K50" l="1"/>
  <c r="J50"/>
  <c r="I50"/>
  <c r="H50"/>
  <c r="G50"/>
  <c r="L48"/>
  <c r="L50" s="1"/>
  <c r="M48" l="1"/>
  <c r="M50" s="1"/>
  <c r="K30"/>
  <c r="J30"/>
  <c r="I30"/>
  <c r="H30"/>
  <c r="G30"/>
  <c r="L28"/>
  <c r="L30" s="1"/>
  <c r="M28" l="1"/>
  <c r="M30" s="1"/>
  <c r="N48"/>
  <c r="N50" s="1"/>
  <c r="N28" l="1"/>
  <c r="N30" s="1"/>
  <c r="K10" l="1"/>
  <c r="J10"/>
  <c r="I10"/>
  <c r="H10"/>
  <c r="G10"/>
  <c r="L8"/>
  <c r="M8" s="1"/>
  <c r="L10" l="1"/>
  <c r="N8"/>
  <c r="N10" s="1"/>
  <c r="M10" l="1"/>
</calcChain>
</file>

<file path=xl/sharedStrings.xml><?xml version="1.0" encoding="utf-8"?>
<sst xmlns="http://schemas.openxmlformats.org/spreadsheetml/2006/main" count="3949" uniqueCount="602">
  <si>
    <t>KOPERASI KARYAWAN BCA MITRA SEJAHTERA</t>
  </si>
  <si>
    <t xml:space="preserve">NIP </t>
  </si>
  <si>
    <t>TGL</t>
  </si>
  <si>
    <t>NO. REK</t>
  </si>
  <si>
    <t xml:space="preserve"> PELUNASAN </t>
  </si>
  <si>
    <t>PENALTY 2.5%</t>
  </si>
  <si>
    <t>PELUNASAN</t>
  </si>
  <si>
    <t>TRANSFER</t>
  </si>
  <si>
    <t>PLAFON</t>
  </si>
  <si>
    <t>CABANG</t>
  </si>
  <si>
    <t xml:space="preserve">PINJAMAN </t>
  </si>
  <si>
    <t xml:space="preserve">DARI </t>
  </si>
  <si>
    <t>KE KOPERASI</t>
  </si>
  <si>
    <t>KE KARYAWAN</t>
  </si>
  <si>
    <t>PINJAMAN</t>
  </si>
  <si>
    <t xml:space="preserve"> </t>
  </si>
  <si>
    <t>M. Arief Kaprawi</t>
  </si>
  <si>
    <t>Kabag Simpan Pinjam</t>
  </si>
  <si>
    <t>Ketua Koperasi</t>
  </si>
  <si>
    <t xml:space="preserve">Pembuat, 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</si>
  <si>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</si>
  <si>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Wiwid Widyawati</t>
  </si>
  <si>
    <t>Bendahara Koperasi</t>
  </si>
  <si>
    <t>Isparina T</t>
  </si>
  <si>
    <t xml:space="preserve">Staf Simpan Pinjam </t>
  </si>
  <si>
    <t>Pemeriksa,</t>
  </si>
  <si>
    <t>Menyetujui,</t>
  </si>
  <si>
    <t>KET</t>
  </si>
  <si>
    <t>Wina Saraswati</t>
  </si>
  <si>
    <t>BUNGA</t>
  </si>
  <si>
    <t>BARANG</t>
  </si>
  <si>
    <t>NORM</t>
  </si>
  <si>
    <t>NO. FORM</t>
  </si>
  <si>
    <t>KCU HRM</t>
  </si>
  <si>
    <t>DIATAS MAX</t>
  </si>
  <si>
    <t>BY ADM</t>
  </si>
  <si>
    <t>RECOV</t>
  </si>
  <si>
    <t/>
  </si>
  <si>
    <t>KCP SUMENEP</t>
  </si>
  <si>
    <t>REALISASI PINJAMAN NORMATIF TGL 02 JANUARI 2018</t>
  </si>
  <si>
    <t>FREDDY KHORINTIUS</t>
  </si>
  <si>
    <t>006219</t>
  </si>
  <si>
    <t>002028</t>
  </si>
  <si>
    <t>7880035121</t>
  </si>
  <si>
    <t>Surabaya, 02 JANUARI 2018</t>
  </si>
  <si>
    <t>DIAN MILANITA</t>
  </si>
  <si>
    <t>056162</t>
  </si>
  <si>
    <t>001944</t>
  </si>
  <si>
    <t>1850988877</t>
  </si>
  <si>
    <t>REALISASI PINJAMAN NORMATIF TGL 03 JANUARI 2018</t>
  </si>
  <si>
    <t>KOMANG ASTRI MERANTI</t>
  </si>
  <si>
    <t>053521</t>
  </si>
  <si>
    <t>002050</t>
  </si>
  <si>
    <t>0402043201</t>
  </si>
  <si>
    <t>KKKS KW3</t>
  </si>
  <si>
    <t>Surabaya, 03 JANUARI 2018</t>
  </si>
  <si>
    <t>REALISASI PINJAMAN NORMATIF TGL 05 JANUARI 2018</t>
  </si>
  <si>
    <t>FERDY WIDJAJA</t>
  </si>
  <si>
    <t>053749</t>
  </si>
  <si>
    <t>002048</t>
  </si>
  <si>
    <t>0845231651</t>
  </si>
  <si>
    <t>GARK KW3</t>
  </si>
  <si>
    <t>Surabaya, 04 JANUARI 2018</t>
  </si>
  <si>
    <t>REALISASI PINJAMAN NORMATIF TGL 08 JANUARI 2018</t>
  </si>
  <si>
    <t>AGUS PUTRI MADHU  N</t>
  </si>
  <si>
    <t>053564</t>
  </si>
  <si>
    <t>002143</t>
  </si>
  <si>
    <t>0885151235</t>
  </si>
  <si>
    <t>KFCC KW3</t>
  </si>
  <si>
    <t>Surabaya, 08 JANUARI 2018</t>
  </si>
  <si>
    <t>REALISASI PINJAMAN NORMATIF TGL 09 JANUARI 2018</t>
  </si>
  <si>
    <t>EMMA MARIA</t>
  </si>
  <si>
    <t>970174</t>
  </si>
  <si>
    <t>002184</t>
  </si>
  <si>
    <t>0884508963</t>
  </si>
  <si>
    <t>LOG KW3</t>
  </si>
  <si>
    <t>Surabaya, 09 JANUARI 2018</t>
  </si>
  <si>
    <t>REALISASI PINJAMAN NORMATIF TGL 10 JANUARI 2018</t>
  </si>
  <si>
    <t>YOSEPHINE KARYANTI</t>
  </si>
  <si>
    <t>970056</t>
  </si>
  <si>
    <t>002139</t>
  </si>
  <si>
    <t>0510106318</t>
  </si>
  <si>
    <t>KCU INDRAPURA</t>
  </si>
  <si>
    <t>Surabaya, 10 JANUARI 2018</t>
  </si>
  <si>
    <t>PRILIA POERWITA</t>
  </si>
  <si>
    <t>899527</t>
  </si>
  <si>
    <t>002176</t>
  </si>
  <si>
    <t>1876004322</t>
  </si>
  <si>
    <t>KCP KEMBANG JEPUN</t>
  </si>
  <si>
    <t>REALISASI PINJAMAN NORMATIF TGL 11 JANUARI 2018</t>
  </si>
  <si>
    <t>Surabaya, 11 JANUARI 2018</t>
  </si>
  <si>
    <t>IFAN ARFIJANTO</t>
  </si>
  <si>
    <t>005880</t>
  </si>
  <si>
    <t>002142</t>
  </si>
  <si>
    <t>7880064155</t>
  </si>
  <si>
    <t>KCP MULYOSARI</t>
  </si>
  <si>
    <t>NI KETUT DEWI SARINI</t>
  </si>
  <si>
    <t>000775</t>
  </si>
  <si>
    <t>009793</t>
  </si>
  <si>
    <t>8290019371</t>
  </si>
  <si>
    <t>KCP TPI</t>
  </si>
  <si>
    <t>WANDA PUSPITASARI</t>
  </si>
  <si>
    <t>063324</t>
  </si>
  <si>
    <t>002256</t>
  </si>
  <si>
    <t>1880423017</t>
  </si>
  <si>
    <t>KCU DIPONEGORO</t>
  </si>
  <si>
    <t>ERSISTA ADRIANI</t>
  </si>
  <si>
    <t>001854</t>
  </si>
  <si>
    <t>002197</t>
  </si>
  <si>
    <t>7880042666</t>
  </si>
  <si>
    <t>KCU GALAXY</t>
  </si>
  <si>
    <t>REALISASI PINJAMAN NORMATIF TGL 12 JANUARI 2018</t>
  </si>
  <si>
    <t>IZZUDIN ANANG</t>
  </si>
  <si>
    <t>973186</t>
  </si>
  <si>
    <t>002180</t>
  </si>
  <si>
    <t>8290234141</t>
  </si>
  <si>
    <t>KCP DIT</t>
  </si>
  <si>
    <t>Surabaya, 12 JANUARI 2018</t>
  </si>
  <si>
    <t>ini yang pertama yang ke dua di luar norm tgl 12 jan2018 totalnya 35jt</t>
  </si>
  <si>
    <t>REALISASI PINJAMAN NORMATIF TGL 25 JANUARI 2018</t>
  </si>
  <si>
    <t>TANTI DAMAYANTI</t>
  </si>
  <si>
    <t>960940</t>
  </si>
  <si>
    <t>002045</t>
  </si>
  <si>
    <t>0880250957</t>
  </si>
  <si>
    <t>PIKW KW3</t>
  </si>
  <si>
    <t>Surabaya, 25 JANUARI 2018</t>
  </si>
  <si>
    <t>ONNY SURYANI</t>
  </si>
  <si>
    <t>911095</t>
  </si>
  <si>
    <t>002564</t>
  </si>
  <si>
    <t>0881210982</t>
  </si>
  <si>
    <t>KCP AMBENGAN</t>
  </si>
  <si>
    <t>REALISASI PINJAMAN NORMATIF TGL 26 JANUARI 2018</t>
  </si>
  <si>
    <t>MURNI JULIARSI</t>
  </si>
  <si>
    <t>898328</t>
  </si>
  <si>
    <t>001980</t>
  </si>
  <si>
    <t>1880299049</t>
  </si>
  <si>
    <t>KCP KERTOPATEN</t>
  </si>
  <si>
    <t>Surabaya, 26 JANUARI 2018</t>
  </si>
  <si>
    <t>REALISASI PINJAMAN NORMATIF TGL 29 JANUARI 2018</t>
  </si>
  <si>
    <t>INEKE COBO R</t>
  </si>
  <si>
    <t>008888</t>
  </si>
  <si>
    <t>002278</t>
  </si>
  <si>
    <t>7900108090</t>
  </si>
  <si>
    <t>KCP KAPAS KRAMPUNG</t>
  </si>
  <si>
    <t>Surabaya, 29 JANUARI 2018</t>
  </si>
  <si>
    <t>LISA KARTIKA</t>
  </si>
  <si>
    <t>962308</t>
  </si>
  <si>
    <t>006385</t>
  </si>
  <si>
    <t>1901016360</t>
  </si>
  <si>
    <t>IDA TARIDA</t>
  </si>
  <si>
    <t>898027</t>
  </si>
  <si>
    <t>002292</t>
  </si>
  <si>
    <t>0350922300</t>
  </si>
  <si>
    <t>KKKS GALAXY</t>
  </si>
  <si>
    <t>BOUGENVIVA TJIPTAPURUITA</t>
  </si>
  <si>
    <t>912045</t>
  </si>
  <si>
    <t>002293</t>
  </si>
  <si>
    <t>REALISASI PINJAMAN NORMATIF TGL 30 JANUARI 2018</t>
  </si>
  <si>
    <t>1300143004</t>
  </si>
  <si>
    <t>KCP GOCY</t>
  </si>
  <si>
    <t>Surabaya, 30 JANUARI 2018</t>
  </si>
  <si>
    <t>DINDA AYU PRANITA</t>
  </si>
  <si>
    <t>063483</t>
  </si>
  <si>
    <t>009899</t>
  </si>
  <si>
    <t>0885889021</t>
  </si>
  <si>
    <t>SLA KW3</t>
  </si>
  <si>
    <t>ERNY TEDJORAHARDJO</t>
  </si>
  <si>
    <t>900268</t>
  </si>
  <si>
    <t>001306</t>
  </si>
  <si>
    <t>2589777888</t>
  </si>
  <si>
    <t>KCP BG JUNCTION</t>
  </si>
  <si>
    <t>ARYA FEBRIYANTO</t>
  </si>
  <si>
    <t>975770</t>
  </si>
  <si>
    <t>002286</t>
  </si>
  <si>
    <t>0180438459</t>
  </si>
  <si>
    <t>KCP GEDANGAN</t>
  </si>
  <si>
    <t>FRITA YUNINGTYAS A</t>
  </si>
  <si>
    <t>056173</t>
  </si>
  <si>
    <t>009572</t>
  </si>
  <si>
    <t>REALISASI PINJAMAN NORMATIF TGL 31 JANUARI 2018</t>
  </si>
  <si>
    <t>0101796425</t>
  </si>
  <si>
    <t>KCU MOJOKERTO</t>
  </si>
  <si>
    <t>Surabaya, 31 JANUARI 2018</t>
  </si>
  <si>
    <t>REALISASI PINJAMAN NORMATIF TGL 02 FEBRUARI 2018</t>
  </si>
  <si>
    <t>ANNY PUSPITA S</t>
  </si>
  <si>
    <t>912467</t>
  </si>
  <si>
    <t>Surabaya, 02 FEBRUARI 2018</t>
  </si>
  <si>
    <t>002317</t>
  </si>
  <si>
    <t>1131530001</t>
  </si>
  <si>
    <t>KCP MOJOAGUNG</t>
  </si>
  <si>
    <t>DIAH WISNUWARDHANI</t>
  </si>
  <si>
    <t>008543</t>
  </si>
  <si>
    <t>002344</t>
  </si>
  <si>
    <t>5460067784</t>
  </si>
  <si>
    <t>KEU KW3</t>
  </si>
  <si>
    <t>REALISASI PINJAMAN NORMATIF TGL 05 FEBRUARI 2018</t>
  </si>
  <si>
    <t>AMARINA</t>
  </si>
  <si>
    <t>910065</t>
  </si>
  <si>
    <t>002570</t>
  </si>
  <si>
    <t>1921023508</t>
  </si>
  <si>
    <t>KCP SAMPANG</t>
  </si>
  <si>
    <t>Surabaya, 05 FEBRUARI 2018</t>
  </si>
  <si>
    <t>REALISASI PINJAMAN NORMATIF TGL 07 FEBRUARI 2018</t>
  </si>
  <si>
    <t>FX ANSELMUS B</t>
  </si>
  <si>
    <t>901798</t>
  </si>
  <si>
    <t>002584</t>
  </si>
  <si>
    <t>0100287447</t>
  </si>
  <si>
    <t>KCP MARINA</t>
  </si>
  <si>
    <t>Surabaya, 07 FEBRUARI 2018</t>
  </si>
  <si>
    <t>ANGGI VANDIKA P</t>
  </si>
  <si>
    <t>058501</t>
  </si>
  <si>
    <t>002364</t>
  </si>
  <si>
    <t>1070528912</t>
  </si>
  <si>
    <t>KCP PTC</t>
  </si>
  <si>
    <t>REALISASI PINJAMAN NORMATIF TGL 09 FEBRUARI 2018</t>
  </si>
  <si>
    <t>R AYU EVA YUANITA</t>
  </si>
  <si>
    <t>009683</t>
  </si>
  <si>
    <t>002337</t>
  </si>
  <si>
    <t>1920456789</t>
  </si>
  <si>
    <t>Surabaya, 09 FEBRUARI 2018</t>
  </si>
  <si>
    <t>SUSIANTO</t>
  </si>
  <si>
    <t>904182</t>
  </si>
  <si>
    <t>002582</t>
  </si>
  <si>
    <t>1920009332</t>
  </si>
  <si>
    <t>KCP PAMEKASAN</t>
  </si>
  <si>
    <t>REALISASI PINJAMAN NORMATIF TGL 12 FEBRUARI 2018</t>
  </si>
  <si>
    <t>SOLIKHATI</t>
  </si>
  <si>
    <t>971238</t>
  </si>
  <si>
    <t>002361</t>
  </si>
  <si>
    <t>0880406272</t>
  </si>
  <si>
    <t>SOY KW3</t>
  </si>
  <si>
    <t>Surabaya, 12 FEBRUARI 2018</t>
  </si>
  <si>
    <t>MOCH HARY KUSUMA</t>
  </si>
  <si>
    <t>962402</t>
  </si>
  <si>
    <t>002452</t>
  </si>
  <si>
    <t>4681130173</t>
  </si>
  <si>
    <t>NORMATIF</t>
  </si>
  <si>
    <t>KCP BALIWERTI</t>
  </si>
  <si>
    <t>REALISASI PINJAMAN NORMATIF TGL 13 FEBRUARI 2018</t>
  </si>
  <si>
    <t>I WAYAN MUDJIANTO</t>
  </si>
  <si>
    <t>913376</t>
  </si>
  <si>
    <t>002586</t>
  </si>
  <si>
    <t>0884677595</t>
  </si>
  <si>
    <t>SQW KW3</t>
  </si>
  <si>
    <t>Surabaya, 13 FEBRUARI 2018</t>
  </si>
  <si>
    <t>WARDA ROSITA</t>
  </si>
  <si>
    <t>920914</t>
  </si>
  <si>
    <t>002593</t>
  </si>
  <si>
    <t>0100913275</t>
  </si>
  <si>
    <t>SELVI KARTIKA</t>
  </si>
  <si>
    <t>020377</t>
  </si>
  <si>
    <t>004131</t>
  </si>
  <si>
    <t>0360191044</t>
  </si>
  <si>
    <t>REALISASI PINJAMAN NORMATIF TGL 23 FEBRUARI 2018</t>
  </si>
  <si>
    <t>KCP PASAR ATOM</t>
  </si>
  <si>
    <t>ENDANG TRI P</t>
  </si>
  <si>
    <t>912470</t>
  </si>
  <si>
    <t>001419</t>
  </si>
  <si>
    <t>1131565432</t>
  </si>
  <si>
    <t>KCU JOMBANG</t>
  </si>
  <si>
    <t>Surabaya, 23 FEBRUARI 2018</t>
  </si>
  <si>
    <t>ERLINA YULI A</t>
  </si>
  <si>
    <t>901042</t>
  </si>
  <si>
    <t>001953</t>
  </si>
  <si>
    <t>1920010080</t>
  </si>
  <si>
    <t>THOMAS VILLANOVA M</t>
  </si>
  <si>
    <t>975336</t>
  </si>
  <si>
    <t>001676</t>
  </si>
  <si>
    <t>7880087651</t>
  </si>
  <si>
    <t>AGUS BUDIYONO</t>
  </si>
  <si>
    <t>902874</t>
  </si>
  <si>
    <t>002403</t>
  </si>
  <si>
    <t>REALISASI PINJAMAN NORMATIF TGL 26 FEBRUARI 2018</t>
  </si>
  <si>
    <t>1001033331</t>
  </si>
  <si>
    <t>Surabaya, 26 FEBRUARI 2018</t>
  </si>
  <si>
    <t>REALISASI PINJAMAN NORMATIF TGL 27 FEBRUARI 2018</t>
  </si>
  <si>
    <t>KARINA SANDRA</t>
  </si>
  <si>
    <t>056045</t>
  </si>
  <si>
    <t>002279</t>
  </si>
  <si>
    <t>0845325397</t>
  </si>
  <si>
    <t>SLK KW3</t>
  </si>
  <si>
    <t>BUDI SETYANINGSIH</t>
  </si>
  <si>
    <t>901041</t>
  </si>
  <si>
    <t>008513</t>
  </si>
  <si>
    <t>1921001903</t>
  </si>
  <si>
    <t>KCU BANGKALAN</t>
  </si>
  <si>
    <t>Surabaya, 27 FEBRUARI 2018</t>
  </si>
  <si>
    <t>ACHMADOER RIFAI</t>
  </si>
  <si>
    <t>974611</t>
  </si>
  <si>
    <t>002305</t>
  </si>
  <si>
    <t>1500381007</t>
  </si>
  <si>
    <t>KCU GRESIK</t>
  </si>
  <si>
    <t>REALISASI PINJAMAN NORMATIF TGL 28 FEBRUARI 2018</t>
  </si>
  <si>
    <t>MOCH ZAINURI</t>
  </si>
  <si>
    <t>059554</t>
  </si>
  <si>
    <t>001891</t>
  </si>
  <si>
    <t>3250626541</t>
  </si>
  <si>
    <t>KCP SIMPANG DARMO</t>
  </si>
  <si>
    <t>Surabaya, 28 FEBRUARI 2018</t>
  </si>
  <si>
    <t>MUHAMMAD HOJALI</t>
  </si>
  <si>
    <t>902098</t>
  </si>
  <si>
    <t>002523</t>
  </si>
  <si>
    <t>0880871692</t>
  </si>
  <si>
    <t>DL NORMATIF</t>
  </si>
  <si>
    <t>KCU DARMO</t>
  </si>
  <si>
    <t>REALISASI PINJAMAN NORMATIF TGL 06 MARET 2018</t>
  </si>
  <si>
    <t>Surabaya, 06 MARET 2018</t>
  </si>
  <si>
    <t>BATAS PRINT</t>
  </si>
  <si>
    <t>REALISASI PINJAMAN NORMATIF TGL 08 MARET 2018</t>
  </si>
  <si>
    <t>TANIA RIZKY NING</t>
  </si>
  <si>
    <t>057189</t>
  </si>
  <si>
    <t>002413</t>
  </si>
  <si>
    <t>0101818569</t>
  </si>
  <si>
    <t>KCP NGAGEL JAYA SEL</t>
  </si>
  <si>
    <t>Surabaya, 08 MARET 2018</t>
  </si>
  <si>
    <t>MULYANINGSIH</t>
  </si>
  <si>
    <t>912803</t>
  </si>
  <si>
    <t>002511</t>
  </si>
  <si>
    <t>2150015050</t>
  </si>
  <si>
    <t>REALISASI PINJAMAN NORMATIF TGL 09 MARET 2018</t>
  </si>
  <si>
    <t>CATUR GANJAR S</t>
  </si>
  <si>
    <t>010413</t>
  </si>
  <si>
    <t>002528</t>
  </si>
  <si>
    <t>0885704129</t>
  </si>
  <si>
    <t>KOMITSE</t>
  </si>
  <si>
    <t>Surabaya, 09 MARET 2018</t>
  </si>
  <si>
    <t>DIMAS BAYU D</t>
  </si>
  <si>
    <t>055939</t>
  </si>
  <si>
    <t>002498</t>
  </si>
  <si>
    <t>2710901140</t>
  </si>
  <si>
    <t>AGUSTININGRUM</t>
  </si>
  <si>
    <t>900848</t>
  </si>
  <si>
    <t>002494</t>
  </si>
  <si>
    <t>1871040473</t>
  </si>
  <si>
    <t>KCP PERAK BARAT</t>
  </si>
  <si>
    <t>REALISASI PINJAMAN NORMATIF TGL 12 MARET 2018</t>
  </si>
  <si>
    <t>BY PROVISI 1%</t>
  </si>
  <si>
    <t>BERJALAN</t>
  </si>
  <si>
    <t>DL NORM</t>
  </si>
  <si>
    <t>VITRI WIDANINGSIH</t>
  </si>
  <si>
    <t>961436</t>
  </si>
  <si>
    <t>001614</t>
  </si>
  <si>
    <t>1460118464</t>
  </si>
  <si>
    <t>PIC BCA TUBAN</t>
  </si>
  <si>
    <t>Surabaya, 12 MARET 2018</t>
  </si>
  <si>
    <t>REALISASI PINJAMAN NORMATIF TGL 14 MARET 2018</t>
  </si>
  <si>
    <t>SHANTI KARTIKA</t>
  </si>
  <si>
    <t>962140</t>
  </si>
  <si>
    <t>002542</t>
  </si>
  <si>
    <t>0884636988</t>
  </si>
  <si>
    <t>YULI DWI H</t>
  </si>
  <si>
    <t>007044</t>
  </si>
  <si>
    <t>002666</t>
  </si>
  <si>
    <t>2581292076</t>
  </si>
  <si>
    <t>Surabaya, 14 MARET 2018</t>
  </si>
  <si>
    <t>REALISASI PINJAMAN NORMATIF TGL 15 MARET 2018</t>
  </si>
  <si>
    <t>DIDIT HENDRO R</t>
  </si>
  <si>
    <t>990159</t>
  </si>
  <si>
    <t>008739</t>
  </si>
  <si>
    <t>8240014191</t>
  </si>
  <si>
    <t>KCU TUBAN</t>
  </si>
  <si>
    <t>Surabaya, 15 MARET 2018</t>
  </si>
  <si>
    <t>ASWIN MARDIANTO</t>
  </si>
  <si>
    <t>970172</t>
  </si>
  <si>
    <t>001420</t>
  </si>
  <si>
    <t>1130441111</t>
  </si>
  <si>
    <t>REALISASI PINJAMAN NORMATIF TGL 26 MARET 2018</t>
  </si>
  <si>
    <t>INDRI NOVITA A</t>
  </si>
  <si>
    <t>975355</t>
  </si>
  <si>
    <t>002496</t>
  </si>
  <si>
    <t>1520222223</t>
  </si>
  <si>
    <t>KCP KERTAJAY AINDAH</t>
  </si>
  <si>
    <t>MINTA CICIL 24 BULAN</t>
  </si>
  <si>
    <t>Surabaya, 26 MARET 2018</t>
  </si>
  <si>
    <t>YULI LESMONO</t>
  </si>
  <si>
    <t>962991</t>
  </si>
  <si>
    <t>002543</t>
  </si>
  <si>
    <t>3890777774</t>
  </si>
  <si>
    <t>KCP PAKUWON CITY</t>
  </si>
  <si>
    <t>REALISASI PINJAMAN NORMATIF TGL 27 MARET 2018</t>
  </si>
  <si>
    <t>SUCAHYONO</t>
  </si>
  <si>
    <t>940009</t>
  </si>
  <si>
    <t>002318</t>
  </si>
  <si>
    <t>1130511551</t>
  </si>
  <si>
    <t>Surabaya, 27 MARET 2018</t>
  </si>
  <si>
    <t>FARDIAN E</t>
  </si>
  <si>
    <t>051366</t>
  </si>
  <si>
    <t>002550</t>
  </si>
  <si>
    <t>0844309267</t>
  </si>
  <si>
    <t>REALISASI PINJAMAN NORMATIF TGL 29 MARET 2018</t>
  </si>
  <si>
    <t>Surabaya, 29 MARET 2018</t>
  </si>
  <si>
    <t xml:space="preserve">PELUNASAN </t>
  </si>
  <si>
    <t>PROVISI</t>
  </si>
  <si>
    <t xml:space="preserve">GAGAL DBT </t>
  </si>
  <si>
    <t>TAT 2017 NORM</t>
  </si>
  <si>
    <t>ARIEF WIDODO</t>
  </si>
  <si>
    <t>910546</t>
  </si>
  <si>
    <t>002701</t>
  </si>
  <si>
    <t>-</t>
  </si>
  <si>
    <t>ini revisi dari pinj bns april 2018 kmarin salah seharusnya di angsur ini tapi direalisasi bns april la ini di perbaiki jadi ini</t>
  </si>
  <si>
    <t>TAMBAHAN</t>
  </si>
  <si>
    <t>di angsur 10 bulan</t>
  </si>
  <si>
    <t>REALISASI PINJAMAN NORMATIF TGL 04 APRIL 2018</t>
  </si>
  <si>
    <t>WIDYASTUTI</t>
  </si>
  <si>
    <t>975386</t>
  </si>
  <si>
    <t>002675</t>
  </si>
  <si>
    <t>7900019721</t>
  </si>
  <si>
    <t>DJOKO SISWANTO</t>
  </si>
  <si>
    <t>910253</t>
  </si>
  <si>
    <t>002674</t>
  </si>
  <si>
    <t>0101133591</t>
  </si>
  <si>
    <t>KCP KAPASARI</t>
  </si>
  <si>
    <t>Surabaya, 04 APRIL 2018</t>
  </si>
  <si>
    <t>ARIANTO WAHYOETOMO</t>
  </si>
  <si>
    <t>911296</t>
  </si>
  <si>
    <t>002319</t>
  </si>
  <si>
    <t>1130470021</t>
  </si>
  <si>
    <t xml:space="preserve">CICIL 36 BULAN </t>
  </si>
  <si>
    <t>SRIRATNA H</t>
  </si>
  <si>
    <t>962742</t>
  </si>
  <si>
    <t>002272</t>
  </si>
  <si>
    <t>0884564561</t>
  </si>
  <si>
    <t>KCP DELTA PLAZA</t>
  </si>
  <si>
    <t xml:space="preserve">CICIL 12 BULAN </t>
  </si>
  <si>
    <t>CICIL 24 BLN</t>
  </si>
  <si>
    <t>REALISASI PINJAMAN NORMATIF TGL 06 APRIL 2018</t>
  </si>
  <si>
    <t>SHERLY ADE YULIANA</t>
  </si>
  <si>
    <t>057157</t>
  </si>
  <si>
    <t>002322</t>
  </si>
  <si>
    <t>7710166671</t>
  </si>
  <si>
    <t>Surabaya, 06 APRIL 2018</t>
  </si>
  <si>
    <t>MUHAMAD RUSLI</t>
  </si>
  <si>
    <t>970258</t>
  </si>
  <si>
    <t>002738</t>
  </si>
  <si>
    <t>0350211748</t>
  </si>
  <si>
    <t>BIRO EDC JKT</t>
  </si>
  <si>
    <t>CICILAN 1 THN</t>
  </si>
  <si>
    <t>REALISASI PINJAMAN NORMATIF TGL 10 APRIL 2018</t>
  </si>
  <si>
    <t>SUGENG PURNOMO</t>
  </si>
  <si>
    <t>101011</t>
  </si>
  <si>
    <t>010606</t>
  </si>
  <si>
    <t>0885148731</t>
  </si>
  <si>
    <t>Surabaya, 10 APRIL 2018</t>
  </si>
  <si>
    <t>REALISASI PINJAMAN NORMATIF TGL 25 APRIL 2018</t>
  </si>
  <si>
    <t>RACHMAWATI AZKA</t>
  </si>
  <si>
    <t>059446</t>
  </si>
  <si>
    <t>010607</t>
  </si>
  <si>
    <t>8220658822</t>
  </si>
  <si>
    <t>KCP RUNGKUT MEGAH</t>
  </si>
  <si>
    <t>IDA YUNITA</t>
  </si>
  <si>
    <t>951278</t>
  </si>
  <si>
    <t>002419</t>
  </si>
  <si>
    <t>0180077502</t>
  </si>
  <si>
    <t>KCU SIDOARJO</t>
  </si>
  <si>
    <t>NINIEK ERMAWATI</t>
  </si>
  <si>
    <t>900593</t>
  </si>
  <si>
    <t>002740</t>
  </si>
  <si>
    <t>0880849441</t>
  </si>
  <si>
    <t>ERAWATI</t>
  </si>
  <si>
    <t>961763</t>
  </si>
  <si>
    <t>002739</t>
  </si>
  <si>
    <t>2581422271</t>
  </si>
  <si>
    <t>Surabaya, 25 APRIL 2018</t>
  </si>
  <si>
    <t xml:space="preserve"> DL NORM</t>
  </si>
  <si>
    <t>PHAN NGIT HO</t>
  </si>
  <si>
    <t>973922</t>
  </si>
  <si>
    <t>002671</t>
  </si>
  <si>
    <t>SENTRA SME KW3</t>
  </si>
  <si>
    <t>RESCEDULE</t>
  </si>
  <si>
    <t>VERA PUSPA D</t>
  </si>
  <si>
    <t>912042</t>
  </si>
  <si>
    <t>010625</t>
  </si>
  <si>
    <t>0101137944</t>
  </si>
  <si>
    <t>ARIP PUJO U</t>
  </si>
  <si>
    <t>898788</t>
  </si>
  <si>
    <t>002535</t>
  </si>
  <si>
    <t>3631231797</t>
  </si>
  <si>
    <t>PEMBUKUAN KW3</t>
  </si>
  <si>
    <t>BEJO PRAGOTO</t>
  </si>
  <si>
    <t>897880</t>
  </si>
  <si>
    <t>011201</t>
  </si>
  <si>
    <t>1881000127</t>
  </si>
  <si>
    <t>TAMB</t>
  </si>
  <si>
    <t>SOK KW3</t>
  </si>
  <si>
    <t>RINI CHENDRASARI</t>
  </si>
  <si>
    <t>961866</t>
  </si>
  <si>
    <t>010551</t>
  </si>
  <si>
    <t>2581432111</t>
  </si>
  <si>
    <t>REALISASI PINJAMAN NORMATIF TGL 26 APRIL 2018</t>
  </si>
  <si>
    <t>Surabaya, 26 APRIL 2018</t>
  </si>
  <si>
    <t>KK DUKUH KUPANG</t>
  </si>
  <si>
    <t>MURDIANTO</t>
  </si>
  <si>
    <t>896947</t>
  </si>
  <si>
    <t>010626</t>
  </si>
  <si>
    <t>0101624471</t>
  </si>
  <si>
    <t>KCU VETERAN</t>
  </si>
  <si>
    <t>MOCHAMAD ANDRI I</t>
  </si>
  <si>
    <t>913378</t>
  </si>
  <si>
    <t>007908</t>
  </si>
  <si>
    <t>KCP MANYAR</t>
  </si>
  <si>
    <t>REALISASI PINJAMAN NORMATIF TGL 30 APRIL 2018</t>
  </si>
  <si>
    <t>EDY CAHYO SUSANTO</t>
  </si>
  <si>
    <t>110804</t>
  </si>
  <si>
    <t>002732</t>
  </si>
  <si>
    <t>0884850335</t>
  </si>
  <si>
    <t>Surabaya, 30 APRIL 2018</t>
  </si>
  <si>
    <t>S A CHILMI</t>
  </si>
  <si>
    <t>912469</t>
  </si>
  <si>
    <t>002320</t>
  </si>
  <si>
    <t>REALISASI PINJAMAN NORMATIF TGL 02 MEI 2018</t>
  </si>
  <si>
    <t>1131534286</t>
  </si>
  <si>
    <t>CICIL 12 BULAN</t>
  </si>
  <si>
    <t>Surabaya, 05 MEI 2018</t>
  </si>
  <si>
    <t>REALISASI PINJAMAN NORMATIF TGL 03 MEI 2018</t>
  </si>
  <si>
    <t>LIA RISQIANA</t>
  </si>
  <si>
    <t>058530</t>
  </si>
  <si>
    <t>009805</t>
  </si>
  <si>
    <t>3300575641</t>
  </si>
  <si>
    <t>KCP LAMONGAN</t>
  </si>
  <si>
    <t>Surabaya, 03 MEI 2018</t>
  </si>
  <si>
    <t>REALISASI PINJAMAN NORMATIF TGL 04 MEI 2018</t>
  </si>
  <si>
    <t>NANING PUDJANINGSIH</t>
  </si>
  <si>
    <t>912050</t>
  </si>
  <si>
    <t>010496</t>
  </si>
  <si>
    <t>0640009004</t>
  </si>
  <si>
    <t>Surabaya, 04 MEI 2018</t>
  </si>
  <si>
    <t>EKO SUSANTO</t>
  </si>
  <si>
    <t>963180</t>
  </si>
  <si>
    <t>002709</t>
  </si>
  <si>
    <t>cicil 24 bulan</t>
  </si>
  <si>
    <t>REALISASI PINJAMAN NORMATIF TGL 08 MEI 2018</t>
  </si>
  <si>
    <t>RIZZA RAHMAWATI</t>
  </si>
  <si>
    <t>056306</t>
  </si>
  <si>
    <t>010636</t>
  </si>
  <si>
    <t>3300619001</t>
  </si>
  <si>
    <t>Surabaya, 08 MEI 2018</t>
  </si>
  <si>
    <t>010486</t>
  </si>
  <si>
    <t>0101142000</t>
  </si>
  <si>
    <t>BAMBANG HARTONO</t>
  </si>
  <si>
    <t>931992</t>
  </si>
  <si>
    <t>010483</t>
  </si>
  <si>
    <t>0884698665</t>
  </si>
  <si>
    <t>TOMAS</t>
  </si>
  <si>
    <t>963175</t>
  </si>
  <si>
    <t>010478</t>
  </si>
  <si>
    <t>0100254425</t>
  </si>
  <si>
    <t>REALISASI PINJAMAN NORMATIF TGL 09 MEI 2018</t>
  </si>
  <si>
    <t>SRI DIARTI</t>
  </si>
  <si>
    <t>971326</t>
  </si>
  <si>
    <t>010624</t>
  </si>
  <si>
    <t>2160200840</t>
  </si>
  <si>
    <t>Surabaya, 09 MEI 2018</t>
  </si>
  <si>
    <t>KCU RUNGKUT</t>
  </si>
  <si>
    <t>REALISASI PINJAMAN NORMATIF TGL 11 MEI 2018</t>
  </si>
  <si>
    <t>WAHINTON S</t>
  </si>
  <si>
    <t>962925</t>
  </si>
  <si>
    <t>001571</t>
  </si>
  <si>
    <t>1840116600</t>
  </si>
  <si>
    <t>KCP NGORO</t>
  </si>
  <si>
    <t>Surabaya, 11 MEI 2018</t>
  </si>
  <si>
    <t>REALISASI PINJAMAN NORMATIF TGL 14 MEI 2018</t>
  </si>
  <si>
    <t>AYU FITRIANI</t>
  </si>
  <si>
    <t>061006</t>
  </si>
  <si>
    <t>010479</t>
  </si>
  <si>
    <t>0885168448</t>
  </si>
  <si>
    <t>KCP MAKRO</t>
  </si>
  <si>
    <t>Surabaya, 14 MEI 2018</t>
  </si>
  <si>
    <t>SIGIT M ALIM</t>
  </si>
  <si>
    <t>962920</t>
  </si>
  <si>
    <t>002429</t>
  </si>
  <si>
    <t>0501031053</t>
  </si>
  <si>
    <t>DODY ARIES F</t>
  </si>
  <si>
    <t>000854</t>
  </si>
  <si>
    <t>001959</t>
  </si>
  <si>
    <t>1934116677</t>
  </si>
  <si>
    <t>REALISASI PINJAMAN NORMATIF TGL 15 MEI 2018</t>
  </si>
  <si>
    <t>Surabaya, 15 MEI 2018</t>
  </si>
  <si>
    <t>SOEBANDI</t>
  </si>
  <si>
    <t>912025</t>
  </si>
  <si>
    <t>011018</t>
  </si>
  <si>
    <t>0101604411</t>
  </si>
  <si>
    <t>DENDA</t>
  </si>
  <si>
    <t>GGL DBT</t>
  </si>
  <si>
    <t>2018</t>
  </si>
  <si>
    <t>POT BNS APRIL</t>
  </si>
  <si>
    <t>CHAIRUL ANAM</t>
  </si>
  <si>
    <t>902859</t>
  </si>
  <si>
    <t>010492</t>
  </si>
  <si>
    <t>0881016213</t>
  </si>
  <si>
    <t>REALISASI PINJAMAN NORMATIF TGL 16 MEI 2018</t>
  </si>
  <si>
    <t>Surabaya, 16 MEI 2018</t>
  </si>
  <si>
    <t>REALISASI PINJAMAN NORMATIF TGL 17 MEI 2018</t>
  </si>
  <si>
    <t>ANTONIUS G</t>
  </si>
  <si>
    <t>913616</t>
  </si>
  <si>
    <t>001537</t>
  </si>
  <si>
    <t>0101327361</t>
  </si>
  <si>
    <t>Surabaya, 17 MEI 2018</t>
  </si>
  <si>
    <t>IMAM TAUFIK</t>
  </si>
  <si>
    <t>056142</t>
  </si>
  <si>
    <t>011144</t>
  </si>
  <si>
    <t>MEMPERKECIL</t>
  </si>
  <si>
    <t>ANGSURAN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</si>
</sst>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7"/>
      <name val="Times New Roman"/>
      <family val="1"/>
    </font>
    <font>
      <sz val="10"/>
      <name val="Calibri"/>
      <family val="2"/>
      <scheme val="minor"/>
    </font>
    <font>
      <i/>
      <sz val="12"/>
      <color rgb="FFFF0000"/>
      <name val="Times New Roman"/>
      <family val="1"/>
    </font>
    <font>
      <i/>
      <sz val="8"/>
      <name val="Arial Black"/>
      <family val="2"/>
    </font>
    <font>
      <sz val="5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sz val="11"/>
      <name val="Times New Roman"/>
      <family val="1"/>
    </font>
    <font>
      <i/>
      <sz val="7"/>
      <name val="Arial Black"/>
      <family val="2"/>
    </font>
    <font>
      <sz val="7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name val="Times New Roman"/>
      <family val="1"/>
    </font>
    <font>
      <i/>
      <sz val="9"/>
      <name val="Arial Black"/>
      <family val="2"/>
    </font>
    <font>
      <sz val="9"/>
      <name val="Calibri"/>
      <family val="2"/>
      <scheme val="minor"/>
    </font>
    <font>
      <b/>
      <sz val="9"/>
      <name val="Times New Roman"/>
      <family val="1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b/>
      <i/>
      <sz val="7"/>
      <name val="Arial Black"/>
      <family val="2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5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165" fontId="3" fillId="0" borderId="2" xfId="1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5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5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4" xfId="1" quotePrefix="1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15" fontId="3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3" fillId="0" borderId="6" xfId="1" applyNumberFormat="1" applyFont="1" applyFill="1" applyBorder="1"/>
    <xf numFmtId="0" fontId="3" fillId="0" borderId="6" xfId="0" applyFont="1" applyFill="1" applyBorder="1"/>
    <xf numFmtId="165" fontId="3" fillId="0" borderId="0" xfId="1" applyNumberFormat="1" applyFont="1" applyFill="1"/>
    <xf numFmtId="41" fontId="3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165" fontId="6" fillId="0" borderId="2" xfId="1" applyNumberFormat="1" applyFont="1" applyFill="1" applyBorder="1" applyAlignment="1">
      <alignment horizontal="center"/>
    </xf>
    <xf numFmtId="165" fontId="6" fillId="0" borderId="4" xfId="1" applyNumberFormat="1" applyFont="1" applyFill="1" applyBorder="1" applyAlignment="1">
      <alignment horizontal="center"/>
    </xf>
    <xf numFmtId="0" fontId="2" fillId="0" borderId="0" xfId="0" applyFont="1" applyFill="1"/>
    <xf numFmtId="0" fontId="3" fillId="0" borderId="2" xfId="0" applyNumberFormat="1" applyFont="1" applyFill="1" applyBorder="1" applyAlignment="1">
      <alignment horizontal="center"/>
    </xf>
    <xf numFmtId="0" fontId="3" fillId="0" borderId="2" xfId="0" quotePrefix="1" applyFont="1" applyFill="1" applyBorder="1" applyAlignment="1">
      <alignment horizontal="center"/>
    </xf>
    <xf numFmtId="165" fontId="3" fillId="0" borderId="2" xfId="2" applyNumberFormat="1" applyFont="1" applyFill="1" applyBorder="1"/>
    <xf numFmtId="0" fontId="3" fillId="0" borderId="0" xfId="0" applyFont="1" applyFill="1" applyBorder="1"/>
    <xf numFmtId="0" fontId="9" fillId="0" borderId="2" xfId="0" applyFont="1" applyFill="1" applyBorder="1"/>
    <xf numFmtId="165" fontId="9" fillId="0" borderId="1" xfId="1" applyNumberFormat="1" applyFont="1" applyFill="1" applyBorder="1" applyAlignment="1">
      <alignment horizontal="center"/>
    </xf>
    <xf numFmtId="165" fontId="9" fillId="0" borderId="2" xfId="1" applyNumberFormat="1" applyFont="1" applyFill="1" applyBorder="1" applyAlignment="1">
      <alignment horizontal="center"/>
    </xf>
    <xf numFmtId="0" fontId="10" fillId="0" borderId="2" xfId="0" applyFont="1" applyFill="1" applyBorder="1"/>
    <xf numFmtId="0" fontId="2" fillId="0" borderId="2" xfId="0" applyFont="1" applyFill="1" applyBorder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4" fillId="0" borderId="0" xfId="0" applyNumberFormat="1" applyFont="1" applyFill="1" applyBorder="1" applyAlignment="1">
      <alignment horizontal="center"/>
    </xf>
    <xf numFmtId="41" fontId="4" fillId="0" borderId="0" xfId="0" applyNumberFormat="1" applyFont="1" applyFill="1"/>
    <xf numFmtId="15" fontId="7" fillId="0" borderId="0" xfId="0" applyNumberFormat="1" applyFont="1" applyFill="1" applyBorder="1" applyAlignment="1">
      <alignment horizontal="center"/>
    </xf>
    <xf numFmtId="41" fontId="7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0" borderId="0" xfId="0" applyFill="1"/>
    <xf numFmtId="41" fontId="11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2" xfId="0" applyFont="1" applyFill="1" applyBorder="1"/>
    <xf numFmtId="165" fontId="9" fillId="0" borderId="4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0" fontId="2" fillId="0" borderId="0" xfId="0" applyFont="1"/>
    <xf numFmtId="0" fontId="12" fillId="0" borderId="0" xfId="0" quotePrefix="1" applyFont="1" applyFill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0" borderId="2" xfId="0" applyFont="1" applyBorder="1"/>
    <xf numFmtId="0" fontId="18" fillId="0" borderId="4" xfId="0" applyFont="1" applyBorder="1"/>
    <xf numFmtId="0" fontId="18" fillId="0" borderId="0" xfId="0" applyFont="1"/>
    <xf numFmtId="0" fontId="2" fillId="0" borderId="8" xfId="0" applyFont="1" applyBorder="1"/>
    <xf numFmtId="0" fontId="6" fillId="0" borderId="1" xfId="0" applyFont="1" applyFill="1" applyBorder="1" applyAlignment="1">
      <alignment horizontal="center"/>
    </xf>
    <xf numFmtId="0" fontId="18" fillId="0" borderId="2" xfId="0" applyFont="1" applyFill="1" applyBorder="1"/>
    <xf numFmtId="0" fontId="16" fillId="0" borderId="0" xfId="0" applyFont="1" applyFill="1" applyBorder="1"/>
    <xf numFmtId="0" fontId="15" fillId="0" borderId="11" xfId="0" applyFont="1" applyFill="1" applyBorder="1"/>
    <xf numFmtId="0" fontId="14" fillId="0" borderId="11" xfId="0" applyFont="1" applyFill="1" applyBorder="1"/>
    <xf numFmtId="0" fontId="13" fillId="0" borderId="11" xfId="0" applyFont="1" applyFill="1" applyBorder="1"/>
    <xf numFmtId="0" fontId="0" fillId="0" borderId="0" xfId="0" applyFont="1"/>
    <xf numFmtId="41" fontId="11" fillId="0" borderId="0" xfId="0" applyNumberFormat="1" applyFont="1" applyFill="1" applyAlignment="1">
      <alignment horizontal="left"/>
    </xf>
    <xf numFmtId="0" fontId="9" fillId="0" borderId="1" xfId="0" applyFont="1" applyFill="1" applyBorder="1" applyAlignment="1">
      <alignment horizontal="center"/>
    </xf>
    <xf numFmtId="0" fontId="19" fillId="0" borderId="0" xfId="0" applyFont="1"/>
    <xf numFmtId="0" fontId="20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/>
    </xf>
    <xf numFmtId="165" fontId="20" fillId="0" borderId="10" xfId="1" applyNumberFormat="1" applyFont="1" applyFill="1" applyBorder="1" applyAlignment="1">
      <alignment horizontal="center"/>
    </xf>
    <xf numFmtId="41" fontId="20" fillId="0" borderId="1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2" fillId="0" borderId="2" xfId="0" applyFont="1" applyFill="1" applyBorder="1"/>
    <xf numFmtId="164" fontId="20" fillId="0" borderId="2" xfId="0" applyNumberFormat="1" applyFont="1" applyFill="1" applyBorder="1" applyAlignment="1">
      <alignment horizontal="center"/>
    </xf>
    <xf numFmtId="165" fontId="20" fillId="0" borderId="2" xfId="1" applyNumberFormat="1" applyFont="1" applyFill="1" applyBorder="1" applyAlignment="1">
      <alignment horizontal="center"/>
    </xf>
    <xf numFmtId="41" fontId="20" fillId="0" borderId="2" xfId="0" applyNumberFormat="1" applyFont="1" applyFill="1" applyBorder="1" applyAlignment="1">
      <alignment horizontal="center"/>
    </xf>
    <xf numFmtId="49" fontId="20" fillId="0" borderId="3" xfId="0" applyNumberFormat="1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49" fontId="20" fillId="0" borderId="5" xfId="0" applyNumberFormat="1" applyFont="1" applyFill="1" applyBorder="1" applyAlignment="1">
      <alignment horizontal="center"/>
    </xf>
    <xf numFmtId="0" fontId="22" fillId="0" borderId="4" xfId="0" applyFont="1" applyFill="1" applyBorder="1"/>
    <xf numFmtId="164" fontId="20" fillId="0" borderId="4" xfId="0" applyNumberFormat="1" applyFont="1" applyFill="1" applyBorder="1" applyAlignment="1">
      <alignment horizontal="center"/>
    </xf>
    <xf numFmtId="49" fontId="20" fillId="0" borderId="4" xfId="0" applyNumberFormat="1" applyFont="1" applyFill="1" applyBorder="1" applyAlignment="1">
      <alignment horizontal="center"/>
    </xf>
    <xf numFmtId="165" fontId="20" fillId="0" borderId="4" xfId="1" applyNumberFormat="1" applyFont="1" applyFill="1" applyBorder="1" applyAlignment="1">
      <alignment horizontal="center"/>
    </xf>
    <xf numFmtId="165" fontId="20" fillId="0" borderId="4" xfId="1" quotePrefix="1" applyNumberFormat="1" applyFont="1" applyFill="1" applyBorder="1" applyAlignment="1">
      <alignment horizontal="center"/>
    </xf>
    <xf numFmtId="165" fontId="23" fillId="0" borderId="4" xfId="1" applyNumberFormat="1" applyFont="1" applyFill="1" applyBorder="1" applyAlignment="1">
      <alignment horizontal="center"/>
    </xf>
    <xf numFmtId="41" fontId="20" fillId="0" borderId="4" xfId="0" applyNumberFormat="1" applyFont="1" applyFill="1" applyBorder="1" applyAlignment="1">
      <alignment horizontal="center"/>
    </xf>
    <xf numFmtId="0" fontId="18" fillId="0" borderId="0" xfId="0" applyFont="1" applyFill="1"/>
    <xf numFmtId="0" fontId="15" fillId="0" borderId="2" xfId="0" applyFont="1" applyFill="1" applyBorder="1"/>
    <xf numFmtId="0" fontId="24" fillId="0" borderId="2" xfId="0" applyFont="1" applyFill="1" applyBorder="1"/>
    <xf numFmtId="0" fontId="2" fillId="0" borderId="8" xfId="0" applyFont="1" applyFill="1" applyBorder="1"/>
    <xf numFmtId="0" fontId="3" fillId="0" borderId="7" xfId="0" applyFont="1" applyFill="1" applyBorder="1"/>
    <xf numFmtId="0" fontId="18" fillId="0" borderId="9" xfId="0" applyFont="1" applyFill="1" applyBorder="1"/>
    <xf numFmtId="0" fontId="25" fillId="0" borderId="0" xfId="0" applyFont="1" applyFill="1" applyBorder="1"/>
    <xf numFmtId="165" fontId="14" fillId="0" borderId="1" xfId="1" applyNumberFormat="1" applyFont="1" applyFill="1" applyBorder="1" applyAlignment="1">
      <alignment horizontal="center"/>
    </xf>
    <xf numFmtId="165" fontId="14" fillId="0" borderId="2" xfId="1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/>
    </xf>
    <xf numFmtId="0" fontId="6" fillId="2" borderId="0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2" fillId="2" borderId="0" xfId="0" quotePrefix="1" applyFont="1" applyFill="1" applyAlignment="1">
      <alignment horizontal="center"/>
    </xf>
    <xf numFmtId="15" fontId="3" fillId="2" borderId="2" xfId="0" applyNumberFormat="1" applyFont="1" applyFill="1" applyBorder="1" applyAlignment="1">
      <alignment horizontal="center"/>
    </xf>
    <xf numFmtId="49" fontId="3" fillId="2" borderId="2" xfId="0" quotePrefix="1" applyNumberFormat="1" applyFont="1" applyFill="1" applyBorder="1" applyAlignment="1">
      <alignment horizontal="center"/>
    </xf>
    <xf numFmtId="165" fontId="3" fillId="2" borderId="2" xfId="2" applyNumberFormat="1" applyFont="1" applyFill="1" applyBorder="1"/>
    <xf numFmtId="165" fontId="3" fillId="2" borderId="2" xfId="1" applyNumberFormat="1" applyFont="1" applyFill="1" applyBorder="1" applyAlignment="1">
      <alignment horizontal="center"/>
    </xf>
    <xf numFmtId="0" fontId="13" fillId="2" borderId="2" xfId="0" applyFont="1" applyFill="1" applyBorder="1"/>
    <xf numFmtId="0" fontId="18" fillId="2" borderId="2" xfId="0" applyFont="1" applyFill="1" applyBorder="1"/>
    <xf numFmtId="0" fontId="2" fillId="2" borderId="0" xfId="0" applyFont="1" applyFill="1"/>
    <xf numFmtId="0" fontId="14" fillId="2" borderId="0" xfId="0" applyFont="1" applyFill="1" applyBorder="1"/>
    <xf numFmtId="0" fontId="6" fillId="0" borderId="0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165" fontId="26" fillId="0" borderId="1" xfId="1" applyNumberFormat="1" applyFont="1" applyFill="1" applyBorder="1" applyAlignment="1">
      <alignment horizontal="center"/>
    </xf>
    <xf numFmtId="165" fontId="27" fillId="0" borderId="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165" fontId="6" fillId="0" borderId="2" xfId="1" quotePrefix="1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quotePrefix="1" applyFont="1" applyFill="1" applyBorder="1" applyAlignment="1">
      <alignment horizontal="center"/>
    </xf>
    <xf numFmtId="0" fontId="18" fillId="0" borderId="1" xfId="0" applyFont="1" applyFill="1" applyBorder="1"/>
    <xf numFmtId="15" fontId="3" fillId="0" borderId="1" xfId="0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2" fillId="0" borderId="1" xfId="0" applyFont="1" applyFill="1" applyBorder="1"/>
    <xf numFmtId="0" fontId="9" fillId="0" borderId="1" xfId="0" applyFont="1" applyFill="1" applyBorder="1"/>
    <xf numFmtId="0" fontId="10" fillId="0" borderId="1" xfId="0" applyFont="1" applyFill="1" applyBorder="1"/>
    <xf numFmtId="0" fontId="28" fillId="0" borderId="2" xfId="0" quotePrefix="1" applyFont="1" applyFill="1" applyBorder="1" applyAlignment="1">
      <alignment horizontal="center"/>
    </xf>
    <xf numFmtId="15" fontId="16" fillId="0" borderId="2" xfId="0" applyNumberFormat="1" applyFont="1" applyFill="1" applyBorder="1" applyAlignment="1">
      <alignment horizontal="center"/>
    </xf>
    <xf numFmtId="0" fontId="3" fillId="0" borderId="6" xfId="0" applyFont="1" applyFill="1" applyBorder="1" applyAlignment="1"/>
    <xf numFmtId="0" fontId="2" fillId="0" borderId="6" xfId="0" applyFont="1" applyFill="1" applyBorder="1"/>
    <xf numFmtId="165" fontId="3" fillId="0" borderId="0" xfId="2" applyNumberFormat="1" applyFont="1" applyFill="1" applyBorder="1"/>
    <xf numFmtId="0" fontId="29" fillId="0" borderId="0" xfId="0" applyFont="1"/>
    <xf numFmtId="0" fontId="30" fillId="0" borderId="0" xfId="0" applyFont="1" applyFill="1"/>
    <xf numFmtId="0" fontId="31" fillId="0" borderId="0" xfId="0" applyNumberFormat="1" applyFont="1" applyFill="1" applyAlignment="1">
      <alignment horizontal="left"/>
    </xf>
    <xf numFmtId="0" fontId="32" fillId="0" borderId="0" xfId="0" applyFont="1"/>
    <xf numFmtId="0" fontId="14" fillId="0" borderId="2" xfId="0" applyFont="1" applyFill="1" applyBorder="1"/>
    <xf numFmtId="0" fontId="25" fillId="0" borderId="2" xfId="0" applyFont="1" applyFill="1" applyBorder="1"/>
    <xf numFmtId="0" fontId="33" fillId="0" borderId="0" xfId="0" applyFont="1"/>
    <xf numFmtId="0" fontId="3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2" xfId="0" quotePrefix="1" applyFont="1" applyFill="1" applyBorder="1" applyAlignment="1">
      <alignment horizontal="center"/>
    </xf>
    <xf numFmtId="0" fontId="12" fillId="3" borderId="0" xfId="0" quotePrefix="1" applyFont="1" applyFill="1" applyAlignment="1">
      <alignment horizontal="center"/>
    </xf>
    <xf numFmtId="15" fontId="3" fillId="3" borderId="2" xfId="0" applyNumberFormat="1" applyFont="1" applyFill="1" applyBorder="1" applyAlignment="1">
      <alignment horizontal="center"/>
    </xf>
    <xf numFmtId="49" fontId="3" fillId="3" borderId="2" xfId="0" quotePrefix="1" applyNumberFormat="1" applyFont="1" applyFill="1" applyBorder="1" applyAlignment="1">
      <alignment horizontal="center"/>
    </xf>
    <xf numFmtId="165" fontId="3" fillId="3" borderId="2" xfId="2" applyNumberFormat="1" applyFont="1" applyFill="1" applyBorder="1"/>
    <xf numFmtId="165" fontId="3" fillId="3" borderId="2" xfId="1" applyNumberFormat="1" applyFont="1" applyFill="1" applyBorder="1" applyAlignment="1">
      <alignment horizontal="center"/>
    </xf>
    <xf numFmtId="0" fontId="13" fillId="3" borderId="2" xfId="0" applyFont="1" applyFill="1" applyBorder="1"/>
    <xf numFmtId="0" fontId="25" fillId="3" borderId="2" xfId="0" applyFont="1" applyFill="1" applyBorder="1"/>
    <xf numFmtId="0" fontId="2" fillId="3" borderId="0" xfId="0" applyFont="1" applyFill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03"/>
  <sheetViews>
    <sheetView topLeftCell="A183" workbookViewId="0">
      <selection activeCell="F167" sqref="F167"/>
    </sheetView>
  </sheetViews>
  <sheetFormatPr defaultRowHeight="15"/>
  <cols>
    <col min="1" max="1" width="3.7109375" customWidth="1"/>
    <col min="2" max="2" width="25.28515625" customWidth="1"/>
    <col min="5" max="5" width="12.28515625" bestFit="1" customWidth="1"/>
    <col min="6" max="6" width="14.42578125" customWidth="1"/>
    <col min="7" max="7" width="16.85546875" customWidth="1"/>
    <col min="8" max="8" width="10.140625" customWidth="1"/>
    <col min="9" max="9" width="15.5703125" customWidth="1"/>
    <col min="10" max="10" width="6.42578125" customWidth="1"/>
    <col min="11" max="11" width="6" customWidth="1"/>
    <col min="12" max="12" width="15.42578125" customWidth="1"/>
    <col min="13" max="13" width="16.7109375" style="55" customWidth="1"/>
    <col min="14" max="14" width="17" customWidth="1"/>
    <col min="15" max="15" width="9.7109375" customWidth="1"/>
    <col min="16" max="16" width="5.425781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39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12" t="s">
        <v>7</v>
      </c>
      <c r="M3" s="33" t="s">
        <v>7</v>
      </c>
      <c r="N3" s="12" t="s">
        <v>8</v>
      </c>
      <c r="O3" s="70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1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72" t="s">
        <v>40</v>
      </c>
      <c r="C8" s="38" t="s">
        <v>41</v>
      </c>
      <c r="D8" s="64" t="s">
        <v>42</v>
      </c>
      <c r="E8" s="26">
        <v>43102</v>
      </c>
      <c r="F8" s="38" t="s">
        <v>43</v>
      </c>
      <c r="G8" s="39">
        <v>19158000</v>
      </c>
      <c r="H8" s="39">
        <v>0</v>
      </c>
      <c r="I8" s="39">
        <v>478950</v>
      </c>
      <c r="J8" s="1">
        <v>104516</v>
      </c>
      <c r="K8" s="1">
        <v>0</v>
      </c>
      <c r="L8" s="1">
        <f t="shared" ref="L8" si="0">SUM(G8:K8)</f>
        <v>19741466</v>
      </c>
      <c r="M8" s="1">
        <f>30000000-L8</f>
        <v>10258534</v>
      </c>
      <c r="N8" s="1">
        <f t="shared" ref="N8" si="1">+L8+M8</f>
        <v>30000000</v>
      </c>
      <c r="O8" s="74" t="s">
        <v>33</v>
      </c>
      <c r="P8" s="71" t="s">
        <v>36</v>
      </c>
    </row>
    <row r="9" spans="1:16" ht="15.75">
      <c r="A9" s="37"/>
      <c r="B9" s="40"/>
      <c r="C9" s="38"/>
      <c r="D9" s="63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:N10" si="2">SUM(G8:G9)</f>
        <v>19158000</v>
      </c>
      <c r="H10" s="28">
        <f t="shared" si="2"/>
        <v>0</v>
      </c>
      <c r="I10" s="28">
        <f t="shared" si="2"/>
        <v>478950</v>
      </c>
      <c r="J10" s="28">
        <f t="shared" si="2"/>
        <v>104516</v>
      </c>
      <c r="K10" s="28">
        <f t="shared" si="2"/>
        <v>0</v>
      </c>
      <c r="L10" s="28">
        <f t="shared" si="2"/>
        <v>19741466</v>
      </c>
      <c r="M10" s="28">
        <f t="shared" si="2"/>
        <v>10258534</v>
      </c>
      <c r="N10" s="28">
        <f t="shared" si="2"/>
        <v>30000000</v>
      </c>
      <c r="O10" s="29"/>
      <c r="P10" s="29"/>
    </row>
    <row r="11" spans="1:16" ht="16.5" hidden="1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 hidden="1">
      <c r="A12" s="5"/>
      <c r="B12" s="31" t="s">
        <v>44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M12" s="36"/>
      <c r="N12" s="36"/>
      <c r="O12" s="36"/>
      <c r="P12" s="36"/>
    </row>
    <row r="13" spans="1:16" ht="15.75" hidden="1">
      <c r="A13" s="47"/>
      <c r="B13" s="48" t="s">
        <v>19</v>
      </c>
      <c r="C13" s="31" t="s">
        <v>25</v>
      </c>
      <c r="D13" s="46"/>
      <c r="E13" s="63"/>
      <c r="F13" s="49"/>
      <c r="G13" s="155" t="s">
        <v>26</v>
      </c>
      <c r="H13" s="155"/>
      <c r="I13" s="155"/>
      <c r="J13" s="36"/>
      <c r="K13" s="49"/>
      <c r="L13" s="36"/>
      <c r="M13" s="36"/>
      <c r="N13" s="36"/>
      <c r="O13" s="36"/>
      <c r="P13" s="36"/>
    </row>
    <row r="14" spans="1:16" ht="15.75" hidden="1">
      <c r="A14" s="47"/>
      <c r="B14" s="48"/>
      <c r="C14" s="31"/>
      <c r="D14" s="46"/>
      <c r="E14" s="63"/>
      <c r="F14" s="31"/>
      <c r="G14" s="31"/>
      <c r="H14" s="31"/>
      <c r="I14" s="31"/>
      <c r="J14" s="31"/>
      <c r="K14" s="31"/>
      <c r="L14" s="31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6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1"/>
      <c r="M17" s="36"/>
      <c r="N17" s="36"/>
      <c r="O17" s="36"/>
      <c r="P17" s="36"/>
    </row>
    <row r="18" spans="1:16" ht="15.75" hidden="1">
      <c r="A18" s="47" t="s">
        <v>20</v>
      </c>
      <c r="B18" s="50" t="s">
        <v>23</v>
      </c>
      <c r="C18" s="51" t="s">
        <v>21</v>
      </c>
      <c r="D18" s="46"/>
      <c r="E18" s="63"/>
      <c r="F18" s="32"/>
      <c r="G18" s="32" t="s">
        <v>16</v>
      </c>
      <c r="H18" s="32"/>
      <c r="I18" s="32" t="s">
        <v>28</v>
      </c>
      <c r="J18" s="36"/>
      <c r="K18" s="36"/>
      <c r="L18" s="36"/>
      <c r="M18" s="36"/>
      <c r="N18" s="36"/>
      <c r="O18" s="36"/>
      <c r="P18" s="36"/>
    </row>
    <row r="19" spans="1:16" ht="15.75" hidden="1">
      <c r="A19" s="47"/>
      <c r="B19" s="52" t="s">
        <v>24</v>
      </c>
      <c r="C19" s="53" t="s">
        <v>17</v>
      </c>
      <c r="D19" s="46"/>
      <c r="E19" s="63"/>
      <c r="F19" s="54"/>
      <c r="G19" s="54" t="s">
        <v>18</v>
      </c>
      <c r="H19" s="54"/>
      <c r="I19" s="54" t="s">
        <v>22</v>
      </c>
      <c r="J19" s="36"/>
      <c r="K19" s="36"/>
      <c r="L19" s="36"/>
      <c r="M19" s="36"/>
      <c r="N19" s="36"/>
      <c r="O19" s="36"/>
      <c r="P19" s="36"/>
    </row>
    <row r="20" spans="1:16" hidden="1"/>
    <row r="21" spans="1:16" ht="16.5" thickTop="1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M21" s="36"/>
      <c r="N21" s="36"/>
      <c r="O21" s="36"/>
      <c r="P21" s="36"/>
    </row>
    <row r="22" spans="1:16" ht="15.75">
      <c r="A22" s="8" t="s">
        <v>39</v>
      </c>
      <c r="B22" s="3"/>
      <c r="C22" s="3"/>
      <c r="D22" s="3"/>
      <c r="E22" s="3"/>
      <c r="F22" s="6"/>
      <c r="G22" s="5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12" t="s">
        <v>7</v>
      </c>
      <c r="M23" s="33" t="s">
        <v>7</v>
      </c>
      <c r="N23" s="12" t="s">
        <v>8</v>
      </c>
      <c r="O23" s="70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1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31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72" t="s">
        <v>45</v>
      </c>
      <c r="C28" s="38" t="s">
        <v>46</v>
      </c>
      <c r="D28" s="64" t="s">
        <v>47</v>
      </c>
      <c r="E28" s="26">
        <v>43102</v>
      </c>
      <c r="F28" s="38" t="s">
        <v>48</v>
      </c>
      <c r="G28" s="39">
        <v>4579000</v>
      </c>
      <c r="H28" s="39">
        <v>0</v>
      </c>
      <c r="I28" s="39">
        <v>114475</v>
      </c>
      <c r="J28" s="1">
        <v>46452</v>
      </c>
      <c r="K28" s="1">
        <v>0</v>
      </c>
      <c r="L28" s="1">
        <f t="shared" ref="L28" si="3">SUM(G28:K28)</f>
        <v>4739927</v>
      </c>
      <c r="M28" s="1">
        <f>10000000-L28</f>
        <v>5260073</v>
      </c>
      <c r="N28" s="1">
        <f t="shared" ref="N28" si="4">+L28+M28</f>
        <v>10000000</v>
      </c>
      <c r="O28" s="73" t="s">
        <v>38</v>
      </c>
      <c r="P28" s="71" t="s">
        <v>36</v>
      </c>
    </row>
    <row r="29" spans="1:16" ht="15.75">
      <c r="A29" s="37"/>
      <c r="B29" s="40"/>
      <c r="C29" s="38"/>
      <c r="D29" s="63"/>
      <c r="E29" s="26"/>
      <c r="F29" s="38"/>
      <c r="G29" s="39"/>
      <c r="H29" s="39"/>
      <c r="I29" s="39"/>
      <c r="J29" s="39"/>
      <c r="K29" s="39"/>
      <c r="L29" s="1"/>
      <c r="M29" s="1"/>
      <c r="N29" s="1"/>
      <c r="O29" s="60"/>
      <c r="P29" s="45"/>
    </row>
    <row r="30" spans="1:16" ht="16.5" thickBot="1">
      <c r="A30" s="27"/>
      <c r="B30" s="57"/>
      <c r="C30" s="58"/>
      <c r="D30" s="69"/>
      <c r="E30" s="58"/>
      <c r="F30" s="59"/>
      <c r="G30" s="28">
        <f t="shared" ref="G30:N30" si="5">SUM(G28:G29)</f>
        <v>4579000</v>
      </c>
      <c r="H30" s="28">
        <f t="shared" si="5"/>
        <v>0</v>
      </c>
      <c r="I30" s="28">
        <f t="shared" si="5"/>
        <v>114475</v>
      </c>
      <c r="J30" s="28">
        <f t="shared" si="5"/>
        <v>46452</v>
      </c>
      <c r="K30" s="28">
        <f t="shared" si="5"/>
        <v>0</v>
      </c>
      <c r="L30" s="28">
        <f t="shared" si="5"/>
        <v>4739927</v>
      </c>
      <c r="M30" s="28">
        <f t="shared" si="5"/>
        <v>5260073</v>
      </c>
      <c r="N30" s="28">
        <f t="shared" si="5"/>
        <v>10000000</v>
      </c>
      <c r="O30" s="29"/>
      <c r="P30" s="29"/>
    </row>
    <row r="31" spans="1:16" ht="16.5" hidden="1" thickTop="1">
      <c r="A31" s="5"/>
      <c r="B31" s="4"/>
      <c r="C31" s="4"/>
      <c r="D31" s="5"/>
      <c r="E31" s="4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4"/>
    </row>
    <row r="32" spans="1:16" ht="15.75" hidden="1">
      <c r="A32" s="5"/>
      <c r="B32" s="31" t="s">
        <v>44</v>
      </c>
      <c r="C32" s="4"/>
      <c r="D32" s="46"/>
      <c r="E32" s="36"/>
      <c r="F32" s="30"/>
      <c r="G32" s="31"/>
      <c r="H32" s="31"/>
      <c r="I32" s="31"/>
      <c r="J32" s="31"/>
      <c r="K32" s="31"/>
      <c r="L32" s="31"/>
      <c r="M32" s="36"/>
      <c r="N32" s="36"/>
      <c r="O32" s="36"/>
      <c r="P32" s="36"/>
    </row>
    <row r="33" spans="1:16" ht="15.75" hidden="1">
      <c r="A33" s="47"/>
      <c r="B33" s="48" t="s">
        <v>19</v>
      </c>
      <c r="C33" s="31" t="s">
        <v>25</v>
      </c>
      <c r="D33" s="46"/>
      <c r="E33" s="63"/>
      <c r="F33" s="49"/>
      <c r="G33" s="155" t="s">
        <v>26</v>
      </c>
      <c r="H33" s="155"/>
      <c r="I33" s="155"/>
      <c r="J33" s="36"/>
      <c r="K33" s="49"/>
      <c r="L33" s="36"/>
      <c r="M33" s="36"/>
      <c r="N33" s="36"/>
      <c r="O33" s="36"/>
      <c r="P33" s="36"/>
    </row>
    <row r="34" spans="1:16" ht="15.75" hidden="1">
      <c r="A34" s="47"/>
      <c r="B34" s="48"/>
      <c r="C34" s="31"/>
      <c r="D34" s="46"/>
      <c r="E34" s="63"/>
      <c r="F34" s="31"/>
      <c r="G34" s="31"/>
      <c r="H34" s="31"/>
      <c r="I34" s="31"/>
      <c r="J34" s="31"/>
      <c r="K34" s="31"/>
      <c r="L34" s="31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6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1"/>
      <c r="M37" s="36"/>
      <c r="N37" s="36"/>
      <c r="O37" s="36"/>
      <c r="P37" s="36"/>
    </row>
    <row r="38" spans="1:16" ht="15.75" hidden="1">
      <c r="A38" s="47" t="s">
        <v>20</v>
      </c>
      <c r="B38" s="50" t="s">
        <v>23</v>
      </c>
      <c r="C38" s="51" t="s">
        <v>21</v>
      </c>
      <c r="D38" s="46"/>
      <c r="E38" s="63"/>
      <c r="F38" s="32"/>
      <c r="G38" s="32" t="s">
        <v>16</v>
      </c>
      <c r="H38" s="32"/>
      <c r="I38" s="32" t="s">
        <v>28</v>
      </c>
      <c r="J38" s="36"/>
      <c r="K38" s="36"/>
      <c r="L38" s="36"/>
      <c r="M38" s="36"/>
      <c r="N38" s="36"/>
      <c r="O38" s="36"/>
      <c r="P38" s="36"/>
    </row>
    <row r="39" spans="1:16" ht="15.75" hidden="1">
      <c r="A39" s="47"/>
      <c r="B39" s="52" t="s">
        <v>24</v>
      </c>
      <c r="C39" s="53" t="s">
        <v>17</v>
      </c>
      <c r="D39" s="46"/>
      <c r="E39" s="63"/>
      <c r="F39" s="54"/>
      <c r="G39" s="54" t="s">
        <v>18</v>
      </c>
      <c r="H39" s="54"/>
      <c r="I39" s="54" t="s">
        <v>22</v>
      </c>
      <c r="J39" s="36"/>
      <c r="K39" s="36"/>
      <c r="L39" s="36"/>
      <c r="M39" s="36"/>
      <c r="N39" s="36"/>
      <c r="O39" s="36"/>
      <c r="P39" s="36"/>
    </row>
    <row r="40" spans="1:16" hidden="1"/>
    <row r="41" spans="1:16" ht="16.5" thickTop="1">
      <c r="A41" s="3" t="s">
        <v>0</v>
      </c>
      <c r="B41" s="4"/>
      <c r="C41" s="5"/>
      <c r="D41" s="5"/>
      <c r="E41" s="5"/>
      <c r="F41" s="6"/>
      <c r="G41" s="6"/>
      <c r="H41" s="6"/>
      <c r="I41" s="6"/>
      <c r="J41" s="6"/>
      <c r="K41" s="6"/>
      <c r="L41" s="7"/>
      <c r="M41" s="36"/>
      <c r="N41" s="36"/>
      <c r="O41" s="36"/>
      <c r="P41" s="36"/>
    </row>
    <row r="42" spans="1:16" ht="15.75">
      <c r="A42" s="8" t="s">
        <v>49</v>
      </c>
      <c r="B42" s="3"/>
      <c r="C42" s="3"/>
      <c r="D42" s="3"/>
      <c r="E42" s="3"/>
      <c r="F42" s="6"/>
      <c r="G42" s="5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9"/>
      <c r="B43" s="9" t="s">
        <v>15</v>
      </c>
      <c r="C43" s="10" t="s">
        <v>1</v>
      </c>
      <c r="D43" s="65" t="s">
        <v>32</v>
      </c>
      <c r="E43" s="11" t="s">
        <v>2</v>
      </c>
      <c r="F43" s="10" t="s">
        <v>3</v>
      </c>
      <c r="G43" s="12" t="s">
        <v>4</v>
      </c>
      <c r="H43" s="12" t="s">
        <v>4</v>
      </c>
      <c r="I43" s="62" t="s">
        <v>5</v>
      </c>
      <c r="J43" s="12" t="s">
        <v>29</v>
      </c>
      <c r="K43" s="42" t="s">
        <v>35</v>
      </c>
      <c r="L43" s="12" t="s">
        <v>7</v>
      </c>
      <c r="M43" s="33" t="s">
        <v>7</v>
      </c>
      <c r="N43" s="12" t="s">
        <v>8</v>
      </c>
      <c r="O43" s="70" t="s">
        <v>9</v>
      </c>
      <c r="P43" s="13" t="s">
        <v>27</v>
      </c>
    </row>
    <row r="44" spans="1:16" ht="15.75">
      <c r="A44" s="14"/>
      <c r="B44" s="14"/>
      <c r="C44" s="15"/>
      <c r="D44" s="66"/>
      <c r="E44" s="16"/>
      <c r="F44" s="15"/>
      <c r="G44" s="1" t="s">
        <v>10</v>
      </c>
      <c r="H44" s="1" t="s">
        <v>10</v>
      </c>
      <c r="I44" s="34" t="s">
        <v>11</v>
      </c>
      <c r="J44" s="43"/>
      <c r="K44" s="43" t="s">
        <v>34</v>
      </c>
      <c r="L44" s="1" t="s">
        <v>12</v>
      </c>
      <c r="M44" s="34" t="s">
        <v>13</v>
      </c>
      <c r="N44" s="1" t="s">
        <v>14</v>
      </c>
      <c r="O44" s="14"/>
      <c r="P44" s="17"/>
    </row>
    <row r="45" spans="1:16" ht="15.75">
      <c r="A45" s="14"/>
      <c r="B45" s="14"/>
      <c r="C45" s="18"/>
      <c r="D45" s="66"/>
      <c r="E45" s="16"/>
      <c r="F45" s="15"/>
      <c r="G45" s="1" t="s">
        <v>31</v>
      </c>
      <c r="H45" s="1" t="s">
        <v>30</v>
      </c>
      <c r="I45" s="34" t="s">
        <v>6</v>
      </c>
      <c r="J45" s="1"/>
      <c r="K45" s="1"/>
      <c r="L45" s="1"/>
      <c r="M45" s="1"/>
      <c r="N45" s="1"/>
      <c r="O45" s="14"/>
      <c r="P45" s="17"/>
    </row>
    <row r="46" spans="1:16" ht="15.75">
      <c r="A46" s="19"/>
      <c r="B46" s="19"/>
      <c r="C46" s="20"/>
      <c r="D46" s="67"/>
      <c r="E46" s="21"/>
      <c r="F46" s="22"/>
      <c r="G46" s="23"/>
      <c r="H46" s="61"/>
      <c r="I46" s="24"/>
      <c r="J46" s="23"/>
      <c r="K46" s="35"/>
      <c r="L46" s="23"/>
      <c r="M46" s="23"/>
      <c r="N46" s="23"/>
      <c r="O46" s="19"/>
      <c r="P46" s="25"/>
    </row>
    <row r="47" spans="1:16" ht="15.75">
      <c r="A47" s="37"/>
      <c r="B47" s="2"/>
      <c r="C47" s="38" t="s">
        <v>37</v>
      </c>
      <c r="D47" s="68"/>
      <c r="E47" s="26"/>
      <c r="F47" s="38"/>
      <c r="G47" s="39"/>
      <c r="H47" s="39"/>
      <c r="I47" s="39"/>
      <c r="J47" s="39"/>
      <c r="K47" s="39"/>
      <c r="L47" s="1"/>
      <c r="M47" s="1"/>
      <c r="N47" s="1"/>
      <c r="O47" s="41"/>
      <c r="P47" s="44"/>
    </row>
    <row r="48" spans="1:16" ht="15.75">
      <c r="A48" s="37">
        <v>1</v>
      </c>
      <c r="B48" s="72" t="s">
        <v>50</v>
      </c>
      <c r="C48" s="38" t="s">
        <v>51</v>
      </c>
      <c r="D48" s="64" t="s">
        <v>52</v>
      </c>
      <c r="E48" s="26">
        <v>43103</v>
      </c>
      <c r="F48" s="38" t="s">
        <v>53</v>
      </c>
      <c r="G48" s="39">
        <v>9162000</v>
      </c>
      <c r="H48" s="39">
        <v>0</v>
      </c>
      <c r="I48" s="39">
        <v>229050</v>
      </c>
      <c r="J48" s="1">
        <v>87097</v>
      </c>
      <c r="K48" s="1">
        <v>0</v>
      </c>
      <c r="L48" s="1">
        <f t="shared" ref="L48" si="6">SUM(G48:K48)</f>
        <v>9478147</v>
      </c>
      <c r="M48" s="1">
        <f>15000000-L48</f>
        <v>5521853</v>
      </c>
      <c r="N48" s="1">
        <f t="shared" ref="N48" si="7">+L48+M48</f>
        <v>15000000</v>
      </c>
      <c r="O48" s="73" t="s">
        <v>54</v>
      </c>
      <c r="P48" s="71" t="s">
        <v>36</v>
      </c>
    </row>
    <row r="49" spans="1:16" ht="15.75">
      <c r="A49" s="37"/>
      <c r="B49" s="40"/>
      <c r="C49" s="38"/>
      <c r="D49" s="63"/>
      <c r="E49" s="26"/>
      <c r="F49" s="38"/>
      <c r="G49" s="39"/>
      <c r="H49" s="39"/>
      <c r="I49" s="39"/>
      <c r="J49" s="39"/>
      <c r="K49" s="39"/>
      <c r="L49" s="1"/>
      <c r="M49" s="1"/>
      <c r="N49" s="1"/>
      <c r="O49" s="60"/>
      <c r="P49" s="45"/>
    </row>
    <row r="50" spans="1:16" ht="16.5" thickBot="1">
      <c r="A50" s="27"/>
      <c r="B50" s="57"/>
      <c r="C50" s="58"/>
      <c r="D50" s="69"/>
      <c r="E50" s="58"/>
      <c r="F50" s="59"/>
      <c r="G50" s="28">
        <f t="shared" ref="G50" si="8">SUM(G48:G49)</f>
        <v>9162000</v>
      </c>
      <c r="H50" s="28">
        <f t="shared" ref="H50" si="9">SUM(H48:H49)</f>
        <v>0</v>
      </c>
      <c r="I50" s="28">
        <f t="shared" ref="I50" si="10">SUM(I48:I49)</f>
        <v>229050</v>
      </c>
      <c r="J50" s="28">
        <f t="shared" ref="J50" si="11">SUM(J48:J49)</f>
        <v>87097</v>
      </c>
      <c r="K50" s="28">
        <f t="shared" ref="K50" si="12">SUM(K48:K49)</f>
        <v>0</v>
      </c>
      <c r="L50" s="28">
        <f t="shared" ref="L50" si="13">SUM(L48:L49)</f>
        <v>9478147</v>
      </c>
      <c r="M50" s="28">
        <f t="shared" ref="M50" si="14">SUM(M48:M49)</f>
        <v>5521853</v>
      </c>
      <c r="N50" s="28">
        <f t="shared" ref="N50" si="15">SUM(N48:N49)</f>
        <v>15000000</v>
      </c>
      <c r="O50" s="29"/>
      <c r="P50" s="29"/>
    </row>
    <row r="51" spans="1:16" ht="16.5" hidden="1" thickTop="1">
      <c r="A51" s="5"/>
      <c r="B51" s="4"/>
      <c r="C51" s="4"/>
      <c r="D51" s="5"/>
      <c r="E51" s="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4"/>
    </row>
    <row r="52" spans="1:16" ht="15.75" hidden="1">
      <c r="A52" s="5"/>
      <c r="B52" s="31" t="s">
        <v>55</v>
      </c>
      <c r="C52" s="4"/>
      <c r="D52" s="46"/>
      <c r="E52" s="36"/>
      <c r="F52" s="30"/>
      <c r="G52" s="31"/>
      <c r="H52" s="31"/>
      <c r="I52" s="31"/>
      <c r="J52" s="31"/>
      <c r="K52" s="31"/>
      <c r="L52" s="31"/>
      <c r="M52" s="36"/>
      <c r="N52" s="36"/>
      <c r="O52" s="36"/>
      <c r="P52" s="36"/>
    </row>
    <row r="53" spans="1:16" ht="15.75" hidden="1">
      <c r="A53" s="47"/>
      <c r="B53" s="48" t="s">
        <v>19</v>
      </c>
      <c r="C53" s="31" t="s">
        <v>25</v>
      </c>
      <c r="D53" s="46"/>
      <c r="E53" s="63"/>
      <c r="F53" s="49"/>
      <c r="G53" s="155" t="s">
        <v>26</v>
      </c>
      <c r="H53" s="155"/>
      <c r="I53" s="155"/>
      <c r="J53" s="36"/>
      <c r="K53" s="49"/>
      <c r="L53" s="36"/>
      <c r="M53" s="36"/>
      <c r="N53" s="36"/>
      <c r="O53" s="36"/>
      <c r="P53" s="36"/>
    </row>
    <row r="54" spans="1:16" ht="15.75" hidden="1">
      <c r="A54" s="47"/>
      <c r="B54" s="48"/>
      <c r="C54" s="31"/>
      <c r="D54" s="46"/>
      <c r="E54" s="63"/>
      <c r="F54" s="31"/>
      <c r="G54" s="31"/>
      <c r="H54" s="31"/>
      <c r="I54" s="31"/>
      <c r="J54" s="31"/>
      <c r="K54" s="31"/>
      <c r="L54" s="31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6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1"/>
      <c r="M57" s="36"/>
      <c r="N57" s="36"/>
      <c r="O57" s="36"/>
      <c r="P57" s="36"/>
    </row>
    <row r="58" spans="1:16" ht="15.75" hidden="1">
      <c r="A58" s="47" t="s">
        <v>20</v>
      </c>
      <c r="B58" s="50" t="s">
        <v>23</v>
      </c>
      <c r="C58" s="51" t="s">
        <v>21</v>
      </c>
      <c r="D58" s="46"/>
      <c r="E58" s="63"/>
      <c r="F58" s="32"/>
      <c r="G58" s="32" t="s">
        <v>16</v>
      </c>
      <c r="H58" s="32"/>
      <c r="I58" s="32" t="s">
        <v>28</v>
      </c>
      <c r="J58" s="36"/>
      <c r="K58" s="36"/>
      <c r="L58" s="36"/>
      <c r="M58" s="36"/>
      <c r="N58" s="36"/>
      <c r="O58" s="36"/>
      <c r="P58" s="36"/>
    </row>
    <row r="59" spans="1:16" ht="15.75" hidden="1">
      <c r="A59" s="47"/>
      <c r="B59" s="52" t="s">
        <v>24</v>
      </c>
      <c r="C59" s="53" t="s">
        <v>17</v>
      </c>
      <c r="D59" s="46"/>
      <c r="E59" s="63"/>
      <c r="F59" s="54"/>
      <c r="G59" s="54" t="s">
        <v>18</v>
      </c>
      <c r="H59" s="54"/>
      <c r="I59" s="54" t="s">
        <v>22</v>
      </c>
      <c r="J59" s="36"/>
      <c r="K59" s="36"/>
      <c r="L59" s="36"/>
      <c r="M59" s="36"/>
      <c r="N59" s="36"/>
      <c r="O59" s="36"/>
      <c r="P59" s="36"/>
    </row>
    <row r="60" spans="1:16" hidden="1"/>
    <row r="61" spans="1:16" ht="16.5" thickTop="1">
      <c r="A61" s="3" t="s">
        <v>0</v>
      </c>
      <c r="B61" s="4"/>
      <c r="C61" s="5"/>
      <c r="D61" s="5"/>
      <c r="E61" s="5"/>
      <c r="F61" s="6"/>
      <c r="G61" s="6"/>
      <c r="H61" s="6"/>
      <c r="I61" s="6"/>
      <c r="J61" s="6"/>
      <c r="K61" s="6"/>
      <c r="L61" s="7"/>
      <c r="M61" s="36"/>
      <c r="N61" s="36"/>
      <c r="O61" s="36"/>
      <c r="P61" s="36"/>
    </row>
    <row r="62" spans="1:16" ht="15.75">
      <c r="A62" s="8" t="s">
        <v>56</v>
      </c>
      <c r="B62" s="3"/>
      <c r="C62" s="3"/>
      <c r="D62" s="3"/>
      <c r="E62" s="3"/>
      <c r="F62" s="6"/>
      <c r="G62" s="5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9"/>
      <c r="B63" s="9" t="s">
        <v>15</v>
      </c>
      <c r="C63" s="10" t="s">
        <v>1</v>
      </c>
      <c r="D63" s="65" t="s">
        <v>32</v>
      </c>
      <c r="E63" s="11" t="s">
        <v>2</v>
      </c>
      <c r="F63" s="10" t="s">
        <v>3</v>
      </c>
      <c r="G63" s="12" t="s">
        <v>4</v>
      </c>
      <c r="H63" s="12" t="s">
        <v>4</v>
      </c>
      <c r="I63" s="62" t="s">
        <v>5</v>
      </c>
      <c r="J63" s="12" t="s">
        <v>29</v>
      </c>
      <c r="K63" s="42" t="s">
        <v>35</v>
      </c>
      <c r="L63" s="12" t="s">
        <v>7</v>
      </c>
      <c r="M63" s="33" t="s">
        <v>7</v>
      </c>
      <c r="N63" s="12" t="s">
        <v>8</v>
      </c>
      <c r="O63" s="70" t="s">
        <v>9</v>
      </c>
      <c r="P63" s="13" t="s">
        <v>27</v>
      </c>
    </row>
    <row r="64" spans="1:16" ht="15.75">
      <c r="A64" s="14"/>
      <c r="B64" s="14"/>
      <c r="C64" s="15"/>
      <c r="D64" s="66"/>
      <c r="E64" s="16"/>
      <c r="F64" s="15"/>
      <c r="G64" s="1" t="s">
        <v>10</v>
      </c>
      <c r="H64" s="1" t="s">
        <v>10</v>
      </c>
      <c r="I64" s="34" t="s">
        <v>11</v>
      </c>
      <c r="J64" s="43"/>
      <c r="K64" s="43" t="s">
        <v>34</v>
      </c>
      <c r="L64" s="1" t="s">
        <v>12</v>
      </c>
      <c r="M64" s="34" t="s">
        <v>13</v>
      </c>
      <c r="N64" s="1" t="s">
        <v>14</v>
      </c>
      <c r="O64" s="14"/>
      <c r="P64" s="17"/>
    </row>
    <row r="65" spans="1:16" ht="15.75">
      <c r="A65" s="14"/>
      <c r="B65" s="14"/>
      <c r="C65" s="18"/>
      <c r="D65" s="66"/>
      <c r="E65" s="16"/>
      <c r="F65" s="15"/>
      <c r="G65" s="1" t="s">
        <v>31</v>
      </c>
      <c r="H65" s="1" t="s">
        <v>30</v>
      </c>
      <c r="I65" s="34" t="s">
        <v>6</v>
      </c>
      <c r="J65" s="1"/>
      <c r="K65" s="1"/>
      <c r="L65" s="1"/>
      <c r="M65" s="1"/>
      <c r="N65" s="1"/>
      <c r="O65" s="14"/>
      <c r="P65" s="17"/>
    </row>
    <row r="66" spans="1:16" ht="15.75">
      <c r="A66" s="19"/>
      <c r="B66" s="19"/>
      <c r="C66" s="20"/>
      <c r="D66" s="67"/>
      <c r="E66" s="21"/>
      <c r="F66" s="22"/>
      <c r="G66" s="23"/>
      <c r="H66" s="61"/>
      <c r="I66" s="24"/>
      <c r="J66" s="23"/>
      <c r="K66" s="35"/>
      <c r="L66" s="23"/>
      <c r="M66" s="23"/>
      <c r="N66" s="23"/>
      <c r="O66" s="19"/>
      <c r="P66" s="25"/>
    </row>
    <row r="67" spans="1:16" ht="15.75">
      <c r="A67" s="37"/>
      <c r="B67" s="2"/>
      <c r="C67" s="38" t="s">
        <v>37</v>
      </c>
      <c r="D67" s="68"/>
      <c r="E67" s="26"/>
      <c r="F67" s="38"/>
      <c r="G67" s="39"/>
      <c r="H67" s="39"/>
      <c r="I67" s="39"/>
      <c r="J67" s="39"/>
      <c r="K67" s="39"/>
      <c r="L67" s="1"/>
      <c r="M67" s="1"/>
      <c r="N67" s="1"/>
      <c r="O67" s="41"/>
      <c r="P67" s="44"/>
    </row>
    <row r="68" spans="1:16" ht="15.75">
      <c r="A68" s="37">
        <v>1</v>
      </c>
      <c r="B68" s="72" t="s">
        <v>57</v>
      </c>
      <c r="C68" s="38" t="s">
        <v>58</v>
      </c>
      <c r="D68" s="64" t="s">
        <v>59</v>
      </c>
      <c r="E68" s="26">
        <v>43105</v>
      </c>
      <c r="F68" s="38" t="s">
        <v>60</v>
      </c>
      <c r="G68" s="39">
        <v>16656000</v>
      </c>
      <c r="H68" s="39">
        <v>0</v>
      </c>
      <c r="I68" s="39">
        <v>416400</v>
      </c>
      <c r="J68" s="1">
        <v>139355</v>
      </c>
      <c r="K68" s="1">
        <v>0</v>
      </c>
      <c r="L68" s="1">
        <f t="shared" ref="L68" si="16">SUM(G68:K68)</f>
        <v>17211755</v>
      </c>
      <c r="M68" s="1">
        <f>30000000-L68</f>
        <v>12788245</v>
      </c>
      <c r="N68" s="1">
        <f t="shared" ref="N68" si="17">+L68+M68</f>
        <v>30000000</v>
      </c>
      <c r="O68" s="73" t="s">
        <v>61</v>
      </c>
      <c r="P68" s="71" t="s">
        <v>36</v>
      </c>
    </row>
    <row r="69" spans="1:16" ht="15.75">
      <c r="A69" s="37"/>
      <c r="B69" s="40"/>
      <c r="C69" s="38"/>
      <c r="D69" s="63"/>
      <c r="E69" s="26"/>
      <c r="F69" s="38"/>
      <c r="G69" s="39"/>
      <c r="H69" s="39"/>
      <c r="I69" s="39"/>
      <c r="J69" s="39"/>
      <c r="K69" s="39"/>
      <c r="L69" s="1"/>
      <c r="M69" s="1"/>
      <c r="N69" s="1"/>
      <c r="O69" s="60"/>
      <c r="P69" s="45"/>
    </row>
    <row r="70" spans="1:16" ht="16.5" thickBot="1">
      <c r="A70" s="27"/>
      <c r="B70" s="57"/>
      <c r="C70" s="58"/>
      <c r="D70" s="69"/>
      <c r="E70" s="58"/>
      <c r="F70" s="59"/>
      <c r="G70" s="28">
        <f t="shared" ref="G70" si="18">SUM(G68:G69)</f>
        <v>16656000</v>
      </c>
      <c r="H70" s="28">
        <f t="shared" ref="H70:N70" si="19">SUM(H68:H69)</f>
        <v>0</v>
      </c>
      <c r="I70" s="28">
        <f t="shared" si="19"/>
        <v>416400</v>
      </c>
      <c r="J70" s="28">
        <f t="shared" si="19"/>
        <v>139355</v>
      </c>
      <c r="K70" s="28">
        <f t="shared" si="19"/>
        <v>0</v>
      </c>
      <c r="L70" s="28">
        <f t="shared" si="19"/>
        <v>17211755</v>
      </c>
      <c r="M70" s="28">
        <f t="shared" si="19"/>
        <v>12788245</v>
      </c>
      <c r="N70" s="28">
        <f t="shared" si="19"/>
        <v>30000000</v>
      </c>
      <c r="O70" s="29"/>
      <c r="P70" s="29"/>
    </row>
    <row r="71" spans="1:16" ht="16.5" hidden="1" thickTop="1">
      <c r="A71" s="5"/>
      <c r="B71" s="4"/>
      <c r="C71" s="4"/>
      <c r="D71" s="5"/>
      <c r="E71" s="4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4"/>
    </row>
    <row r="72" spans="1:16" ht="15.75" hidden="1">
      <c r="A72" s="5"/>
      <c r="B72" s="31" t="s">
        <v>62</v>
      </c>
      <c r="C72" s="4"/>
      <c r="D72" s="46"/>
      <c r="E72" s="36"/>
      <c r="F72" s="30"/>
      <c r="G72" s="31"/>
      <c r="H72" s="31"/>
      <c r="I72" s="31"/>
      <c r="J72" s="31"/>
      <c r="K72" s="31"/>
      <c r="L72" s="31"/>
      <c r="M72" s="36"/>
      <c r="N72" s="36"/>
      <c r="O72" s="36"/>
      <c r="P72" s="36"/>
    </row>
    <row r="73" spans="1:16" ht="15.75" hidden="1">
      <c r="A73" s="47"/>
      <c r="B73" s="48" t="s">
        <v>19</v>
      </c>
      <c r="C73" s="31" t="s">
        <v>25</v>
      </c>
      <c r="D73" s="46"/>
      <c r="E73" s="63"/>
      <c r="F73" s="49"/>
      <c r="G73" s="155" t="s">
        <v>26</v>
      </c>
      <c r="H73" s="155"/>
      <c r="I73" s="155"/>
      <c r="J73" s="36"/>
      <c r="K73" s="49"/>
      <c r="L73" s="36"/>
      <c r="M73" s="36"/>
      <c r="N73" s="36"/>
      <c r="O73" s="36"/>
      <c r="P73" s="36"/>
    </row>
    <row r="74" spans="1:16" ht="15.75" hidden="1">
      <c r="A74" s="47"/>
      <c r="B74" s="48"/>
      <c r="C74" s="31"/>
      <c r="D74" s="46"/>
      <c r="E74" s="63"/>
      <c r="F74" s="31"/>
      <c r="G74" s="31"/>
      <c r="H74" s="31"/>
      <c r="I74" s="31"/>
      <c r="J74" s="31"/>
      <c r="K74" s="31"/>
      <c r="L74" s="31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6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1"/>
      <c r="M77" s="36"/>
      <c r="N77" s="36"/>
      <c r="O77" s="36"/>
      <c r="P77" s="36"/>
    </row>
    <row r="78" spans="1:16" ht="15.75" hidden="1">
      <c r="A78" s="47" t="s">
        <v>20</v>
      </c>
      <c r="B78" s="50" t="s">
        <v>23</v>
      </c>
      <c r="C78" s="51" t="s">
        <v>21</v>
      </c>
      <c r="D78" s="46"/>
      <c r="E78" s="63"/>
      <c r="F78" s="32"/>
      <c r="G78" s="32" t="s">
        <v>16</v>
      </c>
      <c r="H78" s="32"/>
      <c r="I78" s="32" t="s">
        <v>28</v>
      </c>
      <c r="J78" s="36"/>
      <c r="K78" s="36"/>
      <c r="L78" s="36"/>
      <c r="M78" s="36"/>
      <c r="N78" s="36"/>
      <c r="O78" s="36"/>
      <c r="P78" s="36"/>
    </row>
    <row r="79" spans="1:16" ht="15.75" hidden="1">
      <c r="A79" s="47"/>
      <c r="B79" s="52" t="s">
        <v>24</v>
      </c>
      <c r="C79" s="53" t="s">
        <v>17</v>
      </c>
      <c r="D79" s="46"/>
      <c r="E79" s="63"/>
      <c r="F79" s="54"/>
      <c r="G79" s="54" t="s">
        <v>18</v>
      </c>
      <c r="H79" s="54"/>
      <c r="I79" s="54" t="s">
        <v>22</v>
      </c>
      <c r="J79" s="36"/>
      <c r="K79" s="36"/>
      <c r="L79" s="36"/>
      <c r="M79" s="36"/>
      <c r="N79" s="36"/>
      <c r="O79" s="36"/>
      <c r="P79" s="36"/>
    </row>
    <row r="80" spans="1:16" hidden="1"/>
    <row r="81" spans="1:16" ht="16.5" thickTop="1">
      <c r="A81" s="3" t="s">
        <v>0</v>
      </c>
      <c r="B81" s="4"/>
      <c r="C81" s="5"/>
      <c r="D81" s="5"/>
      <c r="E81" s="5"/>
      <c r="F81" s="6"/>
      <c r="G81" s="6"/>
      <c r="H81" s="6"/>
      <c r="I81" s="6"/>
      <c r="J81" s="6"/>
      <c r="K81" s="6"/>
      <c r="L81" s="7"/>
      <c r="M81" s="36"/>
      <c r="N81" s="36"/>
      <c r="O81" s="36"/>
      <c r="P81" s="36"/>
    </row>
    <row r="82" spans="1:16" ht="15.75">
      <c r="A82" s="8" t="s">
        <v>63</v>
      </c>
      <c r="B82" s="3"/>
      <c r="C82" s="3"/>
      <c r="D82" s="3"/>
      <c r="E82" s="3"/>
      <c r="F82" s="6"/>
      <c r="G82" s="5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9"/>
      <c r="B83" s="9" t="s">
        <v>15</v>
      </c>
      <c r="C83" s="10" t="s">
        <v>1</v>
      </c>
      <c r="D83" s="65" t="s">
        <v>32</v>
      </c>
      <c r="E83" s="11" t="s">
        <v>2</v>
      </c>
      <c r="F83" s="10" t="s">
        <v>3</v>
      </c>
      <c r="G83" s="12" t="s">
        <v>4</v>
      </c>
      <c r="H83" s="12" t="s">
        <v>4</v>
      </c>
      <c r="I83" s="62" t="s">
        <v>5</v>
      </c>
      <c r="J83" s="12" t="s">
        <v>29</v>
      </c>
      <c r="K83" s="42" t="s">
        <v>35</v>
      </c>
      <c r="L83" s="12" t="s">
        <v>7</v>
      </c>
      <c r="M83" s="33" t="s">
        <v>7</v>
      </c>
      <c r="N83" s="12" t="s">
        <v>8</v>
      </c>
      <c r="O83" s="70" t="s">
        <v>9</v>
      </c>
      <c r="P83" s="13" t="s">
        <v>27</v>
      </c>
    </row>
    <row r="84" spans="1:16" ht="15.75">
      <c r="A84" s="14"/>
      <c r="B84" s="14"/>
      <c r="C84" s="15"/>
      <c r="D84" s="66"/>
      <c r="E84" s="16"/>
      <c r="F84" s="15"/>
      <c r="G84" s="1" t="s">
        <v>10</v>
      </c>
      <c r="H84" s="1" t="s">
        <v>10</v>
      </c>
      <c r="I84" s="34" t="s">
        <v>11</v>
      </c>
      <c r="J84" s="43"/>
      <c r="K84" s="43" t="s">
        <v>34</v>
      </c>
      <c r="L84" s="1" t="s">
        <v>12</v>
      </c>
      <c r="M84" s="34" t="s">
        <v>13</v>
      </c>
      <c r="N84" s="1" t="s">
        <v>14</v>
      </c>
      <c r="O84" s="14"/>
      <c r="P84" s="17"/>
    </row>
    <row r="85" spans="1:16" ht="15.75">
      <c r="A85" s="14"/>
      <c r="B85" s="14"/>
      <c r="C85" s="18"/>
      <c r="D85" s="66"/>
      <c r="E85" s="16"/>
      <c r="F85" s="15"/>
      <c r="G85" s="1" t="s">
        <v>31</v>
      </c>
      <c r="H85" s="1" t="s">
        <v>30</v>
      </c>
      <c r="I85" s="34" t="s">
        <v>6</v>
      </c>
      <c r="J85" s="1"/>
      <c r="K85" s="1"/>
      <c r="L85" s="1"/>
      <c r="M85" s="1"/>
      <c r="N85" s="1"/>
      <c r="O85" s="14"/>
      <c r="P85" s="17"/>
    </row>
    <row r="86" spans="1:16" ht="15.75">
      <c r="A86" s="19"/>
      <c r="B86" s="19"/>
      <c r="C86" s="20"/>
      <c r="D86" s="67"/>
      <c r="E86" s="21"/>
      <c r="F86" s="22"/>
      <c r="G86" s="23"/>
      <c r="H86" s="61"/>
      <c r="I86" s="24"/>
      <c r="J86" s="23"/>
      <c r="K86" s="35"/>
      <c r="L86" s="23"/>
      <c r="M86" s="23"/>
      <c r="N86" s="23"/>
      <c r="O86" s="19"/>
      <c r="P86" s="25"/>
    </row>
    <row r="87" spans="1:16" ht="15.75">
      <c r="A87" s="37"/>
      <c r="B87" s="2"/>
      <c r="C87" s="38" t="s">
        <v>37</v>
      </c>
      <c r="D87" s="68"/>
      <c r="E87" s="26"/>
      <c r="F87" s="38"/>
      <c r="G87" s="39"/>
      <c r="H87" s="39"/>
      <c r="I87" s="39"/>
      <c r="J87" s="39"/>
      <c r="K87" s="39"/>
      <c r="L87" s="1"/>
      <c r="M87" s="1"/>
      <c r="N87" s="1"/>
      <c r="O87" s="41"/>
      <c r="P87" s="44"/>
    </row>
    <row r="88" spans="1:16" ht="15.75">
      <c r="A88" s="37">
        <v>1</v>
      </c>
      <c r="B88" s="72" t="s">
        <v>64</v>
      </c>
      <c r="C88" s="38" t="s">
        <v>65</v>
      </c>
      <c r="D88" s="64" t="s">
        <v>66</v>
      </c>
      <c r="E88" s="26">
        <v>43108</v>
      </c>
      <c r="F88" s="38" t="s">
        <v>67</v>
      </c>
      <c r="G88" s="39">
        <v>0</v>
      </c>
      <c r="H88" s="39">
        <v>0</v>
      </c>
      <c r="I88" s="39">
        <v>0</v>
      </c>
      <c r="J88" s="1">
        <v>0</v>
      </c>
      <c r="K88" s="1">
        <v>0</v>
      </c>
      <c r="L88" s="1">
        <f t="shared" ref="L88" si="20">SUM(G88:K88)</f>
        <v>0</v>
      </c>
      <c r="M88" s="1">
        <f>15000000-L88</f>
        <v>15000000</v>
      </c>
      <c r="N88" s="1">
        <f t="shared" ref="N88" si="21">+L88+M88</f>
        <v>15000000</v>
      </c>
      <c r="O88" s="73" t="s">
        <v>68</v>
      </c>
      <c r="P88" s="71" t="s">
        <v>31</v>
      </c>
    </row>
    <row r="89" spans="1:16" ht="15.75">
      <c r="A89" s="37"/>
      <c r="B89" s="40"/>
      <c r="C89" s="38"/>
      <c r="D89" s="63"/>
      <c r="E89" s="26"/>
      <c r="F89" s="38"/>
      <c r="G89" s="39"/>
      <c r="H89" s="39"/>
      <c r="I89" s="39"/>
      <c r="J89" s="39"/>
      <c r="K89" s="39"/>
      <c r="L89" s="1"/>
      <c r="M89" s="1"/>
      <c r="N89" s="1"/>
      <c r="O89" s="60"/>
      <c r="P89" s="45"/>
    </row>
    <row r="90" spans="1:16" ht="16.5" thickBot="1">
      <c r="A90" s="27"/>
      <c r="B90" s="57"/>
      <c r="C90" s="58"/>
      <c r="D90" s="69"/>
      <c r="E90" s="58"/>
      <c r="F90" s="59"/>
      <c r="G90" s="28">
        <f t="shared" ref="G90" si="22">SUM(G88:G89)</f>
        <v>0</v>
      </c>
      <c r="H90" s="28">
        <f t="shared" ref="H90:N90" si="23">SUM(H88:H89)</f>
        <v>0</v>
      </c>
      <c r="I90" s="28">
        <f t="shared" si="23"/>
        <v>0</v>
      </c>
      <c r="J90" s="28">
        <f t="shared" si="23"/>
        <v>0</v>
      </c>
      <c r="K90" s="28">
        <f t="shared" si="23"/>
        <v>0</v>
      </c>
      <c r="L90" s="28">
        <f t="shared" si="23"/>
        <v>0</v>
      </c>
      <c r="M90" s="28">
        <f t="shared" si="23"/>
        <v>15000000</v>
      </c>
      <c r="N90" s="28">
        <f t="shared" si="23"/>
        <v>15000000</v>
      </c>
      <c r="O90" s="29"/>
      <c r="P90" s="29"/>
    </row>
    <row r="91" spans="1:16" ht="16.5" thickTop="1">
      <c r="A91" s="5"/>
      <c r="B91" s="4"/>
      <c r="C91" s="4"/>
      <c r="D91" s="5"/>
      <c r="E91" s="4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4"/>
    </row>
    <row r="92" spans="1:16" ht="15.75">
      <c r="A92" s="5"/>
      <c r="B92" s="31" t="s">
        <v>69</v>
      </c>
      <c r="C92" s="4"/>
      <c r="D92" s="46"/>
      <c r="E92" s="36"/>
      <c r="F92" s="30"/>
      <c r="G92" s="31"/>
      <c r="H92" s="31"/>
      <c r="I92" s="31"/>
      <c r="J92" s="31"/>
      <c r="K92" s="31"/>
      <c r="L92" s="31"/>
      <c r="M92" s="36"/>
      <c r="N92" s="36"/>
      <c r="O92" s="36"/>
      <c r="P92" s="36"/>
    </row>
    <row r="93" spans="1:16" ht="15.75">
      <c r="A93" s="47"/>
      <c r="B93" s="48" t="s">
        <v>19</v>
      </c>
      <c r="C93" s="31" t="s">
        <v>25</v>
      </c>
      <c r="D93" s="46"/>
      <c r="E93" s="63"/>
      <c r="F93" s="49"/>
      <c r="G93" s="155" t="s">
        <v>26</v>
      </c>
      <c r="H93" s="155"/>
      <c r="I93" s="155"/>
      <c r="J93" s="36"/>
      <c r="K93" s="49"/>
      <c r="L93" s="36"/>
      <c r="M93" s="36"/>
      <c r="N93" s="36"/>
      <c r="O93" s="36"/>
      <c r="P93" s="36"/>
    </row>
    <row r="94" spans="1:16" ht="15.75">
      <c r="A94" s="47"/>
      <c r="B94" s="48"/>
      <c r="C94" s="31"/>
      <c r="D94" s="46"/>
      <c r="E94" s="63"/>
      <c r="F94" s="31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>
      <c r="A95" s="47"/>
      <c r="B95" s="48"/>
      <c r="C95" s="31"/>
      <c r="D95" s="46"/>
      <c r="E95" s="63"/>
      <c r="F95" s="31"/>
      <c r="G95" s="31"/>
      <c r="H95" s="31"/>
      <c r="I95" s="31"/>
      <c r="J95" s="31"/>
      <c r="K95" s="31"/>
      <c r="L95" s="31"/>
      <c r="M95" s="36"/>
      <c r="N95" s="36"/>
      <c r="O95" s="36"/>
      <c r="P95" s="36"/>
    </row>
    <row r="96" spans="1:16" ht="15.75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6"/>
      <c r="M96" s="36"/>
      <c r="N96" s="36"/>
      <c r="O96" s="36"/>
      <c r="P96" s="36"/>
    </row>
    <row r="97" spans="1:16" ht="15.75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>
      <c r="A98" s="47" t="s">
        <v>20</v>
      </c>
      <c r="B98" s="50" t="s">
        <v>23</v>
      </c>
      <c r="C98" s="51" t="s">
        <v>21</v>
      </c>
      <c r="D98" s="46"/>
      <c r="E98" s="63"/>
      <c r="F98" s="32"/>
      <c r="G98" s="32" t="s">
        <v>16</v>
      </c>
      <c r="H98" s="32"/>
      <c r="I98" s="32" t="s">
        <v>28</v>
      </c>
      <c r="J98" s="36"/>
      <c r="K98" s="36"/>
      <c r="L98" s="36"/>
      <c r="M98" s="36"/>
      <c r="N98" s="36"/>
      <c r="O98" s="36"/>
      <c r="P98" s="36"/>
    </row>
    <row r="99" spans="1:16" ht="15.75">
      <c r="A99" s="47"/>
      <c r="B99" s="52" t="s">
        <v>24</v>
      </c>
      <c r="C99" s="53" t="s">
        <v>17</v>
      </c>
      <c r="D99" s="46"/>
      <c r="E99" s="63"/>
      <c r="F99" s="54"/>
      <c r="G99" s="54" t="s">
        <v>18</v>
      </c>
      <c r="H99" s="54"/>
      <c r="I99" s="54" t="s">
        <v>22</v>
      </c>
      <c r="J99" s="36"/>
      <c r="K99" s="36"/>
      <c r="L99" s="36"/>
      <c r="M99" s="36"/>
      <c r="N99" s="36"/>
      <c r="O99" s="36"/>
      <c r="P99" s="36"/>
    </row>
    <row r="101" spans="1:16" ht="15.75">
      <c r="A101" s="3" t="s">
        <v>0</v>
      </c>
      <c r="B101" s="4"/>
      <c r="C101" s="5"/>
      <c r="D101" s="5"/>
      <c r="E101" s="5"/>
      <c r="F101" s="6"/>
      <c r="G101" s="6"/>
      <c r="H101" s="6"/>
      <c r="I101" s="6"/>
      <c r="J101" s="6"/>
      <c r="K101" s="6"/>
      <c r="L101" s="7"/>
      <c r="M101" s="36"/>
      <c r="N101" s="36"/>
      <c r="O101" s="36"/>
      <c r="P101" s="36"/>
    </row>
    <row r="102" spans="1:16" ht="15.75">
      <c r="A102" s="8" t="s">
        <v>70</v>
      </c>
      <c r="B102" s="3"/>
      <c r="C102" s="3"/>
      <c r="D102" s="3"/>
      <c r="E102" s="3"/>
      <c r="F102" s="6"/>
      <c r="G102" s="56"/>
      <c r="H102" s="6"/>
      <c r="I102" s="6"/>
      <c r="J102" s="6"/>
      <c r="K102" s="6"/>
      <c r="L102" s="7"/>
      <c r="M102" s="36"/>
      <c r="N102" s="36"/>
      <c r="O102" s="36"/>
      <c r="P102" s="36"/>
    </row>
    <row r="103" spans="1:16" ht="15.75">
      <c r="A103" s="9"/>
      <c r="B103" s="9" t="s">
        <v>15</v>
      </c>
      <c r="C103" s="10" t="s">
        <v>1</v>
      </c>
      <c r="D103" s="65" t="s">
        <v>32</v>
      </c>
      <c r="E103" s="11" t="s">
        <v>2</v>
      </c>
      <c r="F103" s="10" t="s">
        <v>3</v>
      </c>
      <c r="G103" s="12" t="s">
        <v>4</v>
      </c>
      <c r="H103" s="12" t="s">
        <v>4</v>
      </c>
      <c r="I103" s="62" t="s">
        <v>5</v>
      </c>
      <c r="J103" s="12" t="s">
        <v>29</v>
      </c>
      <c r="K103" s="42" t="s">
        <v>35</v>
      </c>
      <c r="L103" s="12" t="s">
        <v>7</v>
      </c>
      <c r="M103" s="33" t="s">
        <v>7</v>
      </c>
      <c r="N103" s="12" t="s">
        <v>8</v>
      </c>
      <c r="O103" s="70" t="s">
        <v>9</v>
      </c>
      <c r="P103" s="13" t="s">
        <v>27</v>
      </c>
    </row>
    <row r="104" spans="1:16" ht="15.75">
      <c r="A104" s="14"/>
      <c r="B104" s="14"/>
      <c r="C104" s="15"/>
      <c r="D104" s="66"/>
      <c r="E104" s="16"/>
      <c r="F104" s="15"/>
      <c r="G104" s="1" t="s">
        <v>10</v>
      </c>
      <c r="H104" s="1" t="s">
        <v>10</v>
      </c>
      <c r="I104" s="34" t="s">
        <v>11</v>
      </c>
      <c r="J104" s="43"/>
      <c r="K104" s="43" t="s">
        <v>34</v>
      </c>
      <c r="L104" s="1" t="s">
        <v>12</v>
      </c>
      <c r="M104" s="34" t="s">
        <v>13</v>
      </c>
      <c r="N104" s="1" t="s">
        <v>14</v>
      </c>
      <c r="O104" s="14"/>
      <c r="P104" s="17"/>
    </row>
    <row r="105" spans="1:16" ht="15.75">
      <c r="A105" s="14"/>
      <c r="B105" s="14"/>
      <c r="C105" s="18"/>
      <c r="D105" s="66"/>
      <c r="E105" s="16"/>
      <c r="F105" s="15"/>
      <c r="G105" s="1" t="s">
        <v>31</v>
      </c>
      <c r="H105" s="1" t="s">
        <v>30</v>
      </c>
      <c r="I105" s="34" t="s">
        <v>6</v>
      </c>
      <c r="J105" s="1"/>
      <c r="K105" s="1"/>
      <c r="L105" s="1"/>
      <c r="M105" s="1"/>
      <c r="N105" s="1"/>
      <c r="O105" s="14"/>
      <c r="P105" s="17"/>
    </row>
    <row r="106" spans="1:16" ht="15.75">
      <c r="A106" s="19"/>
      <c r="B106" s="19"/>
      <c r="C106" s="20"/>
      <c r="D106" s="67"/>
      <c r="E106" s="21"/>
      <c r="F106" s="22"/>
      <c r="G106" s="23"/>
      <c r="H106" s="61"/>
      <c r="I106" s="24"/>
      <c r="J106" s="23"/>
      <c r="K106" s="35"/>
      <c r="L106" s="23"/>
      <c r="M106" s="23"/>
      <c r="N106" s="23"/>
      <c r="O106" s="19"/>
      <c r="P106" s="25"/>
    </row>
    <row r="107" spans="1:16" ht="15.75">
      <c r="A107" s="37"/>
      <c r="B107" s="2"/>
      <c r="C107" s="38" t="s">
        <v>37</v>
      </c>
      <c r="D107" s="68"/>
      <c r="E107" s="26"/>
      <c r="F107" s="38"/>
      <c r="G107" s="39"/>
      <c r="H107" s="39"/>
      <c r="I107" s="39"/>
      <c r="J107" s="39"/>
      <c r="K107" s="39"/>
      <c r="L107" s="1"/>
      <c r="M107" s="1"/>
      <c r="N107" s="1"/>
      <c r="O107" s="41"/>
      <c r="P107" s="44"/>
    </row>
    <row r="108" spans="1:16" ht="15.75">
      <c r="A108" s="37">
        <v>1</v>
      </c>
      <c r="B108" s="72" t="s">
        <v>71</v>
      </c>
      <c r="C108" s="38" t="s">
        <v>72</v>
      </c>
      <c r="D108" s="64" t="s">
        <v>73</v>
      </c>
      <c r="E108" s="26">
        <v>43109</v>
      </c>
      <c r="F108" s="38" t="s">
        <v>74</v>
      </c>
      <c r="G108" s="39">
        <v>0</v>
      </c>
      <c r="H108" s="39">
        <v>0</v>
      </c>
      <c r="I108" s="39">
        <v>0</v>
      </c>
      <c r="J108" s="1">
        <v>0</v>
      </c>
      <c r="K108" s="1">
        <v>0</v>
      </c>
      <c r="L108" s="1">
        <f t="shared" ref="L108" si="24">SUM(G108:K108)</f>
        <v>0</v>
      </c>
      <c r="M108" s="1">
        <f>2500000-L108</f>
        <v>2500000</v>
      </c>
      <c r="N108" s="1">
        <f t="shared" ref="N108" si="25">+L108+M108</f>
        <v>2500000</v>
      </c>
      <c r="O108" s="73" t="s">
        <v>75</v>
      </c>
      <c r="P108" s="71" t="s">
        <v>31</v>
      </c>
    </row>
    <row r="109" spans="1:16" ht="15.75">
      <c r="A109" s="37"/>
      <c r="B109" s="40"/>
      <c r="C109" s="38"/>
      <c r="D109" s="63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60"/>
      <c r="P109" s="45"/>
    </row>
    <row r="110" spans="1:16" ht="16.5" thickBot="1">
      <c r="A110" s="27"/>
      <c r="B110" s="57"/>
      <c r="C110" s="58"/>
      <c r="D110" s="69"/>
      <c r="E110" s="58"/>
      <c r="F110" s="59"/>
      <c r="G110" s="28">
        <f t="shared" ref="G110" si="26">SUM(G108:G109)</f>
        <v>0</v>
      </c>
      <c r="H110" s="28">
        <f t="shared" ref="H110:N110" si="27">SUM(H108:H109)</f>
        <v>0</v>
      </c>
      <c r="I110" s="28">
        <f t="shared" si="27"/>
        <v>0</v>
      </c>
      <c r="J110" s="28">
        <f t="shared" si="27"/>
        <v>0</v>
      </c>
      <c r="K110" s="28">
        <f t="shared" si="27"/>
        <v>0</v>
      </c>
      <c r="L110" s="28">
        <f t="shared" si="27"/>
        <v>0</v>
      </c>
      <c r="M110" s="28">
        <f t="shared" si="27"/>
        <v>2500000</v>
      </c>
      <c r="N110" s="28">
        <f t="shared" si="27"/>
        <v>2500000</v>
      </c>
      <c r="O110" s="29"/>
      <c r="P110" s="29"/>
    </row>
    <row r="111" spans="1:16" ht="16.5" hidden="1" thickTop="1">
      <c r="A111" s="5"/>
      <c r="B111" s="4"/>
      <c r="C111" s="4"/>
      <c r="D111" s="5"/>
      <c r="E111" s="4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4"/>
    </row>
    <row r="112" spans="1:16" ht="15.75" hidden="1">
      <c r="A112" s="5"/>
      <c r="B112" s="31" t="s">
        <v>76</v>
      </c>
      <c r="C112" s="4"/>
      <c r="D112" s="46"/>
      <c r="E112" s="36"/>
      <c r="F112" s="30"/>
      <c r="G112" s="31"/>
      <c r="H112" s="31"/>
      <c r="I112" s="31"/>
      <c r="J112" s="31"/>
      <c r="K112" s="31"/>
      <c r="L112" s="31"/>
      <c r="M112" s="36"/>
      <c r="N112" s="36"/>
      <c r="O112" s="36"/>
      <c r="P112" s="36"/>
    </row>
    <row r="113" spans="1:16" ht="15.75" hidden="1">
      <c r="A113" s="47"/>
      <c r="B113" s="48" t="s">
        <v>19</v>
      </c>
      <c r="C113" s="31" t="s">
        <v>25</v>
      </c>
      <c r="D113" s="46"/>
      <c r="E113" s="63"/>
      <c r="F113" s="49"/>
      <c r="G113" s="155" t="s">
        <v>26</v>
      </c>
      <c r="H113" s="155"/>
      <c r="I113" s="155"/>
      <c r="J113" s="36"/>
      <c r="K113" s="49"/>
      <c r="L113" s="36"/>
      <c r="M113" s="36"/>
      <c r="N113" s="36"/>
      <c r="O113" s="36"/>
      <c r="P113" s="36"/>
    </row>
    <row r="114" spans="1:16" ht="15.75" hidden="1">
      <c r="A114" s="47"/>
      <c r="B114" s="48"/>
      <c r="C114" s="31"/>
      <c r="D114" s="46"/>
      <c r="E114" s="63"/>
      <c r="F114" s="31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/>
      <c r="C115" s="31"/>
      <c r="D115" s="46"/>
      <c r="E115" s="63"/>
      <c r="F115" s="31"/>
      <c r="G115" s="31"/>
      <c r="H115" s="31"/>
      <c r="I115" s="31"/>
      <c r="J115" s="31"/>
      <c r="K115" s="31"/>
      <c r="L115" s="31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6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 t="s">
        <v>20</v>
      </c>
      <c r="B118" s="50" t="s">
        <v>23</v>
      </c>
      <c r="C118" s="51" t="s">
        <v>21</v>
      </c>
      <c r="D118" s="46"/>
      <c r="E118" s="63"/>
      <c r="F118" s="32"/>
      <c r="G118" s="32" t="s">
        <v>16</v>
      </c>
      <c r="H118" s="32"/>
      <c r="I118" s="32" t="s">
        <v>28</v>
      </c>
      <c r="J118" s="36"/>
      <c r="K118" s="36"/>
      <c r="L118" s="36"/>
      <c r="M118" s="36"/>
      <c r="N118" s="36"/>
      <c r="O118" s="36"/>
      <c r="P118" s="36"/>
    </row>
    <row r="119" spans="1:16" ht="15.75" hidden="1">
      <c r="A119" s="47"/>
      <c r="B119" s="52" t="s">
        <v>24</v>
      </c>
      <c r="C119" s="53" t="s">
        <v>17</v>
      </c>
      <c r="D119" s="46"/>
      <c r="E119" s="63"/>
      <c r="F119" s="54"/>
      <c r="G119" s="54" t="s">
        <v>18</v>
      </c>
      <c r="H119" s="54"/>
      <c r="I119" s="54" t="s">
        <v>22</v>
      </c>
      <c r="J119" s="36"/>
      <c r="K119" s="36"/>
      <c r="L119" s="36"/>
      <c r="M119" s="36"/>
      <c r="N119" s="36"/>
      <c r="O119" s="36"/>
      <c r="P119" s="36"/>
    </row>
    <row r="120" spans="1:16" hidden="1"/>
    <row r="121" spans="1:16" ht="16.5" thickTop="1">
      <c r="A121" s="3" t="s">
        <v>0</v>
      </c>
      <c r="B121" s="4"/>
      <c r="C121" s="5"/>
      <c r="D121" s="5"/>
      <c r="E121" s="5"/>
      <c r="F121" s="6"/>
      <c r="G121" s="6"/>
      <c r="H121" s="6"/>
      <c r="I121" s="6"/>
      <c r="J121" s="6"/>
      <c r="K121" s="6"/>
      <c r="L121" s="7"/>
      <c r="M121" s="36"/>
      <c r="N121" s="36"/>
      <c r="O121" s="36"/>
      <c r="P121" s="36"/>
    </row>
    <row r="122" spans="1:16" ht="15.75">
      <c r="A122" s="8" t="s">
        <v>77</v>
      </c>
      <c r="B122" s="3"/>
      <c r="C122" s="3"/>
      <c r="D122" s="3"/>
      <c r="E122" s="3"/>
      <c r="F122" s="6"/>
      <c r="G122" s="56"/>
      <c r="H122" s="6"/>
      <c r="I122" s="6"/>
      <c r="J122" s="6"/>
      <c r="K122" s="6"/>
      <c r="L122" s="7"/>
      <c r="M122" s="36"/>
      <c r="N122" s="36"/>
      <c r="O122" s="36"/>
      <c r="P122" s="36"/>
    </row>
    <row r="123" spans="1:16" ht="15.75">
      <c r="A123" s="9"/>
      <c r="B123" s="9" t="s">
        <v>15</v>
      </c>
      <c r="C123" s="10" t="s">
        <v>1</v>
      </c>
      <c r="D123" s="65" t="s">
        <v>32</v>
      </c>
      <c r="E123" s="11" t="s">
        <v>2</v>
      </c>
      <c r="F123" s="10" t="s">
        <v>3</v>
      </c>
      <c r="G123" s="12" t="s">
        <v>4</v>
      </c>
      <c r="H123" s="12" t="s">
        <v>4</v>
      </c>
      <c r="I123" s="62" t="s">
        <v>5</v>
      </c>
      <c r="J123" s="12" t="s">
        <v>29</v>
      </c>
      <c r="K123" s="42" t="s">
        <v>35</v>
      </c>
      <c r="L123" s="12" t="s">
        <v>7</v>
      </c>
      <c r="M123" s="33" t="s">
        <v>7</v>
      </c>
      <c r="N123" s="12" t="s">
        <v>8</v>
      </c>
      <c r="O123" s="70" t="s">
        <v>9</v>
      </c>
      <c r="P123" s="13" t="s">
        <v>27</v>
      </c>
    </row>
    <row r="124" spans="1:16" ht="15.75">
      <c r="A124" s="14"/>
      <c r="B124" s="14"/>
      <c r="C124" s="15"/>
      <c r="D124" s="66"/>
      <c r="E124" s="16"/>
      <c r="F124" s="15"/>
      <c r="G124" s="1" t="s">
        <v>10</v>
      </c>
      <c r="H124" s="1" t="s">
        <v>10</v>
      </c>
      <c r="I124" s="34" t="s">
        <v>11</v>
      </c>
      <c r="J124" s="43"/>
      <c r="K124" s="43" t="s">
        <v>34</v>
      </c>
      <c r="L124" s="1" t="s">
        <v>12</v>
      </c>
      <c r="M124" s="34" t="s">
        <v>13</v>
      </c>
      <c r="N124" s="1" t="s">
        <v>14</v>
      </c>
      <c r="O124" s="14"/>
      <c r="P124" s="17"/>
    </row>
    <row r="125" spans="1:16" ht="15.75">
      <c r="A125" s="14"/>
      <c r="B125" s="14"/>
      <c r="C125" s="18"/>
      <c r="D125" s="66"/>
      <c r="E125" s="16"/>
      <c r="F125" s="15"/>
      <c r="G125" s="1" t="s">
        <v>31</v>
      </c>
      <c r="H125" s="1" t="s">
        <v>30</v>
      </c>
      <c r="I125" s="34" t="s">
        <v>6</v>
      </c>
      <c r="J125" s="1"/>
      <c r="K125" s="1"/>
      <c r="L125" s="1"/>
      <c r="M125" s="1"/>
      <c r="N125" s="1"/>
      <c r="O125" s="14"/>
      <c r="P125" s="17"/>
    </row>
    <row r="126" spans="1:16" ht="15.75">
      <c r="A126" s="19"/>
      <c r="B126" s="19"/>
      <c r="C126" s="20"/>
      <c r="D126" s="67"/>
      <c r="E126" s="21"/>
      <c r="F126" s="22"/>
      <c r="G126" s="23"/>
      <c r="H126" s="61"/>
      <c r="I126" s="24"/>
      <c r="J126" s="23"/>
      <c r="K126" s="35"/>
      <c r="L126" s="23"/>
      <c r="M126" s="23"/>
      <c r="N126" s="23"/>
      <c r="O126" s="19"/>
      <c r="P126" s="25"/>
    </row>
    <row r="127" spans="1:16" ht="15.75">
      <c r="A127" s="37"/>
      <c r="B127" s="2"/>
      <c r="C127" s="38" t="s">
        <v>37</v>
      </c>
      <c r="D127" s="68"/>
      <c r="E127" s="26"/>
      <c r="F127" s="38"/>
      <c r="G127" s="39"/>
      <c r="H127" s="39"/>
      <c r="I127" s="39"/>
      <c r="J127" s="39"/>
      <c r="K127" s="39"/>
      <c r="L127" s="1"/>
      <c r="M127" s="1"/>
      <c r="N127" s="1"/>
      <c r="O127" s="41"/>
      <c r="P127" s="44"/>
    </row>
    <row r="128" spans="1:16" ht="15.75">
      <c r="A128" s="37">
        <v>1</v>
      </c>
      <c r="B128" s="72" t="s">
        <v>78</v>
      </c>
      <c r="C128" s="38" t="s">
        <v>79</v>
      </c>
      <c r="D128" s="64" t="s">
        <v>80</v>
      </c>
      <c r="E128" s="26">
        <v>43110</v>
      </c>
      <c r="F128" s="38" t="s">
        <v>81</v>
      </c>
      <c r="G128" s="39">
        <v>692500</v>
      </c>
      <c r="H128" s="39">
        <v>0</v>
      </c>
      <c r="I128" s="39">
        <v>17313</v>
      </c>
      <c r="J128" s="1">
        <v>174194</v>
      </c>
      <c r="K128" s="1">
        <v>0</v>
      </c>
      <c r="L128" s="1">
        <f t="shared" ref="L128" si="28">SUM(G128:K128)</f>
        <v>884007</v>
      </c>
      <c r="M128" s="1">
        <f>30000000-L128</f>
        <v>29115993</v>
      </c>
      <c r="N128" s="1">
        <f t="shared" ref="N128" si="29">+L128+M128</f>
        <v>30000000</v>
      </c>
      <c r="O128" s="73" t="s">
        <v>82</v>
      </c>
      <c r="P128" s="71" t="s">
        <v>36</v>
      </c>
    </row>
    <row r="129" spans="1:16" ht="15.75">
      <c r="A129" s="37"/>
      <c r="B129" s="40"/>
      <c r="C129" s="38"/>
      <c r="D129" s="63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60"/>
      <c r="P129" s="45"/>
    </row>
    <row r="130" spans="1:16" ht="16.5" thickBot="1">
      <c r="A130" s="27"/>
      <c r="B130" s="57"/>
      <c r="C130" s="58"/>
      <c r="D130" s="69"/>
      <c r="E130" s="58"/>
      <c r="F130" s="59"/>
      <c r="G130" s="28">
        <f t="shared" ref="G130" si="30">SUM(G128:G129)</f>
        <v>692500</v>
      </c>
      <c r="H130" s="28">
        <f t="shared" ref="H130:N130" si="31">SUM(H128:H129)</f>
        <v>0</v>
      </c>
      <c r="I130" s="28">
        <f t="shared" si="31"/>
        <v>17313</v>
      </c>
      <c r="J130" s="28">
        <f t="shared" si="31"/>
        <v>174194</v>
      </c>
      <c r="K130" s="28">
        <f t="shared" si="31"/>
        <v>0</v>
      </c>
      <c r="L130" s="28">
        <f t="shared" si="31"/>
        <v>884007</v>
      </c>
      <c r="M130" s="28">
        <f t="shared" si="31"/>
        <v>29115993</v>
      </c>
      <c r="N130" s="28">
        <f t="shared" si="31"/>
        <v>30000000</v>
      </c>
      <c r="O130" s="29"/>
      <c r="P130" s="29"/>
    </row>
    <row r="131" spans="1:16" ht="16.5" hidden="1" thickTop="1">
      <c r="A131" s="5"/>
      <c r="B131" s="4"/>
      <c r="C131" s="4"/>
      <c r="D131" s="5"/>
      <c r="E131" s="4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4"/>
    </row>
    <row r="132" spans="1:16" ht="15.75" hidden="1">
      <c r="A132" s="5"/>
      <c r="B132" s="31" t="s">
        <v>83</v>
      </c>
      <c r="C132" s="4"/>
      <c r="D132" s="46"/>
      <c r="E132" s="36"/>
      <c r="F132" s="30"/>
      <c r="G132" s="31"/>
      <c r="H132" s="31"/>
      <c r="I132" s="31"/>
      <c r="J132" s="31"/>
      <c r="K132" s="31"/>
      <c r="L132" s="31"/>
      <c r="M132" s="36"/>
      <c r="N132" s="36"/>
      <c r="O132" s="36"/>
      <c r="P132" s="36"/>
    </row>
    <row r="133" spans="1:16" ht="15.75" hidden="1">
      <c r="A133" s="47"/>
      <c r="B133" s="48" t="s">
        <v>19</v>
      </c>
      <c r="C133" s="31" t="s">
        <v>25</v>
      </c>
      <c r="D133" s="46"/>
      <c r="E133" s="63"/>
      <c r="F133" s="49"/>
      <c r="G133" s="155" t="s">
        <v>26</v>
      </c>
      <c r="H133" s="155"/>
      <c r="I133" s="155"/>
      <c r="J133" s="36"/>
      <c r="K133" s="49"/>
      <c r="L133" s="36"/>
      <c r="M133" s="36"/>
      <c r="N133" s="36"/>
      <c r="O133" s="36"/>
      <c r="P133" s="36"/>
    </row>
    <row r="134" spans="1:16" ht="15.75" hidden="1">
      <c r="A134" s="47"/>
      <c r="B134" s="48"/>
      <c r="C134" s="31"/>
      <c r="D134" s="46"/>
      <c r="E134" s="63"/>
      <c r="F134" s="31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 hidden="1">
      <c r="A135" s="47"/>
      <c r="B135" s="48"/>
      <c r="C135" s="31"/>
      <c r="D135" s="46"/>
      <c r="E135" s="63"/>
      <c r="F135" s="31"/>
      <c r="G135" s="31"/>
      <c r="H135" s="31"/>
      <c r="I135" s="31"/>
      <c r="J135" s="31"/>
      <c r="K135" s="31"/>
      <c r="L135" s="31"/>
      <c r="M135" s="36"/>
      <c r="N135" s="36"/>
      <c r="O135" s="36"/>
      <c r="P135" s="36"/>
    </row>
    <row r="136" spans="1:16" ht="15.75" hidden="1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6"/>
      <c r="M136" s="36"/>
      <c r="N136" s="36"/>
      <c r="O136" s="36"/>
      <c r="P136" s="36"/>
    </row>
    <row r="137" spans="1:16" ht="15.75" hidden="1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 hidden="1">
      <c r="A138" s="47" t="s">
        <v>20</v>
      </c>
      <c r="B138" s="50" t="s">
        <v>23</v>
      </c>
      <c r="C138" s="51" t="s">
        <v>21</v>
      </c>
      <c r="D138" s="46"/>
      <c r="E138" s="63"/>
      <c r="F138" s="32"/>
      <c r="G138" s="32" t="s">
        <v>16</v>
      </c>
      <c r="H138" s="32"/>
      <c r="I138" s="32" t="s">
        <v>28</v>
      </c>
      <c r="J138" s="36"/>
      <c r="K138" s="36"/>
      <c r="L138" s="36"/>
      <c r="M138" s="36"/>
      <c r="N138" s="36"/>
      <c r="O138" s="36"/>
      <c r="P138" s="36"/>
    </row>
    <row r="139" spans="1:16" ht="15.75" hidden="1">
      <c r="A139" s="47"/>
      <c r="B139" s="52" t="s">
        <v>24</v>
      </c>
      <c r="C139" s="53" t="s">
        <v>17</v>
      </c>
      <c r="D139" s="46"/>
      <c r="E139" s="63"/>
      <c r="F139" s="54"/>
      <c r="G139" s="54" t="s">
        <v>18</v>
      </c>
      <c r="H139" s="54"/>
      <c r="I139" s="54" t="s">
        <v>22</v>
      </c>
      <c r="J139" s="36"/>
      <c r="K139" s="36"/>
      <c r="L139" s="36"/>
      <c r="M139" s="36"/>
      <c r="N139" s="36"/>
      <c r="O139" s="36"/>
      <c r="P139" s="36"/>
    </row>
    <row r="140" spans="1:16" hidden="1"/>
    <row r="141" spans="1:16" ht="16.5" thickTop="1">
      <c r="A141" s="3" t="s">
        <v>0</v>
      </c>
      <c r="B141" s="4"/>
      <c r="C141" s="5"/>
      <c r="D141" s="5"/>
      <c r="E141" s="5"/>
      <c r="F141" s="6"/>
      <c r="G141" s="6"/>
      <c r="H141" s="6"/>
      <c r="I141" s="6"/>
      <c r="J141" s="6"/>
      <c r="K141" s="6"/>
      <c r="L141" s="7"/>
      <c r="M141" s="36"/>
      <c r="N141" s="36"/>
      <c r="O141" s="36"/>
      <c r="P141" s="36"/>
    </row>
    <row r="142" spans="1:16" ht="15.75">
      <c r="A142" s="8" t="s">
        <v>89</v>
      </c>
      <c r="B142" s="3"/>
      <c r="C142" s="3"/>
      <c r="D142" s="3"/>
      <c r="E142" s="3"/>
      <c r="F142" s="6"/>
      <c r="G142" s="56"/>
      <c r="H142" s="6"/>
      <c r="I142" s="6"/>
      <c r="J142" s="6"/>
      <c r="K142" s="6"/>
      <c r="L142" s="7"/>
      <c r="M142" s="36"/>
      <c r="N142" s="36"/>
      <c r="O142" s="36"/>
      <c r="P142" s="36"/>
    </row>
    <row r="143" spans="1:16" ht="15.75">
      <c r="A143" s="9"/>
      <c r="B143" s="9" t="s">
        <v>15</v>
      </c>
      <c r="C143" s="10" t="s">
        <v>1</v>
      </c>
      <c r="D143" s="65" t="s">
        <v>32</v>
      </c>
      <c r="E143" s="11" t="s">
        <v>2</v>
      </c>
      <c r="F143" s="10" t="s">
        <v>3</v>
      </c>
      <c r="G143" s="12" t="s">
        <v>4</v>
      </c>
      <c r="H143" s="12" t="s">
        <v>4</v>
      </c>
      <c r="I143" s="62" t="s">
        <v>5</v>
      </c>
      <c r="J143" s="12" t="s">
        <v>29</v>
      </c>
      <c r="K143" s="42" t="s">
        <v>35</v>
      </c>
      <c r="L143" s="12" t="s">
        <v>7</v>
      </c>
      <c r="M143" s="33" t="s">
        <v>7</v>
      </c>
      <c r="N143" s="12" t="s">
        <v>8</v>
      </c>
      <c r="O143" s="70" t="s">
        <v>9</v>
      </c>
      <c r="P143" s="13" t="s">
        <v>27</v>
      </c>
    </row>
    <row r="144" spans="1:16" ht="15.75">
      <c r="A144" s="14"/>
      <c r="B144" s="14"/>
      <c r="C144" s="15"/>
      <c r="D144" s="66"/>
      <c r="E144" s="16"/>
      <c r="F144" s="15"/>
      <c r="G144" s="1" t="s">
        <v>10</v>
      </c>
      <c r="H144" s="1" t="s">
        <v>10</v>
      </c>
      <c r="I144" s="34" t="s">
        <v>11</v>
      </c>
      <c r="J144" s="43"/>
      <c r="K144" s="43" t="s">
        <v>34</v>
      </c>
      <c r="L144" s="1" t="s">
        <v>12</v>
      </c>
      <c r="M144" s="34" t="s">
        <v>13</v>
      </c>
      <c r="N144" s="1" t="s">
        <v>14</v>
      </c>
      <c r="O144" s="14"/>
      <c r="P144" s="17"/>
    </row>
    <row r="145" spans="1:16" ht="15.75">
      <c r="A145" s="14"/>
      <c r="B145" s="14"/>
      <c r="C145" s="18"/>
      <c r="D145" s="66"/>
      <c r="E145" s="16"/>
      <c r="F145" s="15"/>
      <c r="G145" s="1" t="s">
        <v>31</v>
      </c>
      <c r="H145" s="1" t="s">
        <v>30</v>
      </c>
      <c r="I145" s="34" t="s">
        <v>6</v>
      </c>
      <c r="J145" s="1"/>
      <c r="K145" s="1"/>
      <c r="L145" s="1"/>
      <c r="M145" s="1"/>
      <c r="N145" s="1"/>
      <c r="O145" s="14"/>
      <c r="P145" s="17"/>
    </row>
    <row r="146" spans="1:16" ht="15.75">
      <c r="A146" s="19"/>
      <c r="B146" s="19"/>
      <c r="C146" s="20"/>
      <c r="D146" s="67"/>
      <c r="E146" s="21"/>
      <c r="F146" s="22"/>
      <c r="G146" s="23"/>
      <c r="H146" s="61"/>
      <c r="I146" s="24"/>
      <c r="J146" s="23"/>
      <c r="K146" s="35"/>
      <c r="L146" s="23"/>
      <c r="M146" s="23"/>
      <c r="N146" s="23"/>
      <c r="O146" s="19"/>
      <c r="P146" s="25"/>
    </row>
    <row r="147" spans="1:16" ht="15.75">
      <c r="A147" s="37"/>
      <c r="B147" s="2"/>
      <c r="C147" s="38" t="s">
        <v>37</v>
      </c>
      <c r="D147" s="68"/>
      <c r="E147" s="26"/>
      <c r="F147" s="38"/>
      <c r="G147" s="39"/>
      <c r="H147" s="39"/>
      <c r="I147" s="39"/>
      <c r="J147" s="39"/>
      <c r="K147" s="39"/>
      <c r="L147" s="1"/>
      <c r="M147" s="1"/>
      <c r="N147" s="1"/>
      <c r="O147" s="41"/>
      <c r="P147" s="44"/>
    </row>
    <row r="148" spans="1:16" s="76" customFormat="1" ht="15.75">
      <c r="A148" s="37">
        <v>1</v>
      </c>
      <c r="B148" s="72" t="s">
        <v>84</v>
      </c>
      <c r="C148" s="38" t="s">
        <v>85</v>
      </c>
      <c r="D148" s="64" t="s">
        <v>86</v>
      </c>
      <c r="E148" s="26">
        <v>43111</v>
      </c>
      <c r="F148" s="38" t="s">
        <v>87</v>
      </c>
      <c r="G148" s="39">
        <v>6664800</v>
      </c>
      <c r="H148" s="39">
        <v>0</v>
      </c>
      <c r="I148" s="39">
        <v>166620</v>
      </c>
      <c r="J148" s="1">
        <v>255484</v>
      </c>
      <c r="K148" s="1">
        <v>0</v>
      </c>
      <c r="L148" s="1">
        <f t="shared" ref="L148" si="32">SUM(G148:K148)</f>
        <v>7086904</v>
      </c>
      <c r="M148" s="1">
        <f>30000000-L148</f>
        <v>22913096</v>
      </c>
      <c r="N148" s="1">
        <f t="shared" ref="N148" si="33">+L148+M148</f>
        <v>30000000</v>
      </c>
      <c r="O148" s="75" t="s">
        <v>88</v>
      </c>
      <c r="P148" s="71" t="s">
        <v>36</v>
      </c>
    </row>
    <row r="149" spans="1:16" s="76" customFormat="1" ht="15.75">
      <c r="A149" s="37">
        <v>2</v>
      </c>
      <c r="B149" s="72" t="s">
        <v>91</v>
      </c>
      <c r="C149" s="38" t="s">
        <v>92</v>
      </c>
      <c r="D149" s="64" t="s">
        <v>93</v>
      </c>
      <c r="E149" s="26">
        <v>43111</v>
      </c>
      <c r="F149" s="38" t="s">
        <v>94</v>
      </c>
      <c r="G149" s="39">
        <v>11579932</v>
      </c>
      <c r="H149" s="39">
        <v>0</v>
      </c>
      <c r="I149" s="39">
        <v>289498</v>
      </c>
      <c r="J149" s="1">
        <v>193534</v>
      </c>
      <c r="K149" s="1">
        <v>0</v>
      </c>
      <c r="L149" s="1">
        <f t="shared" ref="L149" si="34">SUM(G149:K149)</f>
        <v>12062964</v>
      </c>
      <c r="M149" s="1">
        <f>30000000-L149</f>
        <v>17937036</v>
      </c>
      <c r="N149" s="1">
        <f t="shared" ref="N149" si="35">+L149+M149</f>
        <v>30000000</v>
      </c>
      <c r="O149" s="75" t="s">
        <v>95</v>
      </c>
      <c r="P149" s="71" t="s">
        <v>36</v>
      </c>
    </row>
    <row r="150" spans="1:16" s="76" customFormat="1" ht="15.75">
      <c r="A150" s="37">
        <v>3</v>
      </c>
      <c r="B150" s="72" t="s">
        <v>96</v>
      </c>
      <c r="C150" s="38" t="s">
        <v>97</v>
      </c>
      <c r="D150" s="64" t="s">
        <v>98</v>
      </c>
      <c r="E150" s="26">
        <v>43111</v>
      </c>
      <c r="F150" s="38" t="s">
        <v>99</v>
      </c>
      <c r="G150" s="39">
        <v>24158500</v>
      </c>
      <c r="H150" s="39">
        <v>0</v>
      </c>
      <c r="I150" s="39">
        <v>603963</v>
      </c>
      <c r="J150" s="1">
        <v>255484</v>
      </c>
      <c r="K150" s="1">
        <v>0</v>
      </c>
      <c r="L150" s="1">
        <f t="shared" ref="L150" si="36">SUM(G150:K150)</f>
        <v>25017947</v>
      </c>
      <c r="M150" s="1">
        <f>30000000-L150</f>
        <v>4982053</v>
      </c>
      <c r="N150" s="1">
        <f t="shared" ref="N150" si="37">+L150+M150</f>
        <v>30000000</v>
      </c>
      <c r="O150" s="75" t="s">
        <v>100</v>
      </c>
      <c r="P150" s="71" t="s">
        <v>36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>SUM(G148:G151)</f>
        <v>42403232</v>
      </c>
      <c r="H152" s="28">
        <f t="shared" ref="H152:N152" si="38">SUM(H148:H151)</f>
        <v>0</v>
      </c>
      <c r="I152" s="28">
        <f t="shared" si="38"/>
        <v>1060081</v>
      </c>
      <c r="J152" s="28">
        <f t="shared" si="38"/>
        <v>704502</v>
      </c>
      <c r="K152" s="28">
        <f t="shared" si="38"/>
        <v>0</v>
      </c>
      <c r="L152" s="28">
        <f t="shared" si="38"/>
        <v>44167815</v>
      </c>
      <c r="M152" s="28">
        <f t="shared" si="38"/>
        <v>45832185</v>
      </c>
      <c r="N152" s="28">
        <f t="shared" si="38"/>
        <v>90000000</v>
      </c>
      <c r="O152" s="29"/>
      <c r="P152" s="29"/>
    </row>
    <row r="153" spans="1:16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 hidden="1">
      <c r="A154" s="5"/>
      <c r="B154" s="31" t="s">
        <v>90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 hidden="1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 hidden="1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 hidden="1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 hidden="1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 hidden="1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 hidden="1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 hidden="1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2" spans="1:16" hidden="1"/>
    <row r="163" spans="1:16" ht="16.5" thickTop="1">
      <c r="A163" s="3" t="s">
        <v>0</v>
      </c>
      <c r="B163" s="4"/>
      <c r="C163" s="5"/>
      <c r="D163" s="5"/>
      <c r="E163" s="5"/>
      <c r="F163" s="77" t="s">
        <v>118</v>
      </c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89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12" t="s">
        <v>7</v>
      </c>
      <c r="M165" s="33" t="s">
        <v>7</v>
      </c>
      <c r="N165" s="12" t="s">
        <v>8</v>
      </c>
      <c r="O165" s="70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1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31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72" t="s">
        <v>101</v>
      </c>
      <c r="C170" s="38" t="s">
        <v>102</v>
      </c>
      <c r="D170" s="64" t="s">
        <v>103</v>
      </c>
      <c r="E170" s="26">
        <v>43111</v>
      </c>
      <c r="F170" s="38" t="s">
        <v>104</v>
      </c>
      <c r="G170" s="39">
        <v>0</v>
      </c>
      <c r="H170" s="39">
        <v>0</v>
      </c>
      <c r="I170" s="39">
        <v>0</v>
      </c>
      <c r="J170" s="1">
        <v>0</v>
      </c>
      <c r="K170" s="1">
        <v>0</v>
      </c>
      <c r="L170" s="1">
        <f t="shared" ref="L170" si="39">SUM(G170:K170)</f>
        <v>0</v>
      </c>
      <c r="M170" s="1">
        <f>20000000-L170</f>
        <v>20000000</v>
      </c>
      <c r="N170" s="1">
        <f t="shared" ref="N170" si="40">+L170+M170</f>
        <v>20000000</v>
      </c>
      <c r="O170" s="73" t="s">
        <v>105</v>
      </c>
      <c r="P170" s="71" t="s">
        <v>31</v>
      </c>
    </row>
    <row r="171" spans="1:16" ht="15.75">
      <c r="A171" s="37"/>
      <c r="B171" s="40"/>
      <c r="C171" s="38"/>
      <c r="D171" s="63"/>
      <c r="E171" s="26"/>
      <c r="F171" s="38"/>
      <c r="G171" s="39"/>
      <c r="H171" s="39"/>
      <c r="I171" s="39"/>
      <c r="J171" s="39"/>
      <c r="K171" s="39"/>
      <c r="L171" s="1"/>
      <c r="M171" s="1"/>
      <c r="N171" s="1"/>
      <c r="O171" s="60"/>
      <c r="P171" s="45"/>
    </row>
    <row r="172" spans="1:16" ht="16.5" thickBot="1">
      <c r="A172" s="27"/>
      <c r="B172" s="57"/>
      <c r="C172" s="58"/>
      <c r="D172" s="69"/>
      <c r="E172" s="58"/>
      <c r="F172" s="59"/>
      <c r="G172" s="28">
        <f t="shared" ref="G172:N172" si="41">SUM(G170:G171)</f>
        <v>0</v>
      </c>
      <c r="H172" s="28">
        <f t="shared" si="41"/>
        <v>0</v>
      </c>
      <c r="I172" s="28">
        <f t="shared" si="41"/>
        <v>0</v>
      </c>
      <c r="J172" s="28">
        <f t="shared" si="41"/>
        <v>0</v>
      </c>
      <c r="K172" s="28">
        <f t="shared" si="41"/>
        <v>0</v>
      </c>
      <c r="L172" s="28">
        <f t="shared" si="41"/>
        <v>0</v>
      </c>
      <c r="M172" s="28">
        <f t="shared" si="41"/>
        <v>20000000</v>
      </c>
      <c r="N172" s="28">
        <f t="shared" si="41"/>
        <v>20000000</v>
      </c>
      <c r="O172" s="29"/>
      <c r="P172" s="29"/>
    </row>
    <row r="173" spans="1:16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</row>
    <row r="174" spans="1:16" ht="15.75" hidden="1">
      <c r="A174" s="5"/>
      <c r="B174" s="31" t="s">
        <v>90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M174" s="36"/>
      <c r="N174" s="36"/>
      <c r="O174" s="36"/>
      <c r="P174" s="36"/>
    </row>
    <row r="175" spans="1:16" ht="15.75" hidden="1">
      <c r="A175" s="47"/>
      <c r="B175" s="48" t="s">
        <v>19</v>
      </c>
      <c r="C175" s="31" t="s">
        <v>25</v>
      </c>
      <c r="D175" s="46"/>
      <c r="E175" s="63"/>
      <c r="F175" s="49"/>
      <c r="G175" s="155" t="s">
        <v>26</v>
      </c>
      <c r="H175" s="155"/>
      <c r="I175" s="155"/>
      <c r="J175" s="36"/>
      <c r="K175" s="49"/>
      <c r="L175" s="36"/>
      <c r="M175" s="36"/>
      <c r="N175" s="36"/>
      <c r="O175" s="36"/>
      <c r="P175" s="36"/>
    </row>
    <row r="176" spans="1:16" ht="15.75" hidden="1">
      <c r="A176" s="47"/>
      <c r="B176" s="48"/>
      <c r="C176" s="31"/>
      <c r="D176" s="46"/>
      <c r="E176" s="63"/>
      <c r="F176" s="31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/>
      <c r="C177" s="31"/>
      <c r="D177" s="46"/>
      <c r="E177" s="63"/>
      <c r="F177" s="31"/>
      <c r="G177" s="31"/>
      <c r="H177" s="31"/>
      <c r="I177" s="31"/>
      <c r="J177" s="31"/>
      <c r="K177" s="31"/>
      <c r="L177" s="31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6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 t="s">
        <v>20</v>
      </c>
      <c r="B180" s="50" t="s">
        <v>23</v>
      </c>
      <c r="C180" s="51" t="s">
        <v>21</v>
      </c>
      <c r="D180" s="46"/>
      <c r="E180" s="63"/>
      <c r="F180" s="32"/>
      <c r="G180" s="32" t="s">
        <v>16</v>
      </c>
      <c r="H180" s="32"/>
      <c r="I180" s="32" t="s">
        <v>28</v>
      </c>
      <c r="J180" s="36"/>
      <c r="K180" s="36"/>
      <c r="L180" s="36"/>
      <c r="M180" s="36"/>
      <c r="N180" s="36"/>
      <c r="O180" s="36"/>
      <c r="P180" s="36"/>
    </row>
    <row r="181" spans="1:16" ht="15.75" hidden="1">
      <c r="A181" s="47"/>
      <c r="B181" s="52" t="s">
        <v>24</v>
      </c>
      <c r="C181" s="53" t="s">
        <v>17</v>
      </c>
      <c r="D181" s="46"/>
      <c r="E181" s="63"/>
      <c r="F181" s="54"/>
      <c r="G181" s="54" t="s">
        <v>18</v>
      </c>
      <c r="H181" s="54"/>
      <c r="I181" s="54" t="s">
        <v>22</v>
      </c>
      <c r="J181" s="36"/>
      <c r="K181" s="36"/>
      <c r="L181" s="36"/>
      <c r="M181" s="36"/>
      <c r="N181" s="36"/>
      <c r="O181" s="36"/>
      <c r="P181" s="36"/>
    </row>
    <row r="182" spans="1:16" hidden="1"/>
    <row r="183" spans="1:16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M183" s="36"/>
      <c r="N183" s="36"/>
      <c r="O183" s="36"/>
      <c r="P183" s="36"/>
    </row>
    <row r="184" spans="1:16" ht="15.75">
      <c r="A184" s="8" t="s">
        <v>89</v>
      </c>
      <c r="B184" s="3"/>
      <c r="C184" s="3"/>
      <c r="D184" s="3"/>
      <c r="E184" s="3"/>
      <c r="F184" s="6"/>
      <c r="G184" s="56"/>
      <c r="H184" s="6"/>
      <c r="I184" s="6"/>
      <c r="J184" s="6"/>
      <c r="K184" s="6"/>
      <c r="L184" s="7"/>
      <c r="M184" s="36"/>
      <c r="N184" s="36"/>
      <c r="O184" s="36"/>
      <c r="P184" s="36"/>
    </row>
    <row r="185" spans="1:16" ht="15.75">
      <c r="A185" s="9"/>
      <c r="B185" s="9" t="s">
        <v>15</v>
      </c>
      <c r="C185" s="10" t="s">
        <v>1</v>
      </c>
      <c r="D185" s="65" t="s">
        <v>32</v>
      </c>
      <c r="E185" s="11" t="s">
        <v>2</v>
      </c>
      <c r="F185" s="10" t="s">
        <v>3</v>
      </c>
      <c r="G185" s="12" t="s">
        <v>4</v>
      </c>
      <c r="H185" s="12" t="s">
        <v>4</v>
      </c>
      <c r="I185" s="62" t="s">
        <v>5</v>
      </c>
      <c r="J185" s="12" t="s">
        <v>29</v>
      </c>
      <c r="K185" s="42" t="s">
        <v>35</v>
      </c>
      <c r="L185" s="12" t="s">
        <v>7</v>
      </c>
      <c r="M185" s="33" t="s">
        <v>7</v>
      </c>
      <c r="N185" s="12" t="s">
        <v>8</v>
      </c>
      <c r="O185" s="70" t="s">
        <v>9</v>
      </c>
      <c r="P185" s="13" t="s">
        <v>27</v>
      </c>
    </row>
    <row r="186" spans="1:16" ht="15.75">
      <c r="A186" s="14"/>
      <c r="B186" s="14"/>
      <c r="C186" s="15"/>
      <c r="D186" s="66"/>
      <c r="E186" s="16"/>
      <c r="F186" s="15"/>
      <c r="G186" s="1" t="s">
        <v>10</v>
      </c>
      <c r="H186" s="1" t="s">
        <v>10</v>
      </c>
      <c r="I186" s="34" t="s">
        <v>11</v>
      </c>
      <c r="J186" s="43"/>
      <c r="K186" s="43" t="s">
        <v>34</v>
      </c>
      <c r="L186" s="1" t="s">
        <v>12</v>
      </c>
      <c r="M186" s="34" t="s">
        <v>13</v>
      </c>
      <c r="N186" s="1" t="s">
        <v>14</v>
      </c>
      <c r="O186" s="14"/>
      <c r="P186" s="17"/>
    </row>
    <row r="187" spans="1:16" ht="15.75">
      <c r="A187" s="14"/>
      <c r="B187" s="14"/>
      <c r="C187" s="18"/>
      <c r="D187" s="66"/>
      <c r="E187" s="16"/>
      <c r="F187" s="15"/>
      <c r="G187" s="1" t="s">
        <v>31</v>
      </c>
      <c r="H187" s="1" t="s">
        <v>30</v>
      </c>
      <c r="I187" s="34" t="s">
        <v>6</v>
      </c>
      <c r="J187" s="1"/>
      <c r="K187" s="1"/>
      <c r="L187" s="1"/>
      <c r="M187" s="1"/>
      <c r="N187" s="1"/>
      <c r="O187" s="14"/>
      <c r="P187" s="17"/>
    </row>
    <row r="188" spans="1:16" ht="15.75">
      <c r="A188" s="19"/>
      <c r="B188" s="19"/>
      <c r="C188" s="20"/>
      <c r="D188" s="67"/>
      <c r="E188" s="21"/>
      <c r="F188" s="22"/>
      <c r="G188" s="23"/>
      <c r="H188" s="61"/>
      <c r="I188" s="24"/>
      <c r="J188" s="23"/>
      <c r="K188" s="35"/>
      <c r="L188" s="23"/>
      <c r="M188" s="23"/>
      <c r="N188" s="23"/>
      <c r="O188" s="19"/>
      <c r="P188" s="25"/>
    </row>
    <row r="189" spans="1:16" ht="15.75">
      <c r="A189" s="37"/>
      <c r="B189" s="2"/>
      <c r="C189" s="38" t="s">
        <v>37</v>
      </c>
      <c r="D189" s="68"/>
      <c r="E189" s="26"/>
      <c r="F189" s="38"/>
      <c r="G189" s="39"/>
      <c r="H189" s="39"/>
      <c r="I189" s="39"/>
      <c r="J189" s="39"/>
      <c r="K189" s="39"/>
      <c r="L189" s="1"/>
      <c r="M189" s="1"/>
      <c r="N189" s="1"/>
      <c r="O189" s="41"/>
      <c r="P189" s="44"/>
    </row>
    <row r="190" spans="1:16" ht="15.75">
      <c r="A190" s="37">
        <v>1</v>
      </c>
      <c r="B190" s="72" t="s">
        <v>106</v>
      </c>
      <c r="C190" s="38" t="s">
        <v>107</v>
      </c>
      <c r="D190" s="64" t="s">
        <v>108</v>
      </c>
      <c r="E190" s="26">
        <v>43111</v>
      </c>
      <c r="F190" s="38" t="s">
        <v>109</v>
      </c>
      <c r="G190" s="39">
        <v>0</v>
      </c>
      <c r="H190" s="39">
        <v>0</v>
      </c>
      <c r="I190" s="39">
        <v>0</v>
      </c>
      <c r="J190" s="1">
        <v>0</v>
      </c>
      <c r="K190" s="1">
        <v>0</v>
      </c>
      <c r="L190" s="1">
        <f t="shared" ref="L190" si="42">SUM(G190:K190)</f>
        <v>0</v>
      </c>
      <c r="M190" s="1">
        <f>15000000-L190</f>
        <v>15000000</v>
      </c>
      <c r="N190" s="1">
        <f t="shared" ref="N190" si="43">+L190+M190</f>
        <v>15000000</v>
      </c>
      <c r="O190" s="73" t="s">
        <v>110</v>
      </c>
      <c r="P190" s="71" t="s">
        <v>31</v>
      </c>
    </row>
    <row r="191" spans="1:16" ht="15.75">
      <c r="A191" s="37"/>
      <c r="B191" s="40"/>
      <c r="C191" s="38"/>
      <c r="D191" s="63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60"/>
      <c r="P191" s="45"/>
    </row>
    <row r="192" spans="1:16" ht="16.5" thickBot="1">
      <c r="A192" s="27"/>
      <c r="B192" s="57"/>
      <c r="C192" s="58"/>
      <c r="D192" s="69"/>
      <c r="E192" s="58"/>
      <c r="F192" s="59"/>
      <c r="G192" s="28">
        <f t="shared" ref="G192:N192" si="44">SUM(G190:G191)</f>
        <v>0</v>
      </c>
      <c r="H192" s="28">
        <f t="shared" si="44"/>
        <v>0</v>
      </c>
      <c r="I192" s="28">
        <f t="shared" si="44"/>
        <v>0</v>
      </c>
      <c r="J192" s="28">
        <f t="shared" si="44"/>
        <v>0</v>
      </c>
      <c r="K192" s="28">
        <f t="shared" si="44"/>
        <v>0</v>
      </c>
      <c r="L192" s="28">
        <f t="shared" si="44"/>
        <v>0</v>
      </c>
      <c r="M192" s="28">
        <f t="shared" si="44"/>
        <v>15000000</v>
      </c>
      <c r="N192" s="28">
        <f t="shared" si="44"/>
        <v>15000000</v>
      </c>
      <c r="O192" s="29"/>
      <c r="P192" s="29"/>
    </row>
    <row r="193" spans="1:16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</row>
    <row r="194" spans="1:16" ht="15.75" hidden="1">
      <c r="A194" s="5"/>
      <c r="B194" s="31" t="s">
        <v>90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M194" s="36"/>
      <c r="N194" s="36"/>
      <c r="O194" s="36"/>
      <c r="P194" s="36"/>
    </row>
    <row r="195" spans="1:16" ht="15.75" hidden="1">
      <c r="A195" s="47"/>
      <c r="B195" s="48" t="s">
        <v>19</v>
      </c>
      <c r="C195" s="31" t="s">
        <v>25</v>
      </c>
      <c r="D195" s="46"/>
      <c r="E195" s="63"/>
      <c r="F195" s="49"/>
      <c r="G195" s="155" t="s">
        <v>26</v>
      </c>
      <c r="H195" s="155"/>
      <c r="I195" s="155"/>
      <c r="J195" s="36"/>
      <c r="K195" s="49"/>
      <c r="L195" s="36"/>
      <c r="M195" s="36"/>
      <c r="N195" s="36"/>
      <c r="O195" s="36"/>
      <c r="P195" s="36"/>
    </row>
    <row r="196" spans="1:16" ht="15.75" hidden="1">
      <c r="A196" s="47"/>
      <c r="B196" s="48"/>
      <c r="C196" s="31"/>
      <c r="D196" s="46"/>
      <c r="E196" s="63"/>
      <c r="F196" s="31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/>
      <c r="C197" s="31"/>
      <c r="D197" s="46"/>
      <c r="E197" s="63"/>
      <c r="F197" s="31"/>
      <c r="G197" s="31"/>
      <c r="H197" s="31"/>
      <c r="I197" s="31"/>
      <c r="J197" s="31"/>
      <c r="K197" s="31"/>
      <c r="L197" s="31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6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 t="s">
        <v>20</v>
      </c>
      <c r="B200" s="50" t="s">
        <v>23</v>
      </c>
      <c r="C200" s="51" t="s">
        <v>21</v>
      </c>
      <c r="D200" s="46"/>
      <c r="E200" s="63"/>
      <c r="F200" s="32"/>
      <c r="G200" s="32" t="s">
        <v>16</v>
      </c>
      <c r="H200" s="32"/>
      <c r="I200" s="32" t="s">
        <v>28</v>
      </c>
      <c r="J200" s="36"/>
      <c r="K200" s="36"/>
      <c r="L200" s="36"/>
      <c r="M200" s="36"/>
      <c r="N200" s="36"/>
      <c r="O200" s="36"/>
      <c r="P200" s="36"/>
    </row>
    <row r="201" spans="1:16" ht="15.75" hidden="1">
      <c r="A201" s="47"/>
      <c r="B201" s="52" t="s">
        <v>24</v>
      </c>
      <c r="C201" s="53" t="s">
        <v>17</v>
      </c>
      <c r="D201" s="46"/>
      <c r="E201" s="63"/>
      <c r="F201" s="54"/>
      <c r="G201" s="54" t="s">
        <v>18</v>
      </c>
      <c r="H201" s="54"/>
      <c r="I201" s="54" t="s">
        <v>22</v>
      </c>
      <c r="J201" s="36"/>
      <c r="K201" s="36"/>
      <c r="L201" s="36"/>
      <c r="M201" s="36"/>
      <c r="N201" s="36"/>
      <c r="O201" s="36"/>
      <c r="P201" s="36"/>
    </row>
    <row r="202" spans="1:16" hidden="1"/>
    <row r="203" spans="1:16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M203" s="36"/>
      <c r="N203" s="36"/>
      <c r="O203" s="36"/>
      <c r="P203" s="36"/>
    </row>
    <row r="204" spans="1:16" ht="15.75">
      <c r="A204" s="8" t="s">
        <v>111</v>
      </c>
      <c r="B204" s="3"/>
      <c r="C204" s="3"/>
      <c r="D204" s="3"/>
      <c r="E204" s="3"/>
      <c r="F204" s="6"/>
      <c r="G204" s="56"/>
      <c r="H204" s="6"/>
      <c r="I204" s="6"/>
      <c r="J204" s="6"/>
      <c r="K204" s="6"/>
      <c r="L204" s="7"/>
      <c r="M204" s="36"/>
      <c r="N204" s="36"/>
      <c r="O204" s="36"/>
      <c r="P204" s="36"/>
    </row>
    <row r="205" spans="1:16" ht="15.75">
      <c r="A205" s="9"/>
      <c r="B205" s="9" t="s">
        <v>15</v>
      </c>
      <c r="C205" s="10" t="s">
        <v>1</v>
      </c>
      <c r="D205" s="65" t="s">
        <v>32</v>
      </c>
      <c r="E205" s="11" t="s">
        <v>2</v>
      </c>
      <c r="F205" s="10" t="s">
        <v>3</v>
      </c>
      <c r="G205" s="12" t="s">
        <v>4</v>
      </c>
      <c r="H205" s="12" t="s">
        <v>4</v>
      </c>
      <c r="I205" s="62" t="s">
        <v>5</v>
      </c>
      <c r="J205" s="12" t="s">
        <v>29</v>
      </c>
      <c r="K205" s="42" t="s">
        <v>35</v>
      </c>
      <c r="L205" s="12" t="s">
        <v>7</v>
      </c>
      <c r="M205" s="33" t="s">
        <v>7</v>
      </c>
      <c r="N205" s="12" t="s">
        <v>8</v>
      </c>
      <c r="O205" s="70" t="s">
        <v>9</v>
      </c>
      <c r="P205" s="13" t="s">
        <v>27</v>
      </c>
    </row>
    <row r="206" spans="1:16" ht="15.75">
      <c r="A206" s="14"/>
      <c r="B206" s="14"/>
      <c r="C206" s="15"/>
      <c r="D206" s="66"/>
      <c r="E206" s="16"/>
      <c r="F206" s="15"/>
      <c r="G206" s="1" t="s">
        <v>10</v>
      </c>
      <c r="H206" s="1" t="s">
        <v>10</v>
      </c>
      <c r="I206" s="34" t="s">
        <v>11</v>
      </c>
      <c r="J206" s="43"/>
      <c r="K206" s="43" t="s">
        <v>34</v>
      </c>
      <c r="L206" s="1" t="s">
        <v>12</v>
      </c>
      <c r="M206" s="34" t="s">
        <v>13</v>
      </c>
      <c r="N206" s="1" t="s">
        <v>14</v>
      </c>
      <c r="O206" s="14"/>
      <c r="P206" s="17"/>
    </row>
    <row r="207" spans="1:16" ht="15.75">
      <c r="A207" s="14"/>
      <c r="B207" s="14"/>
      <c r="C207" s="18"/>
      <c r="D207" s="66"/>
      <c r="E207" s="16"/>
      <c r="F207" s="15"/>
      <c r="G207" s="1" t="s">
        <v>31</v>
      </c>
      <c r="H207" s="1" t="s">
        <v>30</v>
      </c>
      <c r="I207" s="34" t="s">
        <v>6</v>
      </c>
      <c r="J207" s="1"/>
      <c r="K207" s="1"/>
      <c r="L207" s="1"/>
      <c r="M207" s="1"/>
      <c r="N207" s="1"/>
      <c r="O207" s="14"/>
      <c r="P207" s="17"/>
    </row>
    <row r="208" spans="1:16" ht="15.75">
      <c r="A208" s="19"/>
      <c r="B208" s="19"/>
      <c r="C208" s="20"/>
      <c r="D208" s="67"/>
      <c r="E208" s="21"/>
      <c r="F208" s="22"/>
      <c r="G208" s="23"/>
      <c r="H208" s="61"/>
      <c r="I208" s="24"/>
      <c r="J208" s="23"/>
      <c r="K208" s="35"/>
      <c r="L208" s="23"/>
      <c r="M208" s="23"/>
      <c r="N208" s="23"/>
      <c r="O208" s="19"/>
      <c r="P208" s="25"/>
    </row>
    <row r="209" spans="1:16" ht="15.75">
      <c r="A209" s="37"/>
      <c r="B209" s="2"/>
      <c r="C209" s="38" t="s">
        <v>37</v>
      </c>
      <c r="D209" s="68"/>
      <c r="E209" s="26"/>
      <c r="F209" s="38"/>
      <c r="G209" s="39"/>
      <c r="H209" s="39"/>
      <c r="I209" s="39"/>
      <c r="J209" s="39"/>
      <c r="K209" s="39"/>
      <c r="L209" s="1"/>
      <c r="M209" s="1"/>
      <c r="N209" s="1"/>
      <c r="O209" s="41"/>
      <c r="P209" s="44"/>
    </row>
    <row r="210" spans="1:16" ht="15.75">
      <c r="A210" s="37">
        <v>1</v>
      </c>
      <c r="B210" s="72" t="s">
        <v>112</v>
      </c>
      <c r="C210" s="38" t="s">
        <v>113</v>
      </c>
      <c r="D210" s="64" t="s">
        <v>114</v>
      </c>
      <c r="E210" s="26">
        <v>43112</v>
      </c>
      <c r="F210" s="38" t="s">
        <v>115</v>
      </c>
      <c r="G210" s="39">
        <v>15965000</v>
      </c>
      <c r="H210" s="39">
        <v>0</v>
      </c>
      <c r="I210" s="39">
        <v>399125</v>
      </c>
      <c r="J210" s="1">
        <v>212903</v>
      </c>
      <c r="K210" s="1">
        <v>0</v>
      </c>
      <c r="L210" s="1">
        <f t="shared" ref="L210" si="45">SUM(G210:K210)</f>
        <v>16577028</v>
      </c>
      <c r="M210" s="1">
        <f>30000000-L210</f>
        <v>13422972</v>
      </c>
      <c r="N210" s="1">
        <f t="shared" ref="N210" si="46">+L210+M210</f>
        <v>30000000</v>
      </c>
      <c r="O210" s="73" t="s">
        <v>116</v>
      </c>
      <c r="P210" s="71" t="s">
        <v>36</v>
      </c>
    </row>
    <row r="211" spans="1:16" ht="15.75">
      <c r="A211" s="37"/>
      <c r="B211" s="40"/>
      <c r="C211" s="38"/>
      <c r="D211" s="63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60"/>
      <c r="P211" s="45"/>
    </row>
    <row r="212" spans="1:16" ht="16.5" thickBot="1">
      <c r="A212" s="27"/>
      <c r="B212" s="57"/>
      <c r="C212" s="58"/>
      <c r="D212" s="69"/>
      <c r="E212" s="58"/>
      <c r="F212" s="59"/>
      <c r="G212" s="28">
        <f t="shared" ref="G212" si="47">SUM(G210:G211)</f>
        <v>15965000</v>
      </c>
      <c r="H212" s="28">
        <f t="shared" ref="H212" si="48">SUM(H210:H211)</f>
        <v>0</v>
      </c>
      <c r="I212" s="28">
        <f t="shared" ref="I212" si="49">SUM(I210:I211)</f>
        <v>399125</v>
      </c>
      <c r="J212" s="28">
        <f t="shared" ref="J212" si="50">SUM(J210:J211)</f>
        <v>212903</v>
      </c>
      <c r="K212" s="28">
        <f t="shared" ref="K212" si="51">SUM(K210:K211)</f>
        <v>0</v>
      </c>
      <c r="L212" s="28">
        <f t="shared" ref="L212" si="52">SUM(L210:L211)</f>
        <v>16577028</v>
      </c>
      <c r="M212" s="28">
        <f t="shared" ref="M212" si="53">SUM(M210:M211)</f>
        <v>13422972</v>
      </c>
      <c r="N212" s="28">
        <f t="shared" ref="N212" si="54">SUM(N210:N211)</f>
        <v>30000000</v>
      </c>
      <c r="O212" s="29"/>
      <c r="P212" s="29"/>
    </row>
    <row r="213" spans="1:16" ht="16.5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</row>
    <row r="214" spans="1:16" ht="15.75">
      <c r="A214" s="5"/>
      <c r="B214" s="31" t="s">
        <v>117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M214" s="36"/>
      <c r="N214" s="36"/>
      <c r="O214" s="36"/>
      <c r="P214" s="36"/>
    </row>
    <row r="215" spans="1:16" ht="15.75">
      <c r="A215" s="47"/>
      <c r="B215" s="48" t="s">
        <v>19</v>
      </c>
      <c r="C215" s="31" t="s">
        <v>25</v>
      </c>
      <c r="D215" s="46"/>
      <c r="E215" s="63"/>
      <c r="F215" s="49"/>
      <c r="G215" s="155" t="s">
        <v>26</v>
      </c>
      <c r="H215" s="155"/>
      <c r="I215" s="155"/>
      <c r="J215" s="36"/>
      <c r="K215" s="49"/>
      <c r="L215" s="36"/>
      <c r="M215" s="36"/>
      <c r="N215" s="36"/>
      <c r="O215" s="36"/>
      <c r="P215" s="36"/>
    </row>
    <row r="216" spans="1:16" ht="15.75">
      <c r="A216" s="47"/>
      <c r="B216" s="48"/>
      <c r="C216" s="31"/>
      <c r="D216" s="46"/>
      <c r="E216" s="63"/>
      <c r="F216" s="31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>
      <c r="A217" s="47"/>
      <c r="B217" s="48"/>
      <c r="C217" s="31"/>
      <c r="D217" s="46"/>
      <c r="E217" s="63"/>
      <c r="F217" s="31"/>
      <c r="G217" s="31"/>
      <c r="H217" s="31"/>
      <c r="I217" s="31"/>
      <c r="J217" s="31"/>
      <c r="K217" s="31"/>
      <c r="L217" s="31"/>
      <c r="M217" s="36"/>
      <c r="N217" s="36"/>
      <c r="O217" s="36"/>
      <c r="P217" s="36"/>
    </row>
    <row r="218" spans="1:16" ht="15.75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6"/>
      <c r="M218" s="36"/>
      <c r="N218" s="36"/>
      <c r="O218" s="36"/>
      <c r="P218" s="36"/>
    </row>
    <row r="219" spans="1:16" ht="15.75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>
      <c r="A220" s="47" t="s">
        <v>20</v>
      </c>
      <c r="B220" s="50" t="s">
        <v>23</v>
      </c>
      <c r="C220" s="51" t="s">
        <v>21</v>
      </c>
      <c r="D220" s="46"/>
      <c r="E220" s="63"/>
      <c r="F220" s="32"/>
      <c r="G220" s="32" t="s">
        <v>16</v>
      </c>
      <c r="H220" s="32"/>
      <c r="I220" s="32" t="s">
        <v>28</v>
      </c>
      <c r="J220" s="36"/>
      <c r="K220" s="36"/>
      <c r="L220" s="36"/>
      <c r="M220" s="36"/>
      <c r="N220" s="36"/>
      <c r="O220" s="36"/>
      <c r="P220" s="36"/>
    </row>
    <row r="221" spans="1:16" ht="15.75">
      <c r="A221" s="47"/>
      <c r="B221" s="52" t="s">
        <v>24</v>
      </c>
      <c r="C221" s="53" t="s">
        <v>17</v>
      </c>
      <c r="D221" s="46"/>
      <c r="E221" s="63"/>
      <c r="F221" s="54"/>
      <c r="G221" s="54" t="s">
        <v>18</v>
      </c>
      <c r="H221" s="54"/>
      <c r="I221" s="54" t="s">
        <v>22</v>
      </c>
      <c r="J221" s="36"/>
      <c r="K221" s="36"/>
      <c r="L221" s="36"/>
      <c r="M221" s="36"/>
      <c r="N221" s="36"/>
      <c r="O221" s="36"/>
      <c r="P221" s="36"/>
    </row>
    <row r="223" spans="1:16" ht="15.75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M223" s="36"/>
      <c r="N223" s="36"/>
      <c r="O223" s="36"/>
      <c r="P223" s="36"/>
    </row>
    <row r="224" spans="1:16" ht="15.75">
      <c r="A224" s="8" t="s">
        <v>119</v>
      </c>
      <c r="B224" s="3"/>
      <c r="C224" s="3"/>
      <c r="D224" s="3"/>
      <c r="E224" s="3"/>
      <c r="F224" s="6"/>
      <c r="G224" s="56"/>
      <c r="H224" s="6"/>
      <c r="I224" s="6"/>
      <c r="J224" s="6"/>
      <c r="K224" s="6"/>
      <c r="L224" s="7"/>
      <c r="M224" s="36"/>
      <c r="N224" s="36"/>
      <c r="O224" s="36"/>
      <c r="P224" s="36"/>
    </row>
    <row r="225" spans="1:16" ht="15.75">
      <c r="A225" s="9"/>
      <c r="B225" s="9" t="s">
        <v>15</v>
      </c>
      <c r="C225" s="10" t="s">
        <v>1</v>
      </c>
      <c r="D225" s="65" t="s">
        <v>32</v>
      </c>
      <c r="E225" s="11" t="s">
        <v>2</v>
      </c>
      <c r="F225" s="10" t="s">
        <v>3</v>
      </c>
      <c r="G225" s="12" t="s">
        <v>4</v>
      </c>
      <c r="H225" s="12" t="s">
        <v>4</v>
      </c>
      <c r="I225" s="62" t="s">
        <v>5</v>
      </c>
      <c r="J225" s="12" t="s">
        <v>29</v>
      </c>
      <c r="K225" s="42" t="s">
        <v>35</v>
      </c>
      <c r="L225" s="12" t="s">
        <v>7</v>
      </c>
      <c r="M225" s="33" t="s">
        <v>7</v>
      </c>
      <c r="N225" s="12" t="s">
        <v>8</v>
      </c>
      <c r="O225" s="70" t="s">
        <v>9</v>
      </c>
      <c r="P225" s="13" t="s">
        <v>27</v>
      </c>
    </row>
    <row r="226" spans="1:16" ht="15.75">
      <c r="A226" s="14"/>
      <c r="B226" s="14"/>
      <c r="C226" s="15"/>
      <c r="D226" s="66"/>
      <c r="E226" s="16"/>
      <c r="F226" s="15"/>
      <c r="G226" s="1" t="s">
        <v>10</v>
      </c>
      <c r="H226" s="1" t="s">
        <v>10</v>
      </c>
      <c r="I226" s="34" t="s">
        <v>11</v>
      </c>
      <c r="J226" s="43"/>
      <c r="K226" s="43" t="s">
        <v>34</v>
      </c>
      <c r="L226" s="1" t="s">
        <v>12</v>
      </c>
      <c r="M226" s="34" t="s">
        <v>13</v>
      </c>
      <c r="N226" s="1" t="s">
        <v>14</v>
      </c>
      <c r="O226" s="14"/>
      <c r="P226" s="17"/>
    </row>
    <row r="227" spans="1:16" ht="15.75">
      <c r="A227" s="14"/>
      <c r="B227" s="14"/>
      <c r="C227" s="18"/>
      <c r="D227" s="66"/>
      <c r="E227" s="16"/>
      <c r="F227" s="15"/>
      <c r="G227" s="1" t="s">
        <v>31</v>
      </c>
      <c r="H227" s="1" t="s">
        <v>30</v>
      </c>
      <c r="I227" s="34" t="s">
        <v>6</v>
      </c>
      <c r="J227" s="1"/>
      <c r="K227" s="1"/>
      <c r="L227" s="1"/>
      <c r="M227" s="1"/>
      <c r="N227" s="1"/>
      <c r="O227" s="14"/>
      <c r="P227" s="17"/>
    </row>
    <row r="228" spans="1:16" ht="15.75">
      <c r="A228" s="19"/>
      <c r="B228" s="19"/>
      <c r="C228" s="20"/>
      <c r="D228" s="67"/>
      <c r="E228" s="21"/>
      <c r="F228" s="22"/>
      <c r="G228" s="23"/>
      <c r="H228" s="61"/>
      <c r="I228" s="24"/>
      <c r="J228" s="23"/>
      <c r="K228" s="35"/>
      <c r="L228" s="23"/>
      <c r="M228" s="23"/>
      <c r="N228" s="23"/>
      <c r="O228" s="19"/>
      <c r="P228" s="25"/>
    </row>
    <row r="229" spans="1:16" ht="15.75">
      <c r="A229" s="37"/>
      <c r="B229" s="2"/>
      <c r="C229" s="38" t="s">
        <v>37</v>
      </c>
      <c r="D229" s="68"/>
      <c r="E229" s="26"/>
      <c r="F229" s="38"/>
      <c r="G229" s="39"/>
      <c r="H229" s="39"/>
      <c r="I229" s="39"/>
      <c r="J229" s="39"/>
      <c r="K229" s="39"/>
      <c r="L229" s="1"/>
      <c r="M229" s="1"/>
      <c r="N229" s="1"/>
      <c r="O229" s="41"/>
      <c r="P229" s="44"/>
    </row>
    <row r="230" spans="1:16" ht="15.75">
      <c r="A230" s="37">
        <v>1</v>
      </c>
      <c r="B230" s="72" t="s">
        <v>120</v>
      </c>
      <c r="C230" s="38" t="s">
        <v>121</v>
      </c>
      <c r="D230" s="64" t="s">
        <v>122</v>
      </c>
      <c r="E230" s="26">
        <v>43125</v>
      </c>
      <c r="F230" s="38" t="s">
        <v>123</v>
      </c>
      <c r="G230" s="39">
        <v>0</v>
      </c>
      <c r="H230" s="39">
        <v>0</v>
      </c>
      <c r="I230" s="39">
        <v>0</v>
      </c>
      <c r="J230" s="1">
        <v>0</v>
      </c>
      <c r="K230" s="1">
        <v>0</v>
      </c>
      <c r="L230" s="1">
        <f t="shared" ref="L230" si="55">SUM(G230:K230)</f>
        <v>0</v>
      </c>
      <c r="M230" s="1">
        <f>30000000-L230</f>
        <v>30000000</v>
      </c>
      <c r="N230" s="1">
        <f t="shared" ref="N230" si="56">+L230+M230</f>
        <v>30000000</v>
      </c>
      <c r="O230" s="73" t="s">
        <v>124</v>
      </c>
      <c r="P230" s="71" t="s">
        <v>31</v>
      </c>
    </row>
    <row r="231" spans="1:16" ht="15.75">
      <c r="A231" s="37"/>
      <c r="B231" s="40"/>
      <c r="C231" s="38"/>
      <c r="D231" s="63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60"/>
      <c r="P231" s="45"/>
    </row>
    <row r="232" spans="1:16" ht="16.5" thickBot="1">
      <c r="A232" s="27"/>
      <c r="B232" s="57"/>
      <c r="C232" s="58"/>
      <c r="D232" s="69"/>
      <c r="E232" s="58"/>
      <c r="F232" s="59"/>
      <c r="G232" s="28">
        <f t="shared" ref="G232" si="57">SUM(G230:G231)</f>
        <v>0</v>
      </c>
      <c r="H232" s="28">
        <f t="shared" ref="H232:N232" si="58">SUM(H230:H231)</f>
        <v>0</v>
      </c>
      <c r="I232" s="28">
        <f t="shared" si="58"/>
        <v>0</v>
      </c>
      <c r="J232" s="28">
        <f t="shared" si="58"/>
        <v>0</v>
      </c>
      <c r="K232" s="28">
        <f t="shared" si="58"/>
        <v>0</v>
      </c>
      <c r="L232" s="28">
        <f t="shared" si="58"/>
        <v>0</v>
      </c>
      <c r="M232" s="28">
        <f t="shared" si="58"/>
        <v>30000000</v>
      </c>
      <c r="N232" s="28">
        <f t="shared" si="58"/>
        <v>30000000</v>
      </c>
      <c r="O232" s="29"/>
      <c r="P232" s="29"/>
    </row>
    <row r="233" spans="1:16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</row>
    <row r="234" spans="1:16" ht="15.75" hidden="1">
      <c r="A234" s="5"/>
      <c r="B234" s="31" t="s">
        <v>125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M234" s="36"/>
      <c r="N234" s="36"/>
      <c r="O234" s="36"/>
      <c r="P234" s="36"/>
    </row>
    <row r="235" spans="1:16" ht="15.75" hidden="1">
      <c r="A235" s="47"/>
      <c r="B235" s="48" t="s">
        <v>19</v>
      </c>
      <c r="C235" s="31" t="s">
        <v>25</v>
      </c>
      <c r="D235" s="46"/>
      <c r="E235" s="63"/>
      <c r="F235" s="49"/>
      <c r="G235" s="155" t="s">
        <v>26</v>
      </c>
      <c r="H235" s="155"/>
      <c r="I235" s="155"/>
      <c r="J235" s="36"/>
      <c r="K235" s="49"/>
      <c r="L235" s="36"/>
      <c r="M235" s="36"/>
      <c r="N235" s="36"/>
      <c r="O235" s="36"/>
      <c r="P235" s="36"/>
    </row>
    <row r="236" spans="1:16" ht="15.75" hidden="1">
      <c r="A236" s="47"/>
      <c r="B236" s="48"/>
      <c r="C236" s="31"/>
      <c r="D236" s="46"/>
      <c r="E236" s="63"/>
      <c r="F236" s="31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/>
      <c r="C237" s="31"/>
      <c r="D237" s="46"/>
      <c r="E237" s="63"/>
      <c r="F237" s="31"/>
      <c r="G237" s="31"/>
      <c r="H237" s="31"/>
      <c r="I237" s="31"/>
      <c r="J237" s="31"/>
      <c r="K237" s="31"/>
      <c r="L237" s="31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6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 t="s">
        <v>20</v>
      </c>
      <c r="B240" s="50" t="s">
        <v>23</v>
      </c>
      <c r="C240" s="51" t="s">
        <v>21</v>
      </c>
      <c r="D240" s="46"/>
      <c r="E240" s="63"/>
      <c r="F240" s="32"/>
      <c r="G240" s="32" t="s">
        <v>16</v>
      </c>
      <c r="H240" s="32"/>
      <c r="I240" s="32" t="s">
        <v>28</v>
      </c>
      <c r="J240" s="36"/>
      <c r="K240" s="36"/>
      <c r="L240" s="36"/>
      <c r="M240" s="36"/>
      <c r="N240" s="36"/>
      <c r="O240" s="36"/>
      <c r="P240" s="36"/>
    </row>
    <row r="241" spans="1:16" ht="15.75" hidden="1">
      <c r="A241" s="47"/>
      <c r="B241" s="52" t="s">
        <v>24</v>
      </c>
      <c r="C241" s="53" t="s">
        <v>17</v>
      </c>
      <c r="D241" s="46"/>
      <c r="E241" s="63"/>
      <c r="F241" s="54"/>
      <c r="G241" s="54" t="s">
        <v>18</v>
      </c>
      <c r="H241" s="54"/>
      <c r="I241" s="54" t="s">
        <v>22</v>
      </c>
      <c r="J241" s="36"/>
      <c r="K241" s="36"/>
      <c r="L241" s="36"/>
      <c r="M241" s="36"/>
      <c r="N241" s="36"/>
      <c r="O241" s="36"/>
      <c r="P241" s="36"/>
    </row>
    <row r="242" spans="1:16" hidden="1"/>
    <row r="243" spans="1:16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K243" s="6"/>
      <c r="L243" s="7"/>
      <c r="M243" s="36"/>
      <c r="N243" s="36"/>
      <c r="O243" s="36"/>
      <c r="P243" s="36"/>
    </row>
    <row r="244" spans="1:16" ht="15.75">
      <c r="A244" s="8" t="s">
        <v>119</v>
      </c>
      <c r="B244" s="3"/>
      <c r="C244" s="3"/>
      <c r="D244" s="3"/>
      <c r="E244" s="3"/>
      <c r="F244" s="6"/>
      <c r="G244" s="56"/>
      <c r="H244" s="6"/>
      <c r="I244" s="6"/>
      <c r="J244" s="6"/>
      <c r="K244" s="6"/>
      <c r="L244" s="7"/>
      <c r="M244" s="36"/>
      <c r="N244" s="36"/>
      <c r="O244" s="36"/>
      <c r="P244" s="36"/>
    </row>
    <row r="245" spans="1:16" ht="15.75">
      <c r="A245" s="9"/>
      <c r="B245" s="9" t="s">
        <v>15</v>
      </c>
      <c r="C245" s="10" t="s">
        <v>1</v>
      </c>
      <c r="D245" s="65" t="s">
        <v>32</v>
      </c>
      <c r="E245" s="11" t="s">
        <v>2</v>
      </c>
      <c r="F245" s="10" t="s">
        <v>3</v>
      </c>
      <c r="G245" s="12" t="s">
        <v>4</v>
      </c>
      <c r="H245" s="12" t="s">
        <v>4</v>
      </c>
      <c r="I245" s="62" t="s">
        <v>5</v>
      </c>
      <c r="J245" s="12" t="s">
        <v>29</v>
      </c>
      <c r="K245" s="42" t="s">
        <v>35</v>
      </c>
      <c r="L245" s="12" t="s">
        <v>7</v>
      </c>
      <c r="M245" s="33" t="s">
        <v>7</v>
      </c>
      <c r="N245" s="12" t="s">
        <v>8</v>
      </c>
      <c r="O245" s="70" t="s">
        <v>9</v>
      </c>
      <c r="P245" s="13" t="s">
        <v>27</v>
      </c>
    </row>
    <row r="246" spans="1:16" ht="15.75">
      <c r="A246" s="14"/>
      <c r="B246" s="14"/>
      <c r="C246" s="15"/>
      <c r="D246" s="66"/>
      <c r="E246" s="16"/>
      <c r="F246" s="15"/>
      <c r="G246" s="1" t="s">
        <v>10</v>
      </c>
      <c r="H246" s="1" t="s">
        <v>10</v>
      </c>
      <c r="I246" s="34" t="s">
        <v>11</v>
      </c>
      <c r="J246" s="43"/>
      <c r="K246" s="43" t="s">
        <v>34</v>
      </c>
      <c r="L246" s="1" t="s">
        <v>12</v>
      </c>
      <c r="M246" s="34" t="s">
        <v>13</v>
      </c>
      <c r="N246" s="1" t="s">
        <v>14</v>
      </c>
      <c r="O246" s="14"/>
      <c r="P246" s="17"/>
    </row>
    <row r="247" spans="1:16" ht="15.75">
      <c r="A247" s="14"/>
      <c r="B247" s="14"/>
      <c r="C247" s="18"/>
      <c r="D247" s="66"/>
      <c r="E247" s="16"/>
      <c r="F247" s="15"/>
      <c r="G247" s="1" t="s">
        <v>31</v>
      </c>
      <c r="H247" s="1" t="s">
        <v>30</v>
      </c>
      <c r="I247" s="34" t="s">
        <v>6</v>
      </c>
      <c r="J247" s="1"/>
      <c r="K247" s="1"/>
      <c r="L247" s="1"/>
      <c r="M247" s="1"/>
      <c r="N247" s="1"/>
      <c r="O247" s="14"/>
      <c r="P247" s="17"/>
    </row>
    <row r="248" spans="1:16" ht="15.75">
      <c r="A248" s="19"/>
      <c r="B248" s="19"/>
      <c r="C248" s="20"/>
      <c r="D248" s="67"/>
      <c r="E248" s="21"/>
      <c r="F248" s="22"/>
      <c r="G248" s="23"/>
      <c r="H248" s="61"/>
      <c r="I248" s="24"/>
      <c r="J248" s="23"/>
      <c r="K248" s="35"/>
      <c r="L248" s="23"/>
      <c r="M248" s="23"/>
      <c r="N248" s="23"/>
      <c r="O248" s="19"/>
      <c r="P248" s="25"/>
    </row>
    <row r="249" spans="1:16" ht="15.75">
      <c r="A249" s="37"/>
      <c r="B249" s="2"/>
      <c r="C249" s="38" t="s">
        <v>37</v>
      </c>
      <c r="D249" s="68"/>
      <c r="E249" s="26"/>
      <c r="F249" s="38"/>
      <c r="G249" s="39"/>
      <c r="H249" s="39"/>
      <c r="I249" s="39"/>
      <c r="J249" s="39"/>
      <c r="K249" s="39"/>
      <c r="L249" s="1"/>
      <c r="M249" s="1"/>
      <c r="N249" s="1"/>
      <c r="O249" s="41"/>
      <c r="P249" s="44"/>
    </row>
    <row r="250" spans="1:16" ht="15.75">
      <c r="A250" s="37">
        <v>1</v>
      </c>
      <c r="B250" s="72" t="s">
        <v>126</v>
      </c>
      <c r="C250" s="38" t="s">
        <v>127</v>
      </c>
      <c r="D250" s="64" t="s">
        <v>128</v>
      </c>
      <c r="E250" s="26">
        <v>43125</v>
      </c>
      <c r="F250" s="38" t="s">
        <v>129</v>
      </c>
      <c r="G250" s="39">
        <v>14988000</v>
      </c>
      <c r="H250" s="39">
        <v>0</v>
      </c>
      <c r="I250" s="39">
        <v>374700</v>
      </c>
      <c r="J250" s="1">
        <v>0</v>
      </c>
      <c r="K250" s="1">
        <v>0</v>
      </c>
      <c r="L250" s="1">
        <f t="shared" ref="L250" si="59">SUM(G250:K250)</f>
        <v>15362700</v>
      </c>
      <c r="M250" s="1">
        <f>30000000-L250</f>
        <v>14637300</v>
      </c>
      <c r="N250" s="1">
        <f t="shared" ref="N250" si="60">+L250+M250</f>
        <v>30000000</v>
      </c>
      <c r="O250" s="73" t="s">
        <v>130</v>
      </c>
      <c r="P250" s="71" t="s">
        <v>36</v>
      </c>
    </row>
    <row r="251" spans="1:16" ht="15.75">
      <c r="A251" s="37"/>
      <c r="B251" s="40"/>
      <c r="C251" s="38"/>
      <c r="D251" s="63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60"/>
      <c r="P251" s="45"/>
    </row>
    <row r="252" spans="1:16" ht="16.5" thickBot="1">
      <c r="A252" s="27"/>
      <c r="B252" s="57"/>
      <c r="C252" s="58"/>
      <c r="D252" s="69"/>
      <c r="E252" s="58"/>
      <c r="F252" s="59"/>
      <c r="G252" s="28">
        <f t="shared" ref="G252" si="61">SUM(G250:G251)</f>
        <v>14988000</v>
      </c>
      <c r="H252" s="28">
        <f t="shared" ref="H252:N252" si="62">SUM(H250:H251)</f>
        <v>0</v>
      </c>
      <c r="I252" s="28">
        <f t="shared" si="62"/>
        <v>374700</v>
      </c>
      <c r="J252" s="28">
        <f t="shared" si="62"/>
        <v>0</v>
      </c>
      <c r="K252" s="28">
        <f t="shared" si="62"/>
        <v>0</v>
      </c>
      <c r="L252" s="28">
        <f t="shared" si="62"/>
        <v>15362700</v>
      </c>
      <c r="M252" s="28">
        <f t="shared" si="62"/>
        <v>14637300</v>
      </c>
      <c r="N252" s="28">
        <f t="shared" si="62"/>
        <v>30000000</v>
      </c>
      <c r="O252" s="29"/>
      <c r="P252" s="29"/>
    </row>
    <row r="253" spans="1:16" ht="16.5" hidden="1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</row>
    <row r="254" spans="1:16" ht="15.75" hidden="1">
      <c r="A254" s="5"/>
      <c r="B254" s="31" t="s">
        <v>125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M254" s="36"/>
      <c r="N254" s="36"/>
      <c r="O254" s="36"/>
      <c r="P254" s="36"/>
    </row>
    <row r="255" spans="1:16" ht="15.75" hidden="1">
      <c r="A255" s="47"/>
      <c r="B255" s="48" t="s">
        <v>19</v>
      </c>
      <c r="C255" s="31" t="s">
        <v>25</v>
      </c>
      <c r="D255" s="46"/>
      <c r="E255" s="63"/>
      <c r="F255" s="49"/>
      <c r="G255" s="155" t="s">
        <v>26</v>
      </c>
      <c r="H255" s="155"/>
      <c r="I255" s="155"/>
      <c r="J255" s="36"/>
      <c r="K255" s="49"/>
      <c r="L255" s="36"/>
      <c r="M255" s="36"/>
      <c r="N255" s="36"/>
      <c r="O255" s="36"/>
      <c r="P255" s="36"/>
    </row>
    <row r="256" spans="1:16" ht="15.75" hidden="1">
      <c r="A256" s="47"/>
      <c r="B256" s="48"/>
      <c r="C256" s="31"/>
      <c r="D256" s="46"/>
      <c r="E256" s="63"/>
      <c r="F256" s="31"/>
      <c r="G256" s="31"/>
      <c r="H256" s="31"/>
      <c r="I256" s="31"/>
      <c r="J256" s="31"/>
      <c r="K256" s="31"/>
      <c r="L256" s="31"/>
      <c r="M256" s="36"/>
      <c r="N256" s="36"/>
      <c r="O256" s="36"/>
      <c r="P256" s="36"/>
    </row>
    <row r="257" spans="1:16" ht="15.75" hidden="1">
      <c r="A257" s="47"/>
      <c r="B257" s="48"/>
      <c r="C257" s="31"/>
      <c r="D257" s="46"/>
      <c r="E257" s="63"/>
      <c r="F257" s="31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/>
      <c r="C258" s="31"/>
      <c r="D258" s="46"/>
      <c r="E258" s="63"/>
      <c r="F258" s="31"/>
      <c r="G258" s="31"/>
      <c r="H258" s="31"/>
      <c r="I258" s="31"/>
      <c r="J258" s="31"/>
      <c r="K258" s="31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 t="s">
        <v>20</v>
      </c>
      <c r="B260" s="50" t="s">
        <v>23</v>
      </c>
      <c r="C260" s="51" t="s">
        <v>21</v>
      </c>
      <c r="D260" s="46"/>
      <c r="E260" s="63"/>
      <c r="F260" s="32"/>
      <c r="G260" s="32" t="s">
        <v>16</v>
      </c>
      <c r="H260" s="32"/>
      <c r="I260" s="32" t="s">
        <v>28</v>
      </c>
      <c r="J260" s="36"/>
      <c r="K260" s="36"/>
      <c r="L260" s="36"/>
      <c r="M260" s="36"/>
      <c r="N260" s="36"/>
      <c r="O260" s="36"/>
      <c r="P260" s="36"/>
    </row>
    <row r="261" spans="1:16" ht="15.75" hidden="1">
      <c r="A261" s="47"/>
      <c r="B261" s="52" t="s">
        <v>24</v>
      </c>
      <c r="C261" s="53" t="s">
        <v>17</v>
      </c>
      <c r="D261" s="46"/>
      <c r="E261" s="63"/>
      <c r="F261" s="54"/>
      <c r="G261" s="54" t="s">
        <v>18</v>
      </c>
      <c r="H261" s="54"/>
      <c r="I261" s="54" t="s">
        <v>22</v>
      </c>
      <c r="J261" s="36"/>
      <c r="K261" s="36"/>
      <c r="L261" s="36"/>
      <c r="M261" s="36"/>
      <c r="N261" s="36"/>
      <c r="O261" s="36"/>
      <c r="P261" s="36"/>
    </row>
    <row r="262" spans="1:16" hidden="1"/>
    <row r="263" spans="1:16" ht="16.5" thickTop="1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K263" s="6"/>
      <c r="L263" s="7"/>
      <c r="M263" s="36"/>
      <c r="N263" s="36"/>
      <c r="O263" s="36"/>
      <c r="P263" s="36"/>
    </row>
    <row r="264" spans="1:16" ht="15.75">
      <c r="A264" s="8" t="s">
        <v>131</v>
      </c>
      <c r="B264" s="3"/>
      <c r="C264" s="3"/>
      <c r="D264" s="3"/>
      <c r="E264" s="3"/>
      <c r="F264" s="6"/>
      <c r="G264" s="56"/>
      <c r="H264" s="6"/>
      <c r="I264" s="6"/>
      <c r="J264" s="6"/>
      <c r="K264" s="6"/>
      <c r="L264" s="7"/>
      <c r="M264" s="36"/>
      <c r="N264" s="36"/>
      <c r="O264" s="36"/>
      <c r="P264" s="36"/>
    </row>
    <row r="265" spans="1:16" ht="15.75">
      <c r="A265" s="9"/>
      <c r="B265" s="9" t="s">
        <v>15</v>
      </c>
      <c r="C265" s="10" t="s">
        <v>1</v>
      </c>
      <c r="D265" s="65" t="s">
        <v>32</v>
      </c>
      <c r="E265" s="11" t="s">
        <v>2</v>
      </c>
      <c r="F265" s="10" t="s">
        <v>3</v>
      </c>
      <c r="G265" s="12" t="s">
        <v>4</v>
      </c>
      <c r="H265" s="12" t="s">
        <v>4</v>
      </c>
      <c r="I265" s="62" t="s">
        <v>5</v>
      </c>
      <c r="J265" s="12" t="s">
        <v>29</v>
      </c>
      <c r="K265" s="42" t="s">
        <v>35</v>
      </c>
      <c r="L265" s="12" t="s">
        <v>7</v>
      </c>
      <c r="M265" s="33" t="s">
        <v>7</v>
      </c>
      <c r="N265" s="12" t="s">
        <v>8</v>
      </c>
      <c r="O265" s="70" t="s">
        <v>9</v>
      </c>
      <c r="P265" s="13" t="s">
        <v>27</v>
      </c>
    </row>
    <row r="266" spans="1:16" ht="15.75">
      <c r="A266" s="14"/>
      <c r="B266" s="14"/>
      <c r="C266" s="15"/>
      <c r="D266" s="66"/>
      <c r="E266" s="16"/>
      <c r="F266" s="15"/>
      <c r="G266" s="1" t="s">
        <v>10</v>
      </c>
      <c r="H266" s="1" t="s">
        <v>10</v>
      </c>
      <c r="I266" s="34" t="s">
        <v>11</v>
      </c>
      <c r="J266" s="43"/>
      <c r="K266" s="43" t="s">
        <v>34</v>
      </c>
      <c r="L266" s="1" t="s">
        <v>12</v>
      </c>
      <c r="M266" s="34" t="s">
        <v>13</v>
      </c>
      <c r="N266" s="1" t="s">
        <v>14</v>
      </c>
      <c r="O266" s="14"/>
      <c r="P266" s="17"/>
    </row>
    <row r="267" spans="1:16" ht="15.75">
      <c r="A267" s="14"/>
      <c r="B267" s="14"/>
      <c r="C267" s="18"/>
      <c r="D267" s="66"/>
      <c r="E267" s="16"/>
      <c r="F267" s="15"/>
      <c r="G267" s="1" t="s">
        <v>31</v>
      </c>
      <c r="H267" s="1" t="s">
        <v>30</v>
      </c>
      <c r="I267" s="34" t="s">
        <v>6</v>
      </c>
      <c r="J267" s="1"/>
      <c r="K267" s="1"/>
      <c r="L267" s="1"/>
      <c r="M267" s="1"/>
      <c r="N267" s="1"/>
      <c r="O267" s="14"/>
      <c r="P267" s="17"/>
    </row>
    <row r="268" spans="1:16" ht="15.75">
      <c r="A268" s="19"/>
      <c r="B268" s="19"/>
      <c r="C268" s="20"/>
      <c r="D268" s="67"/>
      <c r="E268" s="21"/>
      <c r="F268" s="22"/>
      <c r="G268" s="23"/>
      <c r="H268" s="61"/>
      <c r="I268" s="24"/>
      <c r="J268" s="23"/>
      <c r="K268" s="35"/>
      <c r="L268" s="23"/>
      <c r="M268" s="23"/>
      <c r="N268" s="23"/>
      <c r="O268" s="19"/>
      <c r="P268" s="25"/>
    </row>
    <row r="269" spans="1:16" ht="15.75">
      <c r="A269" s="37"/>
      <c r="B269" s="2"/>
      <c r="C269" s="38" t="s">
        <v>37</v>
      </c>
      <c r="D269" s="68"/>
      <c r="E269" s="26"/>
      <c r="F269" s="38"/>
      <c r="G269" s="39"/>
      <c r="H269" s="39"/>
      <c r="I269" s="39"/>
      <c r="J269" s="39"/>
      <c r="K269" s="39"/>
      <c r="L269" s="1"/>
      <c r="M269" s="1"/>
      <c r="N269" s="1"/>
      <c r="O269" s="41"/>
      <c r="P269" s="44"/>
    </row>
    <row r="270" spans="1:16" ht="15.75">
      <c r="A270" s="37">
        <v>1</v>
      </c>
      <c r="B270" s="72" t="s">
        <v>132</v>
      </c>
      <c r="C270" s="38" t="s">
        <v>133</v>
      </c>
      <c r="D270" s="64" t="s">
        <v>134</v>
      </c>
      <c r="E270" s="26">
        <v>43126</v>
      </c>
      <c r="F270" s="38" t="s">
        <v>135</v>
      </c>
      <c r="G270" s="39">
        <v>16656000</v>
      </c>
      <c r="H270" s="39">
        <v>0</v>
      </c>
      <c r="I270" s="39">
        <v>416400</v>
      </c>
      <c r="J270" s="1">
        <v>0</v>
      </c>
      <c r="K270" s="1">
        <v>0</v>
      </c>
      <c r="L270" s="1">
        <f t="shared" ref="L270" si="63">SUM(G270:K270)</f>
        <v>17072400</v>
      </c>
      <c r="M270" s="1">
        <f>27072400-L270</f>
        <v>10000000</v>
      </c>
      <c r="N270" s="1">
        <f t="shared" ref="N270" si="64">+L270+M270</f>
        <v>27072400</v>
      </c>
      <c r="O270" s="73" t="s">
        <v>136</v>
      </c>
      <c r="P270" s="71" t="s">
        <v>36</v>
      </c>
    </row>
    <row r="271" spans="1:16" ht="15.75">
      <c r="A271" s="37"/>
      <c r="B271" s="40"/>
      <c r="C271" s="38"/>
      <c r="D271" s="63"/>
      <c r="E271" s="26"/>
      <c r="F271" s="38"/>
      <c r="G271" s="39"/>
      <c r="H271" s="39"/>
      <c r="I271" s="39"/>
      <c r="J271" s="39"/>
      <c r="K271" s="39"/>
      <c r="L271" s="1"/>
      <c r="M271" s="1"/>
      <c r="N271" s="1"/>
      <c r="O271" s="60"/>
      <c r="P271" s="45"/>
    </row>
    <row r="272" spans="1:16" ht="16.5" thickBot="1">
      <c r="A272" s="27"/>
      <c r="B272" s="57"/>
      <c r="C272" s="58"/>
      <c r="D272" s="69"/>
      <c r="E272" s="58"/>
      <c r="F272" s="59"/>
      <c r="G272" s="28">
        <f t="shared" ref="G272" si="65">SUM(G270:G271)</f>
        <v>16656000</v>
      </c>
      <c r="H272" s="28">
        <f t="shared" ref="H272:N272" si="66">SUM(H270:H271)</f>
        <v>0</v>
      </c>
      <c r="I272" s="28">
        <f t="shared" si="66"/>
        <v>416400</v>
      </c>
      <c r="J272" s="28">
        <f t="shared" si="66"/>
        <v>0</v>
      </c>
      <c r="K272" s="28">
        <f t="shared" si="66"/>
        <v>0</v>
      </c>
      <c r="L272" s="28">
        <f t="shared" si="66"/>
        <v>17072400</v>
      </c>
      <c r="M272" s="28">
        <f t="shared" si="66"/>
        <v>10000000</v>
      </c>
      <c r="N272" s="28">
        <f t="shared" si="66"/>
        <v>27072400</v>
      </c>
      <c r="O272" s="29"/>
      <c r="P272" s="29"/>
    </row>
    <row r="273" spans="1:16" ht="16.5" hidden="1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</row>
    <row r="274" spans="1:16" ht="15.75" hidden="1">
      <c r="A274" s="5"/>
      <c r="B274" s="31" t="s">
        <v>137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M274" s="36"/>
      <c r="N274" s="36"/>
      <c r="O274" s="36"/>
      <c r="P274" s="36"/>
    </row>
    <row r="275" spans="1:16" ht="15.75" hidden="1">
      <c r="A275" s="47"/>
      <c r="B275" s="48" t="s">
        <v>19</v>
      </c>
      <c r="C275" s="31" t="s">
        <v>25</v>
      </c>
      <c r="D275" s="46"/>
      <c r="E275" s="63"/>
      <c r="F275" s="49"/>
      <c r="G275" s="155" t="s">
        <v>26</v>
      </c>
      <c r="H275" s="155"/>
      <c r="I275" s="155"/>
      <c r="J275" s="36"/>
      <c r="K275" s="49"/>
      <c r="L275" s="36"/>
      <c r="M275" s="36"/>
      <c r="N275" s="36"/>
      <c r="O275" s="36"/>
      <c r="P275" s="36"/>
    </row>
    <row r="276" spans="1:16" ht="15.75" hidden="1">
      <c r="A276" s="47"/>
      <c r="B276" s="48"/>
      <c r="C276" s="31"/>
      <c r="D276" s="46"/>
      <c r="E276" s="63"/>
      <c r="F276" s="31"/>
      <c r="G276" s="31"/>
      <c r="H276" s="31"/>
      <c r="I276" s="31"/>
      <c r="J276" s="31"/>
      <c r="K276" s="31"/>
      <c r="L276" s="31"/>
      <c r="M276" s="36"/>
      <c r="N276" s="36"/>
      <c r="O276" s="36"/>
      <c r="P276" s="36"/>
    </row>
    <row r="277" spans="1:16" ht="15.75" hidden="1">
      <c r="A277" s="47"/>
      <c r="B277" s="48"/>
      <c r="C277" s="31"/>
      <c r="D277" s="46"/>
      <c r="E277" s="63"/>
      <c r="F277" s="31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/>
      <c r="C278" s="31"/>
      <c r="D278" s="46"/>
      <c r="E278" s="63"/>
      <c r="F278" s="31"/>
      <c r="G278" s="31"/>
      <c r="H278" s="31"/>
      <c r="I278" s="31"/>
      <c r="J278" s="31"/>
      <c r="K278" s="31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 t="s">
        <v>20</v>
      </c>
      <c r="B280" s="50" t="s">
        <v>23</v>
      </c>
      <c r="C280" s="51" t="s">
        <v>21</v>
      </c>
      <c r="D280" s="46"/>
      <c r="E280" s="63"/>
      <c r="F280" s="32"/>
      <c r="G280" s="32" t="s">
        <v>16</v>
      </c>
      <c r="H280" s="32"/>
      <c r="I280" s="32" t="s">
        <v>28</v>
      </c>
      <c r="J280" s="36"/>
      <c r="K280" s="36"/>
      <c r="L280" s="36"/>
      <c r="M280" s="36"/>
      <c r="N280" s="36"/>
      <c r="O280" s="36"/>
      <c r="P280" s="36"/>
    </row>
    <row r="281" spans="1:16" ht="15.75" hidden="1">
      <c r="A281" s="47"/>
      <c r="B281" s="52" t="s">
        <v>24</v>
      </c>
      <c r="C281" s="53" t="s">
        <v>17</v>
      </c>
      <c r="D281" s="46"/>
      <c r="E281" s="63"/>
      <c r="F281" s="54"/>
      <c r="G281" s="54" t="s">
        <v>18</v>
      </c>
      <c r="H281" s="54"/>
      <c r="I281" s="54" t="s">
        <v>22</v>
      </c>
      <c r="J281" s="36"/>
      <c r="K281" s="36"/>
      <c r="L281" s="36"/>
      <c r="M281" s="36"/>
      <c r="N281" s="36"/>
      <c r="O281" s="36"/>
      <c r="P281" s="36"/>
    </row>
    <row r="282" spans="1:16" hidden="1"/>
    <row r="283" spans="1:16" ht="16.5" thickTop="1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K283" s="6"/>
      <c r="L283" s="7"/>
      <c r="M283" s="36"/>
      <c r="N283" s="36"/>
      <c r="O283" s="36"/>
      <c r="P283" s="36"/>
    </row>
    <row r="284" spans="1:16" ht="15.75">
      <c r="A284" s="8" t="s">
        <v>138</v>
      </c>
      <c r="B284" s="3"/>
      <c r="C284" s="3"/>
      <c r="D284" s="3"/>
      <c r="E284" s="3"/>
      <c r="F284" s="6"/>
      <c r="G284" s="56"/>
      <c r="H284" s="6"/>
      <c r="I284" s="6"/>
      <c r="J284" s="6"/>
      <c r="K284" s="6"/>
      <c r="L284" s="7"/>
      <c r="M284" s="36"/>
      <c r="N284" s="36"/>
      <c r="O284" s="36"/>
      <c r="P284" s="36"/>
    </row>
    <row r="285" spans="1:16" ht="15.75">
      <c r="A285" s="9"/>
      <c r="B285" s="9" t="s">
        <v>15</v>
      </c>
      <c r="C285" s="10" t="s">
        <v>1</v>
      </c>
      <c r="D285" s="65" t="s">
        <v>32</v>
      </c>
      <c r="E285" s="11" t="s">
        <v>2</v>
      </c>
      <c r="F285" s="10" t="s">
        <v>3</v>
      </c>
      <c r="G285" s="12" t="s">
        <v>4</v>
      </c>
      <c r="H285" s="12" t="s">
        <v>4</v>
      </c>
      <c r="I285" s="62" t="s">
        <v>5</v>
      </c>
      <c r="J285" s="12" t="s">
        <v>29</v>
      </c>
      <c r="K285" s="42" t="s">
        <v>35</v>
      </c>
      <c r="L285" s="12" t="s">
        <v>7</v>
      </c>
      <c r="M285" s="33" t="s">
        <v>7</v>
      </c>
      <c r="N285" s="12" t="s">
        <v>8</v>
      </c>
      <c r="O285" s="70" t="s">
        <v>9</v>
      </c>
      <c r="P285" s="13" t="s">
        <v>27</v>
      </c>
    </row>
    <row r="286" spans="1:16" ht="15.75">
      <c r="A286" s="14"/>
      <c r="B286" s="14"/>
      <c r="C286" s="15"/>
      <c r="D286" s="66"/>
      <c r="E286" s="16"/>
      <c r="F286" s="15"/>
      <c r="G286" s="1" t="s">
        <v>10</v>
      </c>
      <c r="H286" s="1" t="s">
        <v>10</v>
      </c>
      <c r="I286" s="34" t="s">
        <v>11</v>
      </c>
      <c r="J286" s="43"/>
      <c r="K286" s="43" t="s">
        <v>34</v>
      </c>
      <c r="L286" s="1" t="s">
        <v>12</v>
      </c>
      <c r="M286" s="34" t="s">
        <v>13</v>
      </c>
      <c r="N286" s="1" t="s">
        <v>14</v>
      </c>
      <c r="O286" s="14"/>
      <c r="P286" s="17"/>
    </row>
    <row r="287" spans="1:16" ht="15.75">
      <c r="A287" s="14"/>
      <c r="B287" s="14"/>
      <c r="C287" s="18"/>
      <c r="D287" s="66"/>
      <c r="E287" s="16"/>
      <c r="F287" s="15"/>
      <c r="G287" s="1" t="s">
        <v>31</v>
      </c>
      <c r="H287" s="1" t="s">
        <v>30</v>
      </c>
      <c r="I287" s="34" t="s">
        <v>6</v>
      </c>
      <c r="J287" s="1"/>
      <c r="K287" s="1"/>
      <c r="L287" s="1"/>
      <c r="M287" s="1"/>
      <c r="N287" s="1"/>
      <c r="O287" s="14"/>
      <c r="P287" s="17"/>
    </row>
    <row r="288" spans="1:16" ht="15.75">
      <c r="A288" s="19"/>
      <c r="B288" s="19"/>
      <c r="C288" s="20"/>
      <c r="D288" s="67"/>
      <c r="E288" s="21"/>
      <c r="F288" s="22"/>
      <c r="G288" s="23"/>
      <c r="H288" s="61"/>
      <c r="I288" s="24"/>
      <c r="J288" s="23"/>
      <c r="K288" s="35"/>
      <c r="L288" s="23"/>
      <c r="M288" s="23"/>
      <c r="N288" s="23"/>
      <c r="O288" s="19"/>
      <c r="P288" s="25"/>
    </row>
    <row r="289" spans="1:16" ht="15.75">
      <c r="A289" s="37"/>
      <c r="B289" s="2"/>
      <c r="C289" s="38" t="s">
        <v>37</v>
      </c>
      <c r="D289" s="68"/>
      <c r="E289" s="26"/>
      <c r="F289" s="38"/>
      <c r="G289" s="39"/>
      <c r="H289" s="39"/>
      <c r="I289" s="39"/>
      <c r="J289" s="39"/>
      <c r="K289" s="39"/>
      <c r="L289" s="1"/>
      <c r="M289" s="1"/>
      <c r="N289" s="1"/>
      <c r="O289" s="41"/>
      <c r="P289" s="44"/>
    </row>
    <row r="290" spans="1:16" ht="15.75">
      <c r="A290" s="37">
        <v>1</v>
      </c>
      <c r="B290" s="72" t="s">
        <v>139</v>
      </c>
      <c r="C290" s="38" t="s">
        <v>140</v>
      </c>
      <c r="D290" s="64" t="s">
        <v>141</v>
      </c>
      <c r="E290" s="26">
        <v>43129</v>
      </c>
      <c r="F290" s="38" t="s">
        <v>142</v>
      </c>
      <c r="G290" s="39">
        <v>24993000</v>
      </c>
      <c r="H290" s="39">
        <v>0</v>
      </c>
      <c r="I290" s="39">
        <v>624825</v>
      </c>
      <c r="J290" s="1">
        <v>0</v>
      </c>
      <c r="K290" s="1">
        <v>0</v>
      </c>
      <c r="L290" s="1">
        <f t="shared" ref="L290" si="67">SUM(G290:K290)</f>
        <v>25617825</v>
      </c>
      <c r="M290" s="1">
        <f>30000000-L290</f>
        <v>4382175</v>
      </c>
      <c r="N290" s="1">
        <f t="shared" ref="N290" si="68">+L290+M290</f>
        <v>30000000</v>
      </c>
      <c r="O290" s="75" t="s">
        <v>143</v>
      </c>
      <c r="P290" s="71" t="s">
        <v>36</v>
      </c>
    </row>
    <row r="291" spans="1:16" ht="15.75">
      <c r="A291" s="37"/>
      <c r="B291" s="40"/>
      <c r="C291" s="38"/>
      <c r="D291" s="63"/>
      <c r="E291" s="26"/>
      <c r="F291" s="38"/>
      <c r="G291" s="39"/>
      <c r="H291" s="39"/>
      <c r="I291" s="39"/>
      <c r="J291" s="39"/>
      <c r="K291" s="39"/>
      <c r="L291" s="1"/>
      <c r="M291" s="1"/>
      <c r="N291" s="1"/>
      <c r="O291" s="60"/>
      <c r="P291" s="45"/>
    </row>
    <row r="292" spans="1:16" ht="16.5" thickBot="1">
      <c r="A292" s="27"/>
      <c r="B292" s="57"/>
      <c r="C292" s="58"/>
      <c r="D292" s="69"/>
      <c r="E292" s="58"/>
      <c r="F292" s="59"/>
      <c r="G292" s="28">
        <f t="shared" ref="G292" si="69">SUM(G290:G291)</f>
        <v>24993000</v>
      </c>
      <c r="H292" s="28">
        <f t="shared" ref="H292:N292" si="70">SUM(H290:H291)</f>
        <v>0</v>
      </c>
      <c r="I292" s="28">
        <f t="shared" si="70"/>
        <v>624825</v>
      </c>
      <c r="J292" s="28">
        <f t="shared" si="70"/>
        <v>0</v>
      </c>
      <c r="K292" s="28">
        <f t="shared" si="70"/>
        <v>0</v>
      </c>
      <c r="L292" s="28">
        <f t="shared" si="70"/>
        <v>25617825</v>
      </c>
      <c r="M292" s="28">
        <f t="shared" si="70"/>
        <v>4382175</v>
      </c>
      <c r="N292" s="28">
        <f t="shared" si="70"/>
        <v>30000000</v>
      </c>
      <c r="O292" s="29"/>
      <c r="P292" s="29"/>
    </row>
    <row r="293" spans="1:16" ht="16.5" hidden="1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</row>
    <row r="294" spans="1:16" ht="15.75" hidden="1">
      <c r="A294" s="5"/>
      <c r="B294" s="31" t="s">
        <v>144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M294" s="36"/>
      <c r="N294" s="36"/>
      <c r="O294" s="36"/>
      <c r="P294" s="36"/>
    </row>
    <row r="295" spans="1:16" ht="15.75" hidden="1">
      <c r="A295" s="47"/>
      <c r="B295" s="48" t="s">
        <v>19</v>
      </c>
      <c r="C295" s="31" t="s">
        <v>25</v>
      </c>
      <c r="D295" s="46"/>
      <c r="E295" s="63"/>
      <c r="F295" s="49"/>
      <c r="G295" s="155" t="s">
        <v>26</v>
      </c>
      <c r="H295" s="155"/>
      <c r="I295" s="155"/>
      <c r="J295" s="36"/>
      <c r="K295" s="49"/>
      <c r="L295" s="36"/>
      <c r="M295" s="36"/>
      <c r="N295" s="36"/>
      <c r="O295" s="36"/>
      <c r="P295" s="36"/>
    </row>
    <row r="296" spans="1:16" ht="15.75" hidden="1">
      <c r="A296" s="47"/>
      <c r="B296" s="48"/>
      <c r="C296" s="31"/>
      <c r="D296" s="46"/>
      <c r="E296" s="63"/>
      <c r="F296" s="31"/>
      <c r="G296" s="31"/>
      <c r="H296" s="31"/>
      <c r="I296" s="31"/>
      <c r="J296" s="31"/>
      <c r="K296" s="31"/>
      <c r="L296" s="31"/>
      <c r="M296" s="36"/>
      <c r="N296" s="36"/>
      <c r="O296" s="36"/>
      <c r="P296" s="36"/>
    </row>
    <row r="297" spans="1:16" ht="15.75" hidden="1">
      <c r="A297" s="47"/>
      <c r="B297" s="48"/>
      <c r="C297" s="31"/>
      <c r="D297" s="46"/>
      <c r="E297" s="63"/>
      <c r="F297" s="31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 hidden="1">
      <c r="A298" s="47"/>
      <c r="B298" s="48"/>
      <c r="C298" s="31"/>
      <c r="D298" s="46"/>
      <c r="E298" s="63"/>
      <c r="F298" s="31"/>
      <c r="G298" s="31"/>
      <c r="H298" s="31"/>
      <c r="I298" s="31"/>
      <c r="J298" s="31"/>
      <c r="K298" s="31"/>
      <c r="L298" s="36"/>
      <c r="M298" s="36"/>
      <c r="N298" s="36"/>
      <c r="O298" s="36"/>
      <c r="P298" s="36"/>
    </row>
    <row r="299" spans="1:16" ht="15.75" hidden="1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 hidden="1">
      <c r="A300" s="47" t="s">
        <v>20</v>
      </c>
      <c r="B300" s="50" t="s">
        <v>23</v>
      </c>
      <c r="C300" s="51" t="s">
        <v>21</v>
      </c>
      <c r="D300" s="46"/>
      <c r="E300" s="63"/>
      <c r="F300" s="32"/>
      <c r="G300" s="32" t="s">
        <v>16</v>
      </c>
      <c r="H300" s="32"/>
      <c r="I300" s="32" t="s">
        <v>28</v>
      </c>
      <c r="J300" s="36"/>
      <c r="K300" s="36"/>
      <c r="L300" s="36"/>
      <c r="M300" s="36"/>
      <c r="N300" s="36"/>
      <c r="O300" s="36"/>
      <c r="P300" s="36"/>
    </row>
    <row r="301" spans="1:16" ht="15.75" hidden="1">
      <c r="A301" s="47"/>
      <c r="B301" s="52" t="s">
        <v>24</v>
      </c>
      <c r="C301" s="53" t="s">
        <v>17</v>
      </c>
      <c r="D301" s="46"/>
      <c r="E301" s="63"/>
      <c r="F301" s="54"/>
      <c r="G301" s="54" t="s">
        <v>18</v>
      </c>
      <c r="H301" s="54"/>
      <c r="I301" s="54" t="s">
        <v>22</v>
      </c>
      <c r="J301" s="36"/>
      <c r="K301" s="36"/>
      <c r="L301" s="36"/>
      <c r="M301" s="36"/>
      <c r="N301" s="36"/>
      <c r="O301" s="36"/>
      <c r="P301" s="36"/>
    </row>
    <row r="302" spans="1:16" hidden="1"/>
    <row r="303" spans="1:16" ht="16.5" thickTop="1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K303" s="6"/>
      <c r="L303" s="7"/>
      <c r="M303" s="36"/>
      <c r="N303" s="36"/>
      <c r="O303" s="36"/>
      <c r="P303" s="36"/>
    </row>
    <row r="304" spans="1:16" ht="15.75">
      <c r="A304" s="8" t="s">
        <v>138</v>
      </c>
      <c r="B304" s="3"/>
      <c r="C304" s="3"/>
      <c r="D304" s="3"/>
      <c r="E304" s="3"/>
      <c r="F304" s="6"/>
      <c r="G304" s="56"/>
      <c r="H304" s="6"/>
      <c r="I304" s="6"/>
      <c r="J304" s="6"/>
      <c r="K304" s="6"/>
      <c r="L304" s="7"/>
      <c r="M304" s="36"/>
      <c r="N304" s="36"/>
      <c r="O304" s="36"/>
      <c r="P304" s="36"/>
    </row>
    <row r="305" spans="1:16" ht="15.75">
      <c r="A305" s="9"/>
      <c r="B305" s="9" t="s">
        <v>15</v>
      </c>
      <c r="C305" s="10" t="s">
        <v>1</v>
      </c>
      <c r="D305" s="65" t="s">
        <v>32</v>
      </c>
      <c r="E305" s="11" t="s">
        <v>2</v>
      </c>
      <c r="F305" s="10" t="s">
        <v>3</v>
      </c>
      <c r="G305" s="12" t="s">
        <v>4</v>
      </c>
      <c r="H305" s="12" t="s">
        <v>4</v>
      </c>
      <c r="I305" s="62" t="s">
        <v>5</v>
      </c>
      <c r="J305" s="12" t="s">
        <v>29</v>
      </c>
      <c r="K305" s="42" t="s">
        <v>35</v>
      </c>
      <c r="L305" s="12" t="s">
        <v>7</v>
      </c>
      <c r="M305" s="33" t="s">
        <v>7</v>
      </c>
      <c r="N305" s="12" t="s">
        <v>8</v>
      </c>
      <c r="O305" s="70" t="s">
        <v>9</v>
      </c>
      <c r="P305" s="13" t="s">
        <v>27</v>
      </c>
    </row>
    <row r="306" spans="1:16" ht="15.75">
      <c r="A306" s="14"/>
      <c r="B306" s="14"/>
      <c r="C306" s="15"/>
      <c r="D306" s="66"/>
      <c r="E306" s="16"/>
      <c r="F306" s="15"/>
      <c r="G306" s="1" t="s">
        <v>10</v>
      </c>
      <c r="H306" s="1" t="s">
        <v>10</v>
      </c>
      <c r="I306" s="34" t="s">
        <v>11</v>
      </c>
      <c r="J306" s="43"/>
      <c r="K306" s="43" t="s">
        <v>34</v>
      </c>
      <c r="L306" s="1" t="s">
        <v>12</v>
      </c>
      <c r="M306" s="34" t="s">
        <v>13</v>
      </c>
      <c r="N306" s="1" t="s">
        <v>14</v>
      </c>
      <c r="O306" s="14"/>
      <c r="P306" s="17"/>
    </row>
    <row r="307" spans="1:16" ht="15.75">
      <c r="A307" s="14"/>
      <c r="B307" s="14"/>
      <c r="C307" s="18"/>
      <c r="D307" s="66"/>
      <c r="E307" s="16"/>
      <c r="F307" s="15"/>
      <c r="G307" s="1" t="s">
        <v>31</v>
      </c>
      <c r="H307" s="1" t="s">
        <v>30</v>
      </c>
      <c r="I307" s="34" t="s">
        <v>6</v>
      </c>
      <c r="J307" s="1"/>
      <c r="K307" s="1"/>
      <c r="L307" s="1"/>
      <c r="M307" s="1"/>
      <c r="N307" s="1"/>
      <c r="O307" s="14"/>
      <c r="P307" s="17"/>
    </row>
    <row r="308" spans="1:16" ht="15.75">
      <c r="A308" s="19"/>
      <c r="B308" s="19"/>
      <c r="C308" s="20"/>
      <c r="D308" s="67"/>
      <c r="E308" s="21"/>
      <c r="F308" s="22"/>
      <c r="G308" s="23"/>
      <c r="H308" s="61"/>
      <c r="I308" s="24"/>
      <c r="J308" s="23"/>
      <c r="K308" s="35"/>
      <c r="L308" s="23"/>
      <c r="M308" s="23"/>
      <c r="N308" s="23"/>
      <c r="O308" s="19"/>
      <c r="P308" s="25"/>
    </row>
    <row r="309" spans="1:16" ht="15.75">
      <c r="A309" s="37"/>
      <c r="B309" s="2"/>
      <c r="C309" s="38" t="s">
        <v>37</v>
      </c>
      <c r="D309" s="68"/>
      <c r="E309" s="26"/>
      <c r="F309" s="38"/>
      <c r="G309" s="39"/>
      <c r="H309" s="39"/>
      <c r="I309" s="39"/>
      <c r="J309" s="39"/>
      <c r="K309" s="39"/>
      <c r="L309" s="1"/>
      <c r="M309" s="1"/>
      <c r="N309" s="1"/>
      <c r="O309" s="41"/>
      <c r="P309" s="44"/>
    </row>
    <row r="310" spans="1:16" ht="15.75">
      <c r="A310" s="37">
        <v>1</v>
      </c>
      <c r="B310" s="72" t="s">
        <v>145</v>
      </c>
      <c r="C310" s="38" t="s">
        <v>146</v>
      </c>
      <c r="D310" s="64" t="s">
        <v>147</v>
      </c>
      <c r="E310" s="26">
        <v>43129</v>
      </c>
      <c r="F310" s="38" t="s">
        <v>148</v>
      </c>
      <c r="G310" s="39">
        <v>6662000</v>
      </c>
      <c r="H310" s="39">
        <v>0</v>
      </c>
      <c r="I310" s="39">
        <v>166550</v>
      </c>
      <c r="J310" s="1">
        <v>0</v>
      </c>
      <c r="K310" s="1">
        <v>0</v>
      </c>
      <c r="L310" s="1">
        <f t="shared" ref="L310" si="71">SUM(G310:K310)</f>
        <v>6828550</v>
      </c>
      <c r="M310" s="1">
        <f>30000000-L310</f>
        <v>23171450</v>
      </c>
      <c r="N310" s="1">
        <f t="shared" ref="N310" si="72">+L310+M310</f>
        <v>30000000</v>
      </c>
      <c r="O310" s="75" t="s">
        <v>110</v>
      </c>
      <c r="P310" s="71" t="s">
        <v>36</v>
      </c>
    </row>
    <row r="311" spans="1:16" ht="15.75">
      <c r="A311" s="37"/>
      <c r="B311" s="40"/>
      <c r="C311" s="38"/>
      <c r="D311" s="63"/>
      <c r="E311" s="26"/>
      <c r="F311" s="38"/>
      <c r="G311" s="39"/>
      <c r="H311" s="39"/>
      <c r="I311" s="39"/>
      <c r="J311" s="39"/>
      <c r="K311" s="39"/>
      <c r="L311" s="1"/>
      <c r="M311" s="1"/>
      <c r="N311" s="1"/>
      <c r="O311" s="60"/>
      <c r="P311" s="45"/>
    </row>
    <row r="312" spans="1:16" ht="16.5" thickBot="1">
      <c r="A312" s="27"/>
      <c r="B312" s="57"/>
      <c r="C312" s="58"/>
      <c r="D312" s="69"/>
      <c r="E312" s="58"/>
      <c r="F312" s="59"/>
      <c r="G312" s="28">
        <f t="shared" ref="G312" si="73">SUM(G310:G311)</f>
        <v>6662000</v>
      </c>
      <c r="H312" s="28">
        <f t="shared" ref="H312:N312" si="74">SUM(H310:H311)</f>
        <v>0</v>
      </c>
      <c r="I312" s="28">
        <f t="shared" si="74"/>
        <v>166550</v>
      </c>
      <c r="J312" s="28">
        <f t="shared" si="74"/>
        <v>0</v>
      </c>
      <c r="K312" s="28">
        <f t="shared" si="74"/>
        <v>0</v>
      </c>
      <c r="L312" s="28">
        <f t="shared" si="74"/>
        <v>6828550</v>
      </c>
      <c r="M312" s="28">
        <f t="shared" si="74"/>
        <v>23171450</v>
      </c>
      <c r="N312" s="28">
        <f t="shared" si="74"/>
        <v>30000000</v>
      </c>
      <c r="O312" s="29"/>
      <c r="P312" s="29"/>
    </row>
    <row r="313" spans="1:16" ht="16.5" hidden="1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</row>
    <row r="314" spans="1:16" ht="15.75" hidden="1">
      <c r="A314" s="5"/>
      <c r="B314" s="31" t="s">
        <v>144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M314" s="36"/>
      <c r="N314" s="36"/>
      <c r="O314" s="36"/>
      <c r="P314" s="36"/>
    </row>
    <row r="315" spans="1:16" ht="15.75" hidden="1">
      <c r="A315" s="47"/>
      <c r="B315" s="48" t="s">
        <v>19</v>
      </c>
      <c r="C315" s="31" t="s">
        <v>25</v>
      </c>
      <c r="D315" s="46"/>
      <c r="E315" s="63"/>
      <c r="F315" s="49"/>
      <c r="G315" s="155" t="s">
        <v>26</v>
      </c>
      <c r="H315" s="155"/>
      <c r="I315" s="155"/>
      <c r="J315" s="36"/>
      <c r="K315" s="49"/>
      <c r="L315" s="36"/>
      <c r="M315" s="36"/>
      <c r="N315" s="36"/>
      <c r="O315" s="36"/>
      <c r="P315" s="36"/>
    </row>
    <row r="316" spans="1:16" ht="15.75" hidden="1">
      <c r="A316" s="47"/>
      <c r="B316" s="48"/>
      <c r="C316" s="31"/>
      <c r="D316" s="46"/>
      <c r="E316" s="63"/>
      <c r="F316" s="31"/>
      <c r="G316" s="31"/>
      <c r="H316" s="31"/>
      <c r="I316" s="31"/>
      <c r="J316" s="31"/>
      <c r="K316" s="31"/>
      <c r="L316" s="31"/>
      <c r="M316" s="36"/>
      <c r="N316" s="36"/>
      <c r="O316" s="36"/>
      <c r="P316" s="36"/>
    </row>
    <row r="317" spans="1:16" ht="15.75" hidden="1">
      <c r="A317" s="47"/>
      <c r="B317" s="48"/>
      <c r="C317" s="31"/>
      <c r="D317" s="46"/>
      <c r="E317" s="63"/>
      <c r="F317" s="31"/>
      <c r="G317" s="31"/>
      <c r="H317" s="31"/>
      <c r="I317" s="31"/>
      <c r="J317" s="31"/>
      <c r="K317" s="31"/>
      <c r="L317" s="31"/>
      <c r="M317" s="36"/>
      <c r="N317" s="36"/>
      <c r="O317" s="36"/>
      <c r="P317" s="36"/>
    </row>
    <row r="318" spans="1:16" ht="15.75" hidden="1">
      <c r="A318" s="47"/>
      <c r="B318" s="48"/>
      <c r="C318" s="31"/>
      <c r="D318" s="46"/>
      <c r="E318" s="63"/>
      <c r="F318" s="31"/>
      <c r="G318" s="31"/>
      <c r="H318" s="31"/>
      <c r="I318" s="31"/>
      <c r="J318" s="31"/>
      <c r="K318" s="31"/>
      <c r="L318" s="36"/>
      <c r="M318" s="36"/>
      <c r="N318" s="36"/>
      <c r="O318" s="36"/>
      <c r="P318" s="36"/>
    </row>
    <row r="319" spans="1:16" ht="15.75" hidden="1">
      <c r="A319" s="47"/>
      <c r="B319" s="48"/>
      <c r="C319" s="31"/>
      <c r="D319" s="46"/>
      <c r="E319" s="63"/>
      <c r="F319" s="31"/>
      <c r="G319" s="31"/>
      <c r="H319" s="31"/>
      <c r="I319" s="31"/>
      <c r="J319" s="31"/>
      <c r="K319" s="31"/>
      <c r="L319" s="31"/>
      <c r="M319" s="36"/>
      <c r="N319" s="36"/>
      <c r="O319" s="36"/>
      <c r="P319" s="36"/>
    </row>
    <row r="320" spans="1:16" ht="15.75" hidden="1">
      <c r="A320" s="47" t="s">
        <v>20</v>
      </c>
      <c r="B320" s="50" t="s">
        <v>23</v>
      </c>
      <c r="C320" s="51" t="s">
        <v>21</v>
      </c>
      <c r="D320" s="46"/>
      <c r="E320" s="63"/>
      <c r="F320" s="32"/>
      <c r="G320" s="32" t="s">
        <v>16</v>
      </c>
      <c r="H320" s="32"/>
      <c r="I320" s="32" t="s">
        <v>28</v>
      </c>
      <c r="J320" s="36"/>
      <c r="K320" s="36"/>
      <c r="L320" s="36"/>
      <c r="M320" s="36"/>
      <c r="N320" s="36"/>
      <c r="O320" s="36"/>
      <c r="P320" s="36"/>
    </row>
    <row r="321" spans="1:16" ht="15.75" hidden="1">
      <c r="A321" s="47"/>
      <c r="B321" s="52" t="s">
        <v>24</v>
      </c>
      <c r="C321" s="53" t="s">
        <v>17</v>
      </c>
      <c r="D321" s="46"/>
      <c r="E321" s="63"/>
      <c r="F321" s="54"/>
      <c r="G321" s="54" t="s">
        <v>18</v>
      </c>
      <c r="H321" s="54"/>
      <c r="I321" s="54" t="s">
        <v>22</v>
      </c>
      <c r="J321" s="36"/>
      <c r="K321" s="36"/>
      <c r="L321" s="36"/>
      <c r="M321" s="36"/>
      <c r="N321" s="36"/>
      <c r="O321" s="36"/>
      <c r="P321" s="36"/>
    </row>
    <row r="322" spans="1:16" hidden="1"/>
    <row r="323" spans="1:16" ht="16.5" thickTop="1">
      <c r="A323" s="3" t="s">
        <v>0</v>
      </c>
      <c r="B323" s="4"/>
      <c r="C323" s="5"/>
      <c r="D323" s="5"/>
      <c r="E323" s="5"/>
      <c r="F323" s="6"/>
      <c r="G323" s="6"/>
      <c r="H323" s="6"/>
      <c r="I323" s="6"/>
      <c r="J323" s="6"/>
      <c r="K323" s="6"/>
      <c r="L323" s="7"/>
      <c r="M323" s="36"/>
      <c r="N323" s="36"/>
      <c r="O323" s="36"/>
      <c r="P323" s="36"/>
    </row>
    <row r="324" spans="1:16" ht="15.75">
      <c r="A324" s="8" t="s">
        <v>138</v>
      </c>
      <c r="B324" s="3"/>
      <c r="C324" s="3"/>
      <c r="D324" s="3"/>
      <c r="E324" s="3"/>
      <c r="F324" s="6"/>
      <c r="G324" s="56"/>
      <c r="H324" s="6"/>
      <c r="I324" s="6"/>
      <c r="J324" s="6"/>
      <c r="K324" s="6"/>
      <c r="L324" s="7"/>
      <c r="M324" s="36"/>
      <c r="N324" s="36"/>
      <c r="O324" s="36"/>
      <c r="P324" s="36"/>
    </row>
    <row r="325" spans="1:16" ht="15.75">
      <c r="A325" s="9"/>
      <c r="B325" s="9" t="s">
        <v>15</v>
      </c>
      <c r="C325" s="10" t="s">
        <v>1</v>
      </c>
      <c r="D325" s="65" t="s">
        <v>32</v>
      </c>
      <c r="E325" s="11" t="s">
        <v>2</v>
      </c>
      <c r="F325" s="10" t="s">
        <v>3</v>
      </c>
      <c r="G325" s="12" t="s">
        <v>4</v>
      </c>
      <c r="H325" s="12" t="s">
        <v>4</v>
      </c>
      <c r="I325" s="62" t="s">
        <v>5</v>
      </c>
      <c r="J325" s="12" t="s">
        <v>29</v>
      </c>
      <c r="K325" s="42" t="s">
        <v>35</v>
      </c>
      <c r="L325" s="12" t="s">
        <v>7</v>
      </c>
      <c r="M325" s="33" t="s">
        <v>7</v>
      </c>
      <c r="N325" s="12" t="s">
        <v>8</v>
      </c>
      <c r="O325" s="70" t="s">
        <v>9</v>
      </c>
      <c r="P325" s="13" t="s">
        <v>27</v>
      </c>
    </row>
    <row r="326" spans="1:16" ht="15.75">
      <c r="A326" s="14"/>
      <c r="B326" s="14"/>
      <c r="C326" s="15"/>
      <c r="D326" s="66"/>
      <c r="E326" s="16"/>
      <c r="F326" s="15"/>
      <c r="G326" s="1" t="s">
        <v>10</v>
      </c>
      <c r="H326" s="1" t="s">
        <v>10</v>
      </c>
      <c r="I326" s="34" t="s">
        <v>11</v>
      </c>
      <c r="J326" s="43"/>
      <c r="K326" s="43" t="s">
        <v>34</v>
      </c>
      <c r="L326" s="1" t="s">
        <v>12</v>
      </c>
      <c r="M326" s="34" t="s">
        <v>13</v>
      </c>
      <c r="N326" s="1" t="s">
        <v>14</v>
      </c>
      <c r="O326" s="14"/>
      <c r="P326" s="17"/>
    </row>
    <row r="327" spans="1:16" ht="15.75">
      <c r="A327" s="14"/>
      <c r="B327" s="14"/>
      <c r="C327" s="18"/>
      <c r="D327" s="66"/>
      <c r="E327" s="16"/>
      <c r="F327" s="15"/>
      <c r="G327" s="1" t="s">
        <v>31</v>
      </c>
      <c r="H327" s="1" t="s">
        <v>30</v>
      </c>
      <c r="I327" s="34" t="s">
        <v>6</v>
      </c>
      <c r="J327" s="1"/>
      <c r="K327" s="1"/>
      <c r="L327" s="1"/>
      <c r="M327" s="1"/>
      <c r="N327" s="1"/>
      <c r="O327" s="14"/>
      <c r="P327" s="17"/>
    </row>
    <row r="328" spans="1:16" ht="15.75">
      <c r="A328" s="19"/>
      <c r="B328" s="19"/>
      <c r="C328" s="20"/>
      <c r="D328" s="67"/>
      <c r="E328" s="21"/>
      <c r="F328" s="22"/>
      <c r="G328" s="23"/>
      <c r="H328" s="61"/>
      <c r="I328" s="24"/>
      <c r="J328" s="23"/>
      <c r="K328" s="35"/>
      <c r="L328" s="23"/>
      <c r="M328" s="23"/>
      <c r="N328" s="23"/>
      <c r="O328" s="19"/>
      <c r="P328" s="25"/>
    </row>
    <row r="329" spans="1:16" ht="15.75">
      <c r="A329" s="37"/>
      <c r="B329" s="2"/>
      <c r="C329" s="38" t="s">
        <v>37</v>
      </c>
      <c r="D329" s="68"/>
      <c r="E329" s="26"/>
      <c r="F329" s="38"/>
      <c r="G329" s="39"/>
      <c r="H329" s="39"/>
      <c r="I329" s="39"/>
      <c r="J329" s="39"/>
      <c r="K329" s="39"/>
      <c r="L329" s="1"/>
      <c r="M329" s="1"/>
      <c r="N329" s="1"/>
      <c r="O329" s="41"/>
      <c r="P329" s="44"/>
    </row>
    <row r="330" spans="1:16" ht="15.75">
      <c r="A330" s="37">
        <v>1</v>
      </c>
      <c r="B330" s="72" t="s">
        <v>149</v>
      </c>
      <c r="C330" s="38" t="s">
        <v>150</v>
      </c>
      <c r="D330" s="64" t="s">
        <v>151</v>
      </c>
      <c r="E330" s="26">
        <v>43129</v>
      </c>
      <c r="F330" s="38" t="s">
        <v>152</v>
      </c>
      <c r="G330" s="39">
        <v>0</v>
      </c>
      <c r="H330" s="39">
        <v>0</v>
      </c>
      <c r="I330" s="39">
        <v>0</v>
      </c>
      <c r="J330" s="1">
        <v>0</v>
      </c>
      <c r="K330" s="1">
        <v>0</v>
      </c>
      <c r="L330" s="1">
        <f t="shared" ref="L330" si="75">SUM(G330:K330)</f>
        <v>0</v>
      </c>
      <c r="M330" s="1">
        <f>30000000-L330</f>
        <v>30000000</v>
      </c>
      <c r="N330" s="1">
        <f t="shared" ref="N330" si="76">+L330+M330</f>
        <v>30000000</v>
      </c>
      <c r="O330" s="75" t="s">
        <v>153</v>
      </c>
      <c r="P330" s="71" t="s">
        <v>31</v>
      </c>
    </row>
    <row r="331" spans="1:16" ht="15.75">
      <c r="A331" s="37"/>
      <c r="B331" s="40"/>
      <c r="C331" s="38"/>
      <c r="D331" s="63"/>
      <c r="E331" s="26"/>
      <c r="F331" s="38"/>
      <c r="G331" s="39"/>
      <c r="H331" s="39"/>
      <c r="I331" s="39"/>
      <c r="J331" s="39"/>
      <c r="K331" s="39"/>
      <c r="L331" s="1"/>
      <c r="M331" s="1"/>
      <c r="N331" s="1"/>
      <c r="O331" s="60"/>
      <c r="P331" s="45"/>
    </row>
    <row r="332" spans="1:16" ht="16.5" thickBot="1">
      <c r="A332" s="27"/>
      <c r="B332" s="57"/>
      <c r="C332" s="58"/>
      <c r="D332" s="69"/>
      <c r="E332" s="58"/>
      <c r="F332" s="59"/>
      <c r="G332" s="28">
        <f t="shared" ref="G332" si="77">SUM(G330:G331)</f>
        <v>0</v>
      </c>
      <c r="H332" s="28">
        <f t="shared" ref="H332:N332" si="78">SUM(H330:H331)</f>
        <v>0</v>
      </c>
      <c r="I332" s="28">
        <f t="shared" si="78"/>
        <v>0</v>
      </c>
      <c r="J332" s="28">
        <f t="shared" si="78"/>
        <v>0</v>
      </c>
      <c r="K332" s="28">
        <f t="shared" si="78"/>
        <v>0</v>
      </c>
      <c r="L332" s="28">
        <f t="shared" si="78"/>
        <v>0</v>
      </c>
      <c r="M332" s="28">
        <f t="shared" si="78"/>
        <v>30000000</v>
      </c>
      <c r="N332" s="28">
        <f t="shared" si="78"/>
        <v>30000000</v>
      </c>
      <c r="O332" s="29"/>
      <c r="P332" s="29"/>
    </row>
    <row r="333" spans="1:16" ht="16.5" hidden="1" thickTop="1">
      <c r="A333" s="5"/>
      <c r="B333" s="4"/>
      <c r="C333" s="4"/>
      <c r="D333" s="5"/>
      <c r="E333" s="4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4"/>
    </row>
    <row r="334" spans="1:16" ht="15.75" hidden="1">
      <c r="A334" s="5"/>
      <c r="B334" s="31" t="s">
        <v>144</v>
      </c>
      <c r="C334" s="4"/>
      <c r="D334" s="46"/>
      <c r="E334" s="36"/>
      <c r="F334" s="30"/>
      <c r="G334" s="31"/>
      <c r="H334" s="31"/>
      <c r="I334" s="31"/>
      <c r="J334" s="31"/>
      <c r="K334" s="31"/>
      <c r="L334" s="31"/>
      <c r="M334" s="36"/>
      <c r="N334" s="36"/>
      <c r="O334" s="36"/>
      <c r="P334" s="36"/>
    </row>
    <row r="335" spans="1:16" ht="15.75" hidden="1">
      <c r="A335" s="47"/>
      <c r="B335" s="48" t="s">
        <v>19</v>
      </c>
      <c r="C335" s="31" t="s">
        <v>25</v>
      </c>
      <c r="D335" s="46"/>
      <c r="E335" s="63"/>
      <c r="F335" s="49"/>
      <c r="G335" s="155" t="s">
        <v>26</v>
      </c>
      <c r="H335" s="155"/>
      <c r="I335" s="155"/>
      <c r="J335" s="36"/>
      <c r="K335" s="49"/>
      <c r="L335" s="36"/>
      <c r="M335" s="36"/>
      <c r="N335" s="36"/>
      <c r="O335" s="36"/>
      <c r="P335" s="36"/>
    </row>
    <row r="336" spans="1:16" ht="15.75" hidden="1">
      <c r="A336" s="47"/>
      <c r="B336" s="48"/>
      <c r="C336" s="31"/>
      <c r="D336" s="46"/>
      <c r="E336" s="63"/>
      <c r="F336" s="31"/>
      <c r="G336" s="31"/>
      <c r="H336" s="31"/>
      <c r="I336" s="31"/>
      <c r="J336" s="31"/>
      <c r="K336" s="31"/>
      <c r="L336" s="31"/>
      <c r="M336" s="36"/>
      <c r="N336" s="36"/>
      <c r="O336" s="36"/>
      <c r="P336" s="36"/>
    </row>
    <row r="337" spans="1:16" ht="15.75" hidden="1">
      <c r="A337" s="47"/>
      <c r="B337" s="48"/>
      <c r="C337" s="31"/>
      <c r="D337" s="46"/>
      <c r="E337" s="63"/>
      <c r="F337" s="31"/>
      <c r="G337" s="31"/>
      <c r="H337" s="31"/>
      <c r="I337" s="31"/>
      <c r="J337" s="31"/>
      <c r="K337" s="31"/>
      <c r="L337" s="31"/>
      <c r="M337" s="36"/>
      <c r="N337" s="36"/>
      <c r="O337" s="36"/>
      <c r="P337" s="36"/>
    </row>
    <row r="338" spans="1:16" ht="15.75" hidden="1">
      <c r="A338" s="47"/>
      <c r="B338" s="48"/>
      <c r="C338" s="31"/>
      <c r="D338" s="46"/>
      <c r="E338" s="63"/>
      <c r="F338" s="31"/>
      <c r="G338" s="31"/>
      <c r="H338" s="31"/>
      <c r="I338" s="31"/>
      <c r="J338" s="31"/>
      <c r="K338" s="31"/>
      <c r="L338" s="36"/>
      <c r="M338" s="36"/>
      <c r="N338" s="36"/>
      <c r="O338" s="36"/>
      <c r="P338" s="36"/>
    </row>
    <row r="339" spans="1:16" ht="15.75" hidden="1">
      <c r="A339" s="47"/>
      <c r="B339" s="48"/>
      <c r="C339" s="31"/>
      <c r="D339" s="46"/>
      <c r="E339" s="63"/>
      <c r="F339" s="31"/>
      <c r="G339" s="31"/>
      <c r="H339" s="31"/>
      <c r="I339" s="31"/>
      <c r="J339" s="31"/>
      <c r="K339" s="31"/>
      <c r="L339" s="31"/>
      <c r="M339" s="36"/>
      <c r="N339" s="36"/>
      <c r="O339" s="36"/>
      <c r="P339" s="36"/>
    </row>
    <row r="340" spans="1:16" ht="15.75" hidden="1">
      <c r="A340" s="47" t="s">
        <v>20</v>
      </c>
      <c r="B340" s="50" t="s">
        <v>23</v>
      </c>
      <c r="C340" s="51" t="s">
        <v>21</v>
      </c>
      <c r="D340" s="46"/>
      <c r="E340" s="63"/>
      <c r="F340" s="32"/>
      <c r="G340" s="32" t="s">
        <v>16</v>
      </c>
      <c r="H340" s="32"/>
      <c r="I340" s="32" t="s">
        <v>28</v>
      </c>
      <c r="J340" s="36"/>
      <c r="K340" s="36"/>
      <c r="L340" s="36"/>
      <c r="M340" s="36"/>
      <c r="N340" s="36"/>
      <c r="O340" s="36"/>
      <c r="P340" s="36"/>
    </row>
    <row r="341" spans="1:16" ht="15.75" hidden="1">
      <c r="A341" s="47"/>
      <c r="B341" s="52" t="s">
        <v>24</v>
      </c>
      <c r="C341" s="53" t="s">
        <v>17</v>
      </c>
      <c r="D341" s="46"/>
      <c r="E341" s="63"/>
      <c r="F341" s="54"/>
      <c r="G341" s="54" t="s">
        <v>18</v>
      </c>
      <c r="H341" s="54"/>
      <c r="I341" s="54" t="s">
        <v>22</v>
      </c>
      <c r="J341" s="36"/>
      <c r="K341" s="36"/>
      <c r="L341" s="36"/>
      <c r="M341" s="36"/>
      <c r="N341" s="36"/>
      <c r="O341" s="36"/>
      <c r="P341" s="36"/>
    </row>
    <row r="342" spans="1:16" hidden="1"/>
    <row r="343" spans="1:16" ht="16.5" thickTop="1">
      <c r="A343" s="3" t="s">
        <v>0</v>
      </c>
      <c r="B343" s="4"/>
      <c r="C343" s="5"/>
      <c r="D343" s="5"/>
      <c r="E343" s="5"/>
      <c r="F343" s="6"/>
      <c r="G343" s="6"/>
      <c r="H343" s="6"/>
      <c r="I343" s="6"/>
      <c r="J343" s="6"/>
      <c r="K343" s="6"/>
      <c r="L343" s="7"/>
      <c r="M343" s="36"/>
      <c r="N343" s="36"/>
      <c r="O343" s="36"/>
      <c r="P343" s="36"/>
    </row>
    <row r="344" spans="1:16" ht="15.75">
      <c r="A344" s="8" t="s">
        <v>157</v>
      </c>
      <c r="B344" s="3"/>
      <c r="C344" s="3"/>
      <c r="D344" s="3"/>
      <c r="E344" s="3"/>
      <c r="F344" s="6"/>
      <c r="G344" s="56"/>
      <c r="H344" s="6"/>
      <c r="I344" s="6"/>
      <c r="J344" s="6"/>
      <c r="K344" s="6"/>
      <c r="L344" s="7"/>
      <c r="M344" s="36"/>
      <c r="N344" s="36"/>
      <c r="O344" s="36"/>
      <c r="P344" s="36"/>
    </row>
    <row r="345" spans="1:16" ht="15.75">
      <c r="A345" s="9"/>
      <c r="B345" s="9" t="s">
        <v>15</v>
      </c>
      <c r="C345" s="10" t="s">
        <v>1</v>
      </c>
      <c r="D345" s="65" t="s">
        <v>32</v>
      </c>
      <c r="E345" s="11" t="s">
        <v>2</v>
      </c>
      <c r="F345" s="10" t="s">
        <v>3</v>
      </c>
      <c r="G345" s="12" t="s">
        <v>4</v>
      </c>
      <c r="H345" s="12" t="s">
        <v>4</v>
      </c>
      <c r="I345" s="62" t="s">
        <v>5</v>
      </c>
      <c r="J345" s="12" t="s">
        <v>29</v>
      </c>
      <c r="K345" s="42" t="s">
        <v>35</v>
      </c>
      <c r="L345" s="33" t="s">
        <v>7</v>
      </c>
      <c r="M345" s="33" t="s">
        <v>7</v>
      </c>
      <c r="N345" s="12" t="s">
        <v>8</v>
      </c>
      <c r="O345" s="78" t="s">
        <v>9</v>
      </c>
      <c r="P345" s="13" t="s">
        <v>27</v>
      </c>
    </row>
    <row r="346" spans="1:16" ht="15.75">
      <c r="A346" s="14"/>
      <c r="B346" s="14"/>
      <c r="C346" s="15"/>
      <c r="D346" s="66"/>
      <c r="E346" s="16"/>
      <c r="F346" s="15"/>
      <c r="G346" s="1" t="s">
        <v>10</v>
      </c>
      <c r="H346" s="1" t="s">
        <v>10</v>
      </c>
      <c r="I346" s="34" t="s">
        <v>11</v>
      </c>
      <c r="J346" s="43"/>
      <c r="K346" s="43" t="s">
        <v>34</v>
      </c>
      <c r="L346" s="34" t="s">
        <v>12</v>
      </c>
      <c r="M346" s="34" t="s">
        <v>13</v>
      </c>
      <c r="N346" s="1" t="s">
        <v>14</v>
      </c>
      <c r="O346" s="14"/>
      <c r="P346" s="17"/>
    </row>
    <row r="347" spans="1:16" ht="15.75">
      <c r="A347" s="14"/>
      <c r="B347" s="14"/>
      <c r="C347" s="18"/>
      <c r="D347" s="66"/>
      <c r="E347" s="16"/>
      <c r="F347" s="15"/>
      <c r="G347" s="1" t="s">
        <v>31</v>
      </c>
      <c r="H347" s="1" t="s">
        <v>30</v>
      </c>
      <c r="I347" s="34" t="s">
        <v>6</v>
      </c>
      <c r="J347" s="1"/>
      <c r="K347" s="1"/>
      <c r="L347" s="1"/>
      <c r="M347" s="1"/>
      <c r="N347" s="1"/>
      <c r="O347" s="14"/>
      <c r="P347" s="17"/>
    </row>
    <row r="348" spans="1:16" ht="15.75">
      <c r="A348" s="19"/>
      <c r="B348" s="19"/>
      <c r="C348" s="20"/>
      <c r="D348" s="67"/>
      <c r="E348" s="21"/>
      <c r="F348" s="22"/>
      <c r="G348" s="23"/>
      <c r="H348" s="61"/>
      <c r="I348" s="24"/>
      <c r="J348" s="23"/>
      <c r="K348" s="35"/>
      <c r="L348" s="23"/>
      <c r="M348" s="23"/>
      <c r="N348" s="23"/>
      <c r="O348" s="19"/>
      <c r="P348" s="25"/>
    </row>
    <row r="349" spans="1:16" ht="15.75">
      <c r="A349" s="37"/>
      <c r="B349" s="2"/>
      <c r="C349" s="38" t="s">
        <v>37</v>
      </c>
      <c r="D349" s="68"/>
      <c r="E349" s="26"/>
      <c r="F349" s="38"/>
      <c r="G349" s="39"/>
      <c r="H349" s="39"/>
      <c r="I349" s="39"/>
      <c r="J349" s="39"/>
      <c r="K349" s="39"/>
      <c r="L349" s="1"/>
      <c r="M349" s="1"/>
      <c r="N349" s="1"/>
      <c r="O349" s="41"/>
      <c r="P349" s="44"/>
    </row>
    <row r="350" spans="1:16" ht="15.75">
      <c r="A350" s="37">
        <v>1</v>
      </c>
      <c r="B350" s="72" t="s">
        <v>154</v>
      </c>
      <c r="C350" s="38" t="s">
        <v>155</v>
      </c>
      <c r="D350" s="64" t="s">
        <v>156</v>
      </c>
      <c r="E350" s="26">
        <v>43130</v>
      </c>
      <c r="F350" s="38" t="s">
        <v>158</v>
      </c>
      <c r="G350" s="39">
        <v>0</v>
      </c>
      <c r="H350" s="39">
        <v>0</v>
      </c>
      <c r="I350" s="39">
        <v>0</v>
      </c>
      <c r="J350" s="1">
        <v>0</v>
      </c>
      <c r="K350" s="1">
        <v>0</v>
      </c>
      <c r="L350" s="1">
        <f t="shared" ref="L350" si="79">SUM(G350:K350)</f>
        <v>0</v>
      </c>
      <c r="M350" s="1">
        <f>15000000-L350</f>
        <v>15000000</v>
      </c>
      <c r="N350" s="1">
        <f t="shared" ref="N350" si="80">+L350+M350</f>
        <v>15000000</v>
      </c>
      <c r="O350" s="75" t="s">
        <v>159</v>
      </c>
      <c r="P350" s="71" t="s">
        <v>31</v>
      </c>
    </row>
    <row r="351" spans="1:16" ht="15.75">
      <c r="A351" s="37">
        <v>2</v>
      </c>
      <c r="B351" s="72" t="s">
        <v>161</v>
      </c>
      <c r="C351" s="38" t="s">
        <v>162</v>
      </c>
      <c r="D351" s="64" t="s">
        <v>163</v>
      </c>
      <c r="E351" s="26">
        <v>43130</v>
      </c>
      <c r="F351" s="38" t="s">
        <v>164</v>
      </c>
      <c r="G351" s="39">
        <v>0</v>
      </c>
      <c r="H351" s="39">
        <v>0</v>
      </c>
      <c r="I351" s="39">
        <v>0</v>
      </c>
      <c r="J351" s="1">
        <v>0</v>
      </c>
      <c r="K351" s="1">
        <v>0</v>
      </c>
      <c r="L351" s="1">
        <f t="shared" ref="L351" si="81">SUM(G351:K351)</f>
        <v>0</v>
      </c>
      <c r="M351" s="1">
        <f>16000000-L351</f>
        <v>16000000</v>
      </c>
      <c r="N351" s="1">
        <f t="shared" ref="N351" si="82">+L351+M351</f>
        <v>16000000</v>
      </c>
      <c r="O351" s="75" t="s">
        <v>165</v>
      </c>
      <c r="P351" s="71" t="s">
        <v>31</v>
      </c>
    </row>
    <row r="352" spans="1:16" ht="15.75">
      <c r="A352" s="37"/>
      <c r="B352" s="40"/>
      <c r="C352" s="38"/>
      <c r="D352" s="63"/>
      <c r="E352" s="26"/>
      <c r="F352" s="38"/>
      <c r="G352" s="39"/>
      <c r="H352" s="39"/>
      <c r="I352" s="39"/>
      <c r="J352" s="39"/>
      <c r="K352" s="39"/>
      <c r="L352" s="1"/>
      <c r="M352" s="1"/>
      <c r="N352" s="1"/>
      <c r="O352" s="60"/>
      <c r="P352" s="45"/>
    </row>
    <row r="353" spans="1:16" ht="16.5" thickBot="1">
      <c r="A353" s="27"/>
      <c r="B353" s="57"/>
      <c r="C353" s="58"/>
      <c r="D353" s="69"/>
      <c r="E353" s="58"/>
      <c r="F353" s="59"/>
      <c r="G353" s="28">
        <f t="shared" ref="G353" si="83">SUM(G350:G352)</f>
        <v>0</v>
      </c>
      <c r="H353" s="28">
        <f t="shared" ref="H353:N353" si="84">SUM(H350:H352)</f>
        <v>0</v>
      </c>
      <c r="I353" s="28">
        <f t="shared" si="84"/>
        <v>0</v>
      </c>
      <c r="J353" s="28">
        <f t="shared" si="84"/>
        <v>0</v>
      </c>
      <c r="K353" s="28">
        <f t="shared" si="84"/>
        <v>0</v>
      </c>
      <c r="L353" s="28">
        <f t="shared" si="84"/>
        <v>0</v>
      </c>
      <c r="M353" s="28">
        <f t="shared" si="84"/>
        <v>31000000</v>
      </c>
      <c r="N353" s="28">
        <f t="shared" si="84"/>
        <v>31000000</v>
      </c>
      <c r="O353" s="29"/>
      <c r="P353" s="29"/>
    </row>
    <row r="354" spans="1:16" ht="16.5" hidden="1" thickTop="1">
      <c r="A354" s="5"/>
      <c r="B354" s="4"/>
      <c r="C354" s="4"/>
      <c r="D354" s="5"/>
      <c r="E354" s="4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4"/>
    </row>
    <row r="355" spans="1:16" ht="15.75" hidden="1">
      <c r="A355" s="5"/>
      <c r="B355" s="31" t="s">
        <v>160</v>
      </c>
      <c r="C355" s="4"/>
      <c r="D355" s="46"/>
      <c r="E355" s="36"/>
      <c r="F355" s="30"/>
      <c r="G355" s="31"/>
      <c r="H355" s="31"/>
      <c r="I355" s="31"/>
      <c r="J355" s="31"/>
      <c r="K355" s="31"/>
      <c r="L355" s="31"/>
      <c r="M355" s="36"/>
      <c r="N355" s="36"/>
      <c r="O355" s="36"/>
      <c r="P355" s="36"/>
    </row>
    <row r="356" spans="1:16" ht="15.75" hidden="1">
      <c r="A356" s="47"/>
      <c r="B356" s="48" t="s">
        <v>19</v>
      </c>
      <c r="C356" s="31" t="s">
        <v>25</v>
      </c>
      <c r="D356" s="46"/>
      <c r="E356" s="63"/>
      <c r="F356" s="49"/>
      <c r="G356" s="155" t="s">
        <v>26</v>
      </c>
      <c r="H356" s="155"/>
      <c r="I356" s="155"/>
      <c r="J356" s="36"/>
      <c r="K356" s="49"/>
      <c r="L356" s="36"/>
      <c r="M356" s="36"/>
      <c r="N356" s="36"/>
      <c r="O356" s="36"/>
      <c r="P356" s="36"/>
    </row>
    <row r="357" spans="1:16" ht="15.75" hidden="1">
      <c r="A357" s="47"/>
      <c r="B357" s="48"/>
      <c r="C357" s="31"/>
      <c r="D357" s="46"/>
      <c r="E357" s="63"/>
      <c r="F357" s="31"/>
      <c r="G357" s="31"/>
      <c r="H357" s="31"/>
      <c r="I357" s="31"/>
      <c r="J357" s="31"/>
      <c r="K357" s="31"/>
      <c r="L357" s="31"/>
      <c r="M357" s="36"/>
      <c r="N357" s="36"/>
      <c r="O357" s="36"/>
      <c r="P357" s="36"/>
    </row>
    <row r="358" spans="1:16" ht="15.75" hidden="1">
      <c r="A358" s="47"/>
      <c r="B358" s="48"/>
      <c r="C358" s="31"/>
      <c r="D358" s="46"/>
      <c r="E358" s="63"/>
      <c r="F358" s="31"/>
      <c r="G358" s="31"/>
      <c r="H358" s="31"/>
      <c r="I358" s="31"/>
      <c r="J358" s="31"/>
      <c r="K358" s="31"/>
      <c r="L358" s="31"/>
      <c r="M358" s="36"/>
      <c r="N358" s="36"/>
      <c r="O358" s="36"/>
      <c r="P358" s="36"/>
    </row>
    <row r="359" spans="1:16" ht="15.75" hidden="1">
      <c r="A359" s="47"/>
      <c r="B359" s="48"/>
      <c r="C359" s="31"/>
      <c r="D359" s="46"/>
      <c r="E359" s="63"/>
      <c r="F359" s="31"/>
      <c r="G359" s="31"/>
      <c r="H359" s="31"/>
      <c r="I359" s="31"/>
      <c r="J359" s="31"/>
      <c r="K359" s="31"/>
      <c r="L359" s="36"/>
      <c r="M359" s="36"/>
      <c r="N359" s="36"/>
      <c r="O359" s="36"/>
      <c r="P359" s="36"/>
    </row>
    <row r="360" spans="1:16" ht="15.75" hidden="1">
      <c r="A360" s="47"/>
      <c r="B360" s="48"/>
      <c r="C360" s="31"/>
      <c r="D360" s="46"/>
      <c r="E360" s="63"/>
      <c r="F360" s="31"/>
      <c r="G360" s="31"/>
      <c r="H360" s="31"/>
      <c r="I360" s="31"/>
      <c r="J360" s="31"/>
      <c r="K360" s="31"/>
      <c r="L360" s="31"/>
      <c r="M360" s="36"/>
      <c r="N360" s="36"/>
      <c r="O360" s="36"/>
      <c r="P360" s="36"/>
    </row>
    <row r="361" spans="1:16" ht="15.75" hidden="1">
      <c r="A361" s="47" t="s">
        <v>20</v>
      </c>
      <c r="B361" s="50" t="s">
        <v>23</v>
      </c>
      <c r="C361" s="51" t="s">
        <v>21</v>
      </c>
      <c r="D361" s="46"/>
      <c r="E361" s="63"/>
      <c r="F361" s="32"/>
      <c r="G361" s="32" t="s">
        <v>16</v>
      </c>
      <c r="H361" s="32"/>
      <c r="I361" s="32" t="s">
        <v>28</v>
      </c>
      <c r="J361" s="36"/>
      <c r="K361" s="36"/>
      <c r="L361" s="36"/>
      <c r="M361" s="36"/>
      <c r="N361" s="36"/>
      <c r="O361" s="36"/>
      <c r="P361" s="36"/>
    </row>
    <row r="362" spans="1:16" ht="15.75" hidden="1">
      <c r="A362" s="47"/>
      <c r="B362" s="52" t="s">
        <v>24</v>
      </c>
      <c r="C362" s="53" t="s">
        <v>17</v>
      </c>
      <c r="D362" s="46"/>
      <c r="E362" s="63"/>
      <c r="F362" s="54"/>
      <c r="G362" s="54" t="s">
        <v>18</v>
      </c>
      <c r="H362" s="54"/>
      <c r="I362" s="54" t="s">
        <v>22</v>
      </c>
      <c r="J362" s="36"/>
      <c r="K362" s="36"/>
      <c r="L362" s="36"/>
      <c r="M362" s="36"/>
      <c r="N362" s="36"/>
      <c r="O362" s="36"/>
      <c r="P362" s="36"/>
    </row>
    <row r="363" spans="1:16" hidden="1"/>
    <row r="364" spans="1:16" ht="16.5" thickTop="1">
      <c r="A364" s="3" t="s">
        <v>0</v>
      </c>
      <c r="B364" s="4"/>
      <c r="C364" s="5"/>
      <c r="D364" s="5"/>
      <c r="E364" s="5"/>
      <c r="F364" s="6"/>
      <c r="G364" s="6"/>
      <c r="H364" s="6"/>
      <c r="I364" s="6"/>
      <c r="J364" s="6"/>
      <c r="K364" s="6"/>
      <c r="L364" s="7"/>
      <c r="M364" s="36"/>
      <c r="N364" s="36"/>
      <c r="O364" s="36"/>
      <c r="P364" s="36"/>
    </row>
    <row r="365" spans="1:16" ht="15.75">
      <c r="A365" s="8" t="s">
        <v>157</v>
      </c>
      <c r="B365" s="3"/>
      <c r="C365" s="3"/>
      <c r="D365" s="3"/>
      <c r="E365" s="3"/>
      <c r="F365" s="6"/>
      <c r="G365" s="56"/>
      <c r="H365" s="6"/>
      <c r="I365" s="6"/>
      <c r="J365" s="6"/>
      <c r="K365" s="6"/>
      <c r="L365" s="7"/>
      <c r="M365" s="36"/>
      <c r="N365" s="36"/>
      <c r="O365" s="36"/>
      <c r="P365" s="36"/>
    </row>
    <row r="366" spans="1:16" ht="15.75">
      <c r="A366" s="9"/>
      <c r="B366" s="9" t="s">
        <v>15</v>
      </c>
      <c r="C366" s="10" t="s">
        <v>1</v>
      </c>
      <c r="D366" s="65" t="s">
        <v>32</v>
      </c>
      <c r="E366" s="11" t="s">
        <v>2</v>
      </c>
      <c r="F366" s="10" t="s">
        <v>3</v>
      </c>
      <c r="G366" s="12" t="s">
        <v>4</v>
      </c>
      <c r="H366" s="12" t="s">
        <v>4</v>
      </c>
      <c r="I366" s="62" t="s">
        <v>5</v>
      </c>
      <c r="J366" s="12" t="s">
        <v>29</v>
      </c>
      <c r="K366" s="42" t="s">
        <v>35</v>
      </c>
      <c r="L366" s="33" t="s">
        <v>7</v>
      </c>
      <c r="M366" s="33" t="s">
        <v>7</v>
      </c>
      <c r="N366" s="12" t="s">
        <v>8</v>
      </c>
      <c r="O366" s="78" t="s">
        <v>9</v>
      </c>
      <c r="P366" s="13" t="s">
        <v>27</v>
      </c>
    </row>
    <row r="367" spans="1:16" ht="15.75">
      <c r="A367" s="14"/>
      <c r="B367" s="14"/>
      <c r="C367" s="15"/>
      <c r="D367" s="66"/>
      <c r="E367" s="16"/>
      <c r="F367" s="15"/>
      <c r="G367" s="1" t="s">
        <v>10</v>
      </c>
      <c r="H367" s="1" t="s">
        <v>10</v>
      </c>
      <c r="I367" s="34" t="s">
        <v>11</v>
      </c>
      <c r="J367" s="43"/>
      <c r="K367" s="43" t="s">
        <v>34</v>
      </c>
      <c r="L367" s="34" t="s">
        <v>12</v>
      </c>
      <c r="M367" s="34" t="s">
        <v>13</v>
      </c>
      <c r="N367" s="1" t="s">
        <v>14</v>
      </c>
      <c r="O367" s="14"/>
      <c r="P367" s="17"/>
    </row>
    <row r="368" spans="1:16" ht="15.75">
      <c r="A368" s="14"/>
      <c r="B368" s="14"/>
      <c r="C368" s="18"/>
      <c r="D368" s="66"/>
      <c r="E368" s="16"/>
      <c r="F368" s="15"/>
      <c r="G368" s="1" t="s">
        <v>31</v>
      </c>
      <c r="H368" s="1" t="s">
        <v>30</v>
      </c>
      <c r="I368" s="34" t="s">
        <v>6</v>
      </c>
      <c r="J368" s="1"/>
      <c r="K368" s="1"/>
      <c r="L368" s="1"/>
      <c r="M368" s="1"/>
      <c r="N368" s="1"/>
      <c r="O368" s="14"/>
      <c r="P368" s="17"/>
    </row>
    <row r="369" spans="1:16" ht="15.75">
      <c r="A369" s="19"/>
      <c r="B369" s="19"/>
      <c r="C369" s="20"/>
      <c r="D369" s="67"/>
      <c r="E369" s="21"/>
      <c r="F369" s="22"/>
      <c r="G369" s="23"/>
      <c r="H369" s="61"/>
      <c r="I369" s="24"/>
      <c r="J369" s="23"/>
      <c r="K369" s="35"/>
      <c r="L369" s="23"/>
      <c r="M369" s="23"/>
      <c r="N369" s="23"/>
      <c r="O369" s="19"/>
      <c r="P369" s="25"/>
    </row>
    <row r="370" spans="1:16" ht="15.75">
      <c r="A370" s="37"/>
      <c r="B370" s="2"/>
      <c r="C370" s="38" t="s">
        <v>37</v>
      </c>
      <c r="D370" s="68"/>
      <c r="E370" s="26"/>
      <c r="F370" s="38"/>
      <c r="G370" s="39"/>
      <c r="H370" s="39"/>
      <c r="I370" s="39"/>
      <c r="J370" s="39"/>
      <c r="K370" s="39"/>
      <c r="L370" s="1"/>
      <c r="M370" s="1"/>
      <c r="N370" s="1"/>
      <c r="O370" s="41"/>
      <c r="P370" s="44"/>
    </row>
    <row r="371" spans="1:16" ht="15.75">
      <c r="A371" s="37">
        <v>1</v>
      </c>
      <c r="B371" s="72" t="s">
        <v>166</v>
      </c>
      <c r="C371" s="38" t="s">
        <v>167</v>
      </c>
      <c r="D371" s="64" t="s">
        <v>168</v>
      </c>
      <c r="E371" s="26">
        <v>43130</v>
      </c>
      <c r="F371" s="38" t="s">
        <v>169</v>
      </c>
      <c r="G371" s="39">
        <v>9721000</v>
      </c>
      <c r="H371" s="39">
        <v>0</v>
      </c>
      <c r="I371" s="39">
        <v>243025</v>
      </c>
      <c r="J371" s="1">
        <v>0</v>
      </c>
      <c r="K371" s="1">
        <v>0</v>
      </c>
      <c r="L371" s="1">
        <f t="shared" ref="L371" si="85">SUM(G371:K371)</f>
        <v>9964025</v>
      </c>
      <c r="M371" s="1">
        <f>30000000-L371</f>
        <v>20035975</v>
      </c>
      <c r="N371" s="1">
        <f t="shared" ref="N371" si="86">+L371+M371</f>
        <v>30000000</v>
      </c>
      <c r="O371" s="75" t="s">
        <v>170</v>
      </c>
      <c r="P371" s="71" t="s">
        <v>36</v>
      </c>
    </row>
    <row r="372" spans="1:16" ht="15.75">
      <c r="A372" s="37">
        <v>2</v>
      </c>
      <c r="B372" s="72" t="s">
        <v>171</v>
      </c>
      <c r="C372" s="38" t="s">
        <v>172</v>
      </c>
      <c r="D372" s="64" t="s">
        <v>173</v>
      </c>
      <c r="E372" s="26">
        <v>43130</v>
      </c>
      <c r="F372" s="38" t="s">
        <v>174</v>
      </c>
      <c r="G372" s="39">
        <v>17490000</v>
      </c>
      <c r="H372" s="39">
        <v>0</v>
      </c>
      <c r="I372" s="39">
        <v>437250</v>
      </c>
      <c r="J372" s="1">
        <v>0</v>
      </c>
      <c r="K372" s="1">
        <v>0</v>
      </c>
      <c r="L372" s="1">
        <f t="shared" ref="L372" si="87">SUM(G372:K372)</f>
        <v>17927250</v>
      </c>
      <c r="M372" s="1">
        <f>30000000-L372</f>
        <v>12072750</v>
      </c>
      <c r="N372" s="1">
        <f t="shared" ref="N372" si="88">+L372+M372</f>
        <v>30000000</v>
      </c>
      <c r="O372" s="75" t="s">
        <v>175</v>
      </c>
      <c r="P372" s="71" t="s">
        <v>36</v>
      </c>
    </row>
    <row r="373" spans="1:16" ht="15.75">
      <c r="A373" s="37"/>
      <c r="B373" s="40"/>
      <c r="C373" s="38"/>
      <c r="D373" s="63"/>
      <c r="E373" s="26"/>
      <c r="F373" s="38"/>
      <c r="G373" s="39"/>
      <c r="H373" s="39"/>
      <c r="I373" s="39"/>
      <c r="J373" s="39"/>
      <c r="K373" s="39"/>
      <c r="L373" s="1"/>
      <c r="M373" s="1"/>
      <c r="N373" s="1"/>
      <c r="O373" s="60"/>
      <c r="P373" s="45"/>
    </row>
    <row r="374" spans="1:16" ht="16.5" thickBot="1">
      <c r="A374" s="27"/>
      <c r="B374" s="57"/>
      <c r="C374" s="58"/>
      <c r="D374" s="69"/>
      <c r="E374" s="58"/>
      <c r="F374" s="59"/>
      <c r="G374" s="28">
        <f t="shared" ref="G374" si="89">SUM(G371:G373)</f>
        <v>27211000</v>
      </c>
      <c r="H374" s="28">
        <f t="shared" ref="H374:N374" si="90">SUM(H371:H373)</f>
        <v>0</v>
      </c>
      <c r="I374" s="28">
        <f t="shared" si="90"/>
        <v>680275</v>
      </c>
      <c r="J374" s="28">
        <f t="shared" si="90"/>
        <v>0</v>
      </c>
      <c r="K374" s="28">
        <f t="shared" si="90"/>
        <v>0</v>
      </c>
      <c r="L374" s="28">
        <f t="shared" si="90"/>
        <v>27891275</v>
      </c>
      <c r="M374" s="28">
        <f t="shared" si="90"/>
        <v>32108725</v>
      </c>
      <c r="N374" s="28">
        <f t="shared" si="90"/>
        <v>60000000</v>
      </c>
      <c r="O374" s="29"/>
      <c r="P374" s="29"/>
    </row>
    <row r="375" spans="1:16" ht="16.5" hidden="1" thickTop="1">
      <c r="A375" s="5"/>
      <c r="B375" s="4"/>
      <c r="C375" s="4"/>
      <c r="D375" s="5"/>
      <c r="E375" s="4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4"/>
    </row>
    <row r="376" spans="1:16" ht="15.75" hidden="1">
      <c r="A376" s="5"/>
      <c r="B376" s="31" t="s">
        <v>160</v>
      </c>
      <c r="C376" s="4"/>
      <c r="D376" s="46"/>
      <c r="E376" s="36"/>
      <c r="F376" s="30"/>
      <c r="G376" s="31"/>
      <c r="H376" s="31"/>
      <c r="I376" s="31"/>
      <c r="J376" s="31"/>
      <c r="K376" s="31"/>
      <c r="L376" s="31"/>
      <c r="M376" s="36"/>
      <c r="N376" s="36"/>
      <c r="O376" s="36"/>
      <c r="P376" s="36"/>
    </row>
    <row r="377" spans="1:16" ht="15.75" hidden="1">
      <c r="A377" s="47"/>
      <c r="B377" s="48" t="s">
        <v>19</v>
      </c>
      <c r="C377" s="31" t="s">
        <v>25</v>
      </c>
      <c r="D377" s="46"/>
      <c r="E377" s="63"/>
      <c r="F377" s="49"/>
      <c r="G377" s="155" t="s">
        <v>26</v>
      </c>
      <c r="H377" s="155"/>
      <c r="I377" s="155"/>
      <c r="J377" s="36"/>
      <c r="K377" s="49"/>
      <c r="L377" s="36"/>
      <c r="M377" s="36"/>
      <c r="N377" s="36"/>
      <c r="O377" s="36"/>
      <c r="P377" s="36"/>
    </row>
    <row r="378" spans="1:16" ht="15.75" hidden="1">
      <c r="A378" s="47"/>
      <c r="B378" s="48"/>
      <c r="C378" s="31"/>
      <c r="D378" s="46"/>
      <c r="E378" s="63"/>
      <c r="F378" s="31"/>
      <c r="G378" s="31"/>
      <c r="H378" s="31"/>
      <c r="I378" s="31"/>
      <c r="J378" s="31"/>
      <c r="K378" s="31"/>
      <c r="L378" s="31"/>
      <c r="M378" s="36"/>
      <c r="N378" s="36"/>
      <c r="O378" s="36"/>
      <c r="P378" s="36"/>
    </row>
    <row r="379" spans="1:16" ht="15.75" hidden="1">
      <c r="A379" s="47"/>
      <c r="B379" s="48"/>
      <c r="C379" s="31"/>
      <c r="D379" s="46"/>
      <c r="E379" s="63"/>
      <c r="F379" s="31"/>
      <c r="G379" s="31"/>
      <c r="H379" s="31"/>
      <c r="I379" s="31"/>
      <c r="J379" s="31"/>
      <c r="K379" s="31"/>
      <c r="L379" s="31"/>
      <c r="M379" s="36"/>
      <c r="N379" s="36"/>
      <c r="O379" s="36"/>
      <c r="P379" s="36"/>
    </row>
    <row r="380" spans="1:16" ht="15.75" hidden="1">
      <c r="A380" s="47"/>
      <c r="B380" s="48"/>
      <c r="C380" s="31"/>
      <c r="D380" s="46"/>
      <c r="E380" s="63"/>
      <c r="F380" s="31"/>
      <c r="G380" s="31"/>
      <c r="H380" s="31"/>
      <c r="I380" s="31"/>
      <c r="J380" s="31"/>
      <c r="K380" s="31"/>
      <c r="L380" s="36"/>
      <c r="M380" s="36"/>
      <c r="N380" s="36"/>
      <c r="O380" s="36"/>
      <c r="P380" s="36"/>
    </row>
    <row r="381" spans="1:16" ht="15.75" hidden="1">
      <c r="A381" s="47"/>
      <c r="B381" s="48"/>
      <c r="C381" s="31"/>
      <c r="D381" s="46"/>
      <c r="E381" s="63"/>
      <c r="F381" s="31"/>
      <c r="G381" s="31"/>
      <c r="H381" s="31"/>
      <c r="I381" s="31"/>
      <c r="J381" s="31"/>
      <c r="K381" s="31"/>
      <c r="L381" s="31"/>
      <c r="M381" s="36"/>
      <c r="N381" s="36"/>
      <c r="O381" s="36"/>
      <c r="P381" s="36"/>
    </row>
    <row r="382" spans="1:16" ht="15.75" hidden="1">
      <c r="A382" s="47" t="s">
        <v>20</v>
      </c>
      <c r="B382" s="50" t="s">
        <v>23</v>
      </c>
      <c r="C382" s="51" t="s">
        <v>21</v>
      </c>
      <c r="D382" s="46"/>
      <c r="E382" s="63"/>
      <c r="F382" s="32"/>
      <c r="G382" s="32" t="s">
        <v>16</v>
      </c>
      <c r="H382" s="32"/>
      <c r="I382" s="32" t="s">
        <v>28</v>
      </c>
      <c r="J382" s="36"/>
      <c r="K382" s="36"/>
      <c r="L382" s="36"/>
      <c r="M382" s="36"/>
      <c r="N382" s="36"/>
      <c r="O382" s="36"/>
      <c r="P382" s="36"/>
    </row>
    <row r="383" spans="1:16" ht="15.75" hidden="1">
      <c r="A383" s="47"/>
      <c r="B383" s="52" t="s">
        <v>24</v>
      </c>
      <c r="C383" s="53" t="s">
        <v>17</v>
      </c>
      <c r="D383" s="46"/>
      <c r="E383" s="63"/>
      <c r="F383" s="54"/>
      <c r="G383" s="54" t="s">
        <v>18</v>
      </c>
      <c r="H383" s="54"/>
      <c r="I383" s="54" t="s">
        <v>22</v>
      </c>
      <c r="J383" s="36"/>
      <c r="K383" s="36"/>
      <c r="L383" s="36"/>
      <c r="M383" s="36"/>
      <c r="N383" s="36"/>
      <c r="O383" s="36"/>
      <c r="P383" s="36"/>
    </row>
    <row r="384" spans="1:16" hidden="1"/>
    <row r="385" spans="1:16" ht="16.5" thickTop="1">
      <c r="A385" s="3" t="s">
        <v>0</v>
      </c>
      <c r="B385" s="4"/>
      <c r="C385" s="5"/>
      <c r="D385" s="5"/>
      <c r="E385" s="5"/>
      <c r="F385" s="6"/>
      <c r="G385" s="6"/>
      <c r="H385" s="6"/>
      <c r="I385" s="6"/>
      <c r="J385" s="6"/>
      <c r="K385" s="6"/>
      <c r="L385" s="7"/>
      <c r="M385" s="36"/>
      <c r="N385" s="36"/>
      <c r="O385" s="36"/>
      <c r="P385" s="36"/>
    </row>
    <row r="386" spans="1:16" ht="15.75">
      <c r="A386" s="8" t="s">
        <v>179</v>
      </c>
      <c r="B386" s="3"/>
      <c r="C386" s="3"/>
      <c r="D386" s="3"/>
      <c r="E386" s="3"/>
      <c r="F386" s="6"/>
      <c r="G386" s="56"/>
      <c r="H386" s="6"/>
      <c r="I386" s="6"/>
      <c r="J386" s="6"/>
      <c r="K386" s="6"/>
      <c r="L386" s="7"/>
      <c r="M386" s="36"/>
      <c r="N386" s="36"/>
      <c r="O386" s="36"/>
      <c r="P386" s="36"/>
    </row>
    <row r="387" spans="1:16" ht="15.75">
      <c r="A387" s="9"/>
      <c r="B387" s="9" t="s">
        <v>15</v>
      </c>
      <c r="C387" s="10" t="s">
        <v>1</v>
      </c>
      <c r="D387" s="65" t="s">
        <v>32</v>
      </c>
      <c r="E387" s="11" t="s">
        <v>2</v>
      </c>
      <c r="F387" s="10" t="s">
        <v>3</v>
      </c>
      <c r="G387" s="12" t="s">
        <v>4</v>
      </c>
      <c r="H387" s="12" t="s">
        <v>4</v>
      </c>
      <c r="I387" s="62" t="s">
        <v>5</v>
      </c>
      <c r="J387" s="12" t="s">
        <v>29</v>
      </c>
      <c r="K387" s="42" t="s">
        <v>35</v>
      </c>
      <c r="L387" s="33" t="s">
        <v>7</v>
      </c>
      <c r="M387" s="33" t="s">
        <v>7</v>
      </c>
      <c r="N387" s="12" t="s">
        <v>8</v>
      </c>
      <c r="O387" s="78" t="s">
        <v>9</v>
      </c>
      <c r="P387" s="13" t="s">
        <v>27</v>
      </c>
    </row>
    <row r="388" spans="1:16" ht="15.75">
      <c r="A388" s="14"/>
      <c r="B388" s="14"/>
      <c r="C388" s="15"/>
      <c r="D388" s="66"/>
      <c r="E388" s="16"/>
      <c r="F388" s="15"/>
      <c r="G388" s="1" t="s">
        <v>10</v>
      </c>
      <c r="H388" s="1" t="s">
        <v>10</v>
      </c>
      <c r="I388" s="34" t="s">
        <v>11</v>
      </c>
      <c r="J388" s="43"/>
      <c r="K388" s="43" t="s">
        <v>34</v>
      </c>
      <c r="L388" s="34" t="s">
        <v>12</v>
      </c>
      <c r="M388" s="34" t="s">
        <v>13</v>
      </c>
      <c r="N388" s="1" t="s">
        <v>14</v>
      </c>
      <c r="O388" s="14"/>
      <c r="P388" s="17"/>
    </row>
    <row r="389" spans="1:16" ht="15.75">
      <c r="A389" s="14"/>
      <c r="B389" s="14"/>
      <c r="C389" s="18"/>
      <c r="D389" s="66"/>
      <c r="E389" s="16"/>
      <c r="F389" s="15"/>
      <c r="G389" s="1" t="s">
        <v>31</v>
      </c>
      <c r="H389" s="1" t="s">
        <v>30</v>
      </c>
      <c r="I389" s="34" t="s">
        <v>6</v>
      </c>
      <c r="J389" s="1"/>
      <c r="K389" s="1"/>
      <c r="L389" s="1"/>
      <c r="M389" s="1"/>
      <c r="N389" s="1"/>
      <c r="O389" s="14"/>
      <c r="P389" s="17"/>
    </row>
    <row r="390" spans="1:16" ht="15.75">
      <c r="A390" s="19"/>
      <c r="B390" s="19"/>
      <c r="C390" s="20"/>
      <c r="D390" s="67"/>
      <c r="E390" s="21"/>
      <c r="F390" s="22"/>
      <c r="G390" s="23"/>
      <c r="H390" s="61"/>
      <c r="I390" s="24"/>
      <c r="J390" s="23"/>
      <c r="K390" s="35"/>
      <c r="L390" s="23"/>
      <c r="M390" s="23"/>
      <c r="N390" s="23"/>
      <c r="O390" s="19"/>
      <c r="P390" s="25"/>
    </row>
    <row r="391" spans="1:16" ht="15.75">
      <c r="A391" s="37"/>
      <c r="B391" s="2"/>
      <c r="C391" s="38" t="s">
        <v>37</v>
      </c>
      <c r="D391" s="68"/>
      <c r="E391" s="26"/>
      <c r="F391" s="38"/>
      <c r="G391" s="39"/>
      <c r="H391" s="39"/>
      <c r="I391" s="39"/>
      <c r="J391" s="39"/>
      <c r="K391" s="39"/>
      <c r="L391" s="1"/>
      <c r="M391" s="1"/>
      <c r="N391" s="1"/>
      <c r="O391" s="41"/>
      <c r="P391" s="44"/>
    </row>
    <row r="392" spans="1:16" ht="15.75">
      <c r="A392" s="37">
        <v>1</v>
      </c>
      <c r="B392" s="72" t="s">
        <v>176</v>
      </c>
      <c r="C392" s="38" t="s">
        <v>177</v>
      </c>
      <c r="D392" s="64" t="s">
        <v>178</v>
      </c>
      <c r="E392" s="26">
        <v>43131</v>
      </c>
      <c r="F392" s="38" t="s">
        <v>180</v>
      </c>
      <c r="G392" s="39">
        <v>0</v>
      </c>
      <c r="H392" s="39">
        <v>0</v>
      </c>
      <c r="I392" s="39">
        <v>0</v>
      </c>
      <c r="J392" s="1">
        <v>0</v>
      </c>
      <c r="K392" s="1">
        <v>0</v>
      </c>
      <c r="L392" s="1">
        <f t="shared" ref="L392" si="91">SUM(G392:K392)</f>
        <v>0</v>
      </c>
      <c r="M392" s="1">
        <f>10000000-L392</f>
        <v>10000000</v>
      </c>
      <c r="N392" s="1">
        <f t="shared" ref="N392" si="92">+L392+M392</f>
        <v>10000000</v>
      </c>
      <c r="O392" s="75" t="s">
        <v>181</v>
      </c>
      <c r="P392" s="71" t="s">
        <v>31</v>
      </c>
    </row>
    <row r="393" spans="1:16" ht="15.75">
      <c r="A393" s="37"/>
      <c r="B393" s="40"/>
      <c r="C393" s="38"/>
      <c r="D393" s="63"/>
      <c r="E393" s="26"/>
      <c r="F393" s="38"/>
      <c r="G393" s="39"/>
      <c r="H393" s="39"/>
      <c r="I393" s="39"/>
      <c r="J393" s="39"/>
      <c r="K393" s="39"/>
      <c r="L393" s="1"/>
      <c r="M393" s="1"/>
      <c r="N393" s="1"/>
      <c r="O393" s="60"/>
      <c r="P393" s="45"/>
    </row>
    <row r="394" spans="1:16" ht="16.5" thickBot="1">
      <c r="A394" s="27"/>
      <c r="B394" s="57"/>
      <c r="C394" s="58"/>
      <c r="D394" s="69"/>
      <c r="E394" s="58"/>
      <c r="F394" s="59"/>
      <c r="G394" s="28">
        <f t="shared" ref="G394:N394" si="93">SUM(G392:G393)</f>
        <v>0</v>
      </c>
      <c r="H394" s="28">
        <f t="shared" si="93"/>
        <v>0</v>
      </c>
      <c r="I394" s="28">
        <f t="shared" si="93"/>
        <v>0</v>
      </c>
      <c r="J394" s="28">
        <f t="shared" si="93"/>
        <v>0</v>
      </c>
      <c r="K394" s="28">
        <f t="shared" si="93"/>
        <v>0</v>
      </c>
      <c r="L394" s="28">
        <f t="shared" si="93"/>
        <v>0</v>
      </c>
      <c r="M394" s="28">
        <f t="shared" si="93"/>
        <v>10000000</v>
      </c>
      <c r="N394" s="28">
        <f t="shared" si="93"/>
        <v>10000000</v>
      </c>
      <c r="O394" s="29"/>
      <c r="P394" s="29"/>
    </row>
    <row r="395" spans="1:16" ht="16.5" thickTop="1">
      <c r="A395" s="5"/>
      <c r="B395" s="4"/>
      <c r="C395" s="4"/>
      <c r="D395" s="5"/>
      <c r="E395" s="4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4"/>
    </row>
    <row r="396" spans="1:16" ht="15.75">
      <c r="A396" s="5"/>
      <c r="B396" s="31" t="s">
        <v>182</v>
      </c>
      <c r="C396" s="4"/>
      <c r="D396" s="46"/>
      <c r="E396" s="36"/>
      <c r="F396" s="30"/>
      <c r="G396" s="31"/>
      <c r="H396" s="31"/>
      <c r="I396" s="31"/>
      <c r="J396" s="31"/>
      <c r="K396" s="31"/>
      <c r="L396" s="31"/>
      <c r="M396" s="36"/>
      <c r="N396" s="36"/>
      <c r="O396" s="36"/>
      <c r="P396" s="36"/>
    </row>
    <row r="397" spans="1:16" ht="15.75">
      <c r="A397" s="47"/>
      <c r="B397" s="48" t="s">
        <v>19</v>
      </c>
      <c r="C397" s="31" t="s">
        <v>25</v>
      </c>
      <c r="D397" s="46"/>
      <c r="E397" s="63"/>
      <c r="F397" s="49"/>
      <c r="G397" s="155" t="s">
        <v>26</v>
      </c>
      <c r="H397" s="155"/>
      <c r="I397" s="155"/>
      <c r="J397" s="36"/>
      <c r="K397" s="49"/>
      <c r="L397" s="36"/>
      <c r="M397" s="36"/>
      <c r="N397" s="36"/>
      <c r="O397" s="36"/>
      <c r="P397" s="36"/>
    </row>
    <row r="398" spans="1:16" ht="15.75">
      <c r="A398" s="47"/>
      <c r="B398" s="48"/>
      <c r="C398" s="31"/>
      <c r="D398" s="46"/>
      <c r="E398" s="63"/>
      <c r="F398" s="31"/>
      <c r="G398" s="31"/>
      <c r="H398" s="31"/>
      <c r="I398" s="31"/>
      <c r="J398" s="31"/>
      <c r="K398" s="31"/>
      <c r="L398" s="31"/>
      <c r="M398" s="36"/>
      <c r="N398" s="36"/>
      <c r="O398" s="36"/>
      <c r="P398" s="36"/>
    </row>
    <row r="399" spans="1:16" ht="15.75">
      <c r="A399" s="47"/>
      <c r="B399" s="48"/>
      <c r="C399" s="31"/>
      <c r="D399" s="46"/>
      <c r="E399" s="63"/>
      <c r="F399" s="31"/>
      <c r="G399" s="31"/>
      <c r="H399" s="31"/>
      <c r="I399" s="31"/>
      <c r="J399" s="31"/>
      <c r="K399" s="31"/>
      <c r="L399" s="31"/>
      <c r="M399" s="36"/>
      <c r="N399" s="36"/>
      <c r="O399" s="36"/>
      <c r="P399" s="36"/>
    </row>
    <row r="400" spans="1:16" ht="15.75">
      <c r="A400" s="47"/>
      <c r="B400" s="48"/>
      <c r="C400" s="31"/>
      <c r="D400" s="46"/>
      <c r="E400" s="63"/>
      <c r="F400" s="31"/>
      <c r="G400" s="31"/>
      <c r="H400" s="31"/>
      <c r="I400" s="31"/>
      <c r="J400" s="31"/>
      <c r="K400" s="31"/>
      <c r="L400" s="36"/>
      <c r="M400" s="36"/>
      <c r="N400" s="36"/>
      <c r="O400" s="36"/>
      <c r="P400" s="36"/>
    </row>
    <row r="401" spans="1:16" ht="15.75">
      <c r="A401" s="47"/>
      <c r="B401" s="48"/>
      <c r="C401" s="31"/>
      <c r="D401" s="46"/>
      <c r="E401" s="63"/>
      <c r="F401" s="31"/>
      <c r="G401" s="31"/>
      <c r="H401" s="31"/>
      <c r="I401" s="31"/>
      <c r="J401" s="31"/>
      <c r="K401" s="31"/>
      <c r="L401" s="31"/>
      <c r="M401" s="36"/>
      <c r="N401" s="36"/>
      <c r="O401" s="36"/>
      <c r="P401" s="36"/>
    </row>
    <row r="402" spans="1:16" ht="15.75">
      <c r="A402" s="47" t="s">
        <v>20</v>
      </c>
      <c r="B402" s="50" t="s">
        <v>23</v>
      </c>
      <c r="C402" s="51" t="s">
        <v>21</v>
      </c>
      <c r="D402" s="46"/>
      <c r="E402" s="63"/>
      <c r="F402" s="32"/>
      <c r="G402" s="32" t="s">
        <v>16</v>
      </c>
      <c r="H402" s="32"/>
      <c r="I402" s="32" t="s">
        <v>28</v>
      </c>
      <c r="J402" s="36"/>
      <c r="K402" s="36"/>
      <c r="L402" s="36"/>
      <c r="M402" s="36"/>
      <c r="N402" s="36"/>
      <c r="O402" s="36"/>
      <c r="P402" s="36"/>
    </row>
    <row r="403" spans="1:16" ht="15.75">
      <c r="A403" s="47"/>
      <c r="B403" s="52" t="s">
        <v>24</v>
      </c>
      <c r="C403" s="53" t="s">
        <v>17</v>
      </c>
      <c r="D403" s="46"/>
      <c r="E403" s="63"/>
      <c r="F403" s="54"/>
      <c r="G403" s="54" t="s">
        <v>18</v>
      </c>
      <c r="H403" s="54"/>
      <c r="I403" s="54" t="s">
        <v>22</v>
      </c>
      <c r="J403" s="36"/>
      <c r="K403" s="36"/>
      <c r="L403" s="36"/>
      <c r="M403" s="36"/>
      <c r="N403" s="36"/>
      <c r="O403" s="36"/>
      <c r="P403" s="36"/>
    </row>
  </sheetData>
  <mergeCells count="20">
    <mergeCell ref="G397:I397"/>
    <mergeCell ref="G13:I13"/>
    <mergeCell ref="G53:I53"/>
    <mergeCell ref="G73:I73"/>
    <mergeCell ref="G93:I93"/>
    <mergeCell ref="G175:I175"/>
    <mergeCell ref="G155:I155"/>
    <mergeCell ref="G133:I133"/>
    <mergeCell ref="G113:I113"/>
    <mergeCell ref="G33:I33"/>
    <mergeCell ref="G195:I195"/>
    <mergeCell ref="G356:I356"/>
    <mergeCell ref="G377:I377"/>
    <mergeCell ref="G295:I295"/>
    <mergeCell ref="G315:I315"/>
    <mergeCell ref="G335:I335"/>
    <mergeCell ref="G275:I275"/>
    <mergeCell ref="G255:I255"/>
    <mergeCell ref="G235:I235"/>
    <mergeCell ref="G215:I215"/>
  </mergeCells>
  <pageMargins left="0.11811023622047245" right="0.78740157480314965" top="0.74803149606299213" bottom="0.98425196850393704" header="0.31496062992125984" footer="0.31496062992125984"/>
  <pageSetup paperSize="5" scale="81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04"/>
  <sheetViews>
    <sheetView topLeftCell="A286" workbookViewId="0">
      <selection activeCell="G300" sqref="G300"/>
    </sheetView>
  </sheetViews>
  <sheetFormatPr defaultRowHeight="15"/>
  <cols>
    <col min="1" max="1" width="3.7109375" customWidth="1"/>
    <col min="2" max="2" width="18" customWidth="1"/>
    <col min="5" max="5" width="12.28515625" bestFit="1" customWidth="1"/>
    <col min="6" max="6" width="14.42578125" customWidth="1"/>
    <col min="7" max="7" width="16.85546875" customWidth="1"/>
    <col min="8" max="8" width="11.7109375" customWidth="1"/>
    <col min="9" max="9" width="15.5703125" customWidth="1"/>
    <col min="10" max="11" width="5.85546875" customWidth="1"/>
    <col min="12" max="12" width="15" customWidth="1"/>
    <col min="13" max="13" width="16.7109375" style="55" customWidth="1"/>
    <col min="14" max="14" width="17" customWidth="1"/>
    <col min="15" max="15" width="11.42578125" bestFit="1" customWidth="1"/>
    <col min="16" max="16" width="5.140625" customWidth="1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M1" s="36"/>
      <c r="N1" s="36"/>
      <c r="O1" s="36"/>
      <c r="P1" s="36"/>
    </row>
    <row r="2" spans="1:16" ht="15.75">
      <c r="A2" s="8" t="s">
        <v>183</v>
      </c>
      <c r="B2" s="3"/>
      <c r="C2" s="3"/>
      <c r="D2" s="3"/>
      <c r="E2" s="3"/>
      <c r="F2" s="6"/>
      <c r="G2" s="56"/>
      <c r="H2" s="6"/>
      <c r="I2" s="6"/>
      <c r="J2" s="6"/>
      <c r="K2" s="6"/>
      <c r="L2" s="7"/>
      <c r="M2" s="36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31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190</v>
      </c>
      <c r="C8" s="38" t="s">
        <v>191</v>
      </c>
      <c r="D8" s="64" t="s">
        <v>192</v>
      </c>
      <c r="E8" s="26">
        <v>43133</v>
      </c>
      <c r="F8" s="38" t="s">
        <v>193</v>
      </c>
      <c r="G8" s="39">
        <v>0</v>
      </c>
      <c r="H8" s="39">
        <v>0</v>
      </c>
      <c r="I8" s="39">
        <v>0</v>
      </c>
      <c r="J8" s="1">
        <v>0</v>
      </c>
      <c r="K8" s="1">
        <v>0</v>
      </c>
      <c r="L8" s="1">
        <f t="shared" ref="L8" si="0">SUM(G8:K8)</f>
        <v>0</v>
      </c>
      <c r="M8" s="1">
        <f>4000000-L8</f>
        <v>4000000</v>
      </c>
      <c r="N8" s="1">
        <f t="shared" ref="N8" si="1">+L8+M8</f>
        <v>4000000</v>
      </c>
      <c r="O8" s="75" t="s">
        <v>194</v>
      </c>
      <c r="P8" s="71" t="s">
        <v>31</v>
      </c>
    </row>
    <row r="9" spans="1:16" ht="15.75">
      <c r="A9" s="37">
        <v>2</v>
      </c>
      <c r="B9" s="72" t="s">
        <v>184</v>
      </c>
      <c r="C9" s="38" t="s">
        <v>185</v>
      </c>
      <c r="D9" s="64" t="s">
        <v>187</v>
      </c>
      <c r="E9" s="26">
        <v>43133</v>
      </c>
      <c r="F9" s="38" t="s">
        <v>188</v>
      </c>
      <c r="G9" s="39">
        <v>0</v>
      </c>
      <c r="H9" s="39">
        <v>0</v>
      </c>
      <c r="I9" s="39">
        <v>0</v>
      </c>
      <c r="J9" s="1">
        <v>0</v>
      </c>
      <c r="K9" s="1">
        <v>0</v>
      </c>
      <c r="L9" s="1">
        <f t="shared" ref="L9" si="2">SUM(G9:K9)</f>
        <v>0</v>
      </c>
      <c r="M9" s="1">
        <f>30000000-L9</f>
        <v>30000000</v>
      </c>
      <c r="N9" s="1">
        <f t="shared" ref="N9" si="3">+L9+M9</f>
        <v>30000000</v>
      </c>
      <c r="O9" s="75" t="s">
        <v>189</v>
      </c>
      <c r="P9" s="71" t="s">
        <v>31</v>
      </c>
    </row>
    <row r="10" spans="1:16" ht="15.75">
      <c r="A10" s="37"/>
      <c r="B10" s="40"/>
      <c r="C10" s="38"/>
      <c r="D10" s="63"/>
      <c r="E10" s="26"/>
      <c r="F10" s="38"/>
      <c r="G10" s="39"/>
      <c r="H10" s="39"/>
      <c r="I10" s="39"/>
      <c r="J10" s="39"/>
      <c r="K10" s="39"/>
      <c r="L10" s="1"/>
      <c r="M10" s="1"/>
      <c r="N10" s="1"/>
      <c r="O10" s="60"/>
      <c r="P10" s="45"/>
    </row>
    <row r="11" spans="1:16" ht="16.5" thickBot="1">
      <c r="A11" s="27"/>
      <c r="B11" s="57"/>
      <c r="C11" s="58"/>
      <c r="D11" s="69"/>
      <c r="E11" s="58"/>
      <c r="F11" s="59"/>
      <c r="G11" s="28">
        <f>SUM(G8:G10)</f>
        <v>0</v>
      </c>
      <c r="H11" s="28">
        <f t="shared" ref="H11:N11" si="4">SUM(H8:H10)</f>
        <v>0</v>
      </c>
      <c r="I11" s="28">
        <f t="shared" si="4"/>
        <v>0</v>
      </c>
      <c r="J11" s="28">
        <f t="shared" si="4"/>
        <v>0</v>
      </c>
      <c r="K11" s="28">
        <f t="shared" si="4"/>
        <v>0</v>
      </c>
      <c r="L11" s="28">
        <f t="shared" si="4"/>
        <v>0</v>
      </c>
      <c r="M11" s="28">
        <f t="shared" si="4"/>
        <v>34000000</v>
      </c>
      <c r="N11" s="28">
        <f t="shared" si="4"/>
        <v>34000000</v>
      </c>
      <c r="O11" s="29"/>
      <c r="P11" s="29"/>
    </row>
    <row r="12" spans="1:16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</row>
    <row r="13" spans="1:16" ht="15.75" hidden="1">
      <c r="A13" s="5"/>
      <c r="B13" s="31" t="s">
        <v>186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M13" s="36"/>
      <c r="N13" s="36"/>
      <c r="O13" s="36"/>
      <c r="P13" s="36"/>
    </row>
    <row r="14" spans="1:16" ht="15.75" hidden="1">
      <c r="A14" s="47"/>
      <c r="B14" s="48" t="s">
        <v>19</v>
      </c>
      <c r="C14" s="31" t="s">
        <v>25</v>
      </c>
      <c r="D14" s="46"/>
      <c r="E14" s="63"/>
      <c r="F14" s="49"/>
      <c r="G14" s="155" t="s">
        <v>26</v>
      </c>
      <c r="H14" s="155"/>
      <c r="I14" s="155"/>
      <c r="J14" s="36"/>
      <c r="K14" s="49"/>
      <c r="L14" s="36"/>
      <c r="M14" s="36"/>
      <c r="N14" s="36"/>
      <c r="O14" s="36"/>
      <c r="P14" s="36"/>
    </row>
    <row r="15" spans="1:16" ht="15.75" hidden="1">
      <c r="A15" s="47"/>
      <c r="B15" s="48"/>
      <c r="C15" s="31"/>
      <c r="D15" s="46"/>
      <c r="E15" s="63"/>
      <c r="F15" s="31"/>
      <c r="G15" s="31"/>
      <c r="H15" s="31"/>
      <c r="I15" s="31"/>
      <c r="J15" s="31"/>
      <c r="K15" s="31"/>
      <c r="L15" s="31"/>
      <c r="M15" s="36"/>
      <c r="N15" s="36"/>
      <c r="O15" s="36"/>
      <c r="P15" s="36"/>
    </row>
    <row r="16" spans="1:16" ht="15.75" hidden="1">
      <c r="A16" s="47"/>
      <c r="B16" s="48"/>
      <c r="C16" s="31"/>
      <c r="D16" s="46"/>
      <c r="E16" s="63"/>
      <c r="F16" s="31"/>
      <c r="G16" s="31"/>
      <c r="H16" s="31"/>
      <c r="I16" s="31"/>
      <c r="J16" s="31"/>
      <c r="K16" s="31"/>
      <c r="L16" s="31"/>
      <c r="M16" s="36"/>
      <c r="N16" s="36"/>
      <c r="O16" s="36"/>
      <c r="P16" s="36"/>
    </row>
    <row r="17" spans="1:16" ht="15.75" hidden="1">
      <c r="A17" s="47"/>
      <c r="B17" s="48"/>
      <c r="C17" s="31"/>
      <c r="D17" s="46"/>
      <c r="E17" s="63"/>
      <c r="F17" s="31"/>
      <c r="G17" s="31"/>
      <c r="H17" s="31"/>
      <c r="I17" s="31"/>
      <c r="J17" s="31"/>
      <c r="K17" s="31"/>
      <c r="L17" s="36"/>
      <c r="M17" s="36"/>
      <c r="N17" s="36"/>
      <c r="O17" s="36"/>
      <c r="P17" s="36"/>
    </row>
    <row r="18" spans="1:16" ht="15.75" hidden="1">
      <c r="A18" s="47"/>
      <c r="B18" s="48"/>
      <c r="C18" s="31"/>
      <c r="D18" s="46"/>
      <c r="E18" s="63"/>
      <c r="F18" s="31"/>
      <c r="G18" s="31"/>
      <c r="H18" s="31"/>
      <c r="I18" s="31"/>
      <c r="J18" s="31"/>
      <c r="K18" s="31"/>
      <c r="L18" s="31"/>
      <c r="M18" s="36"/>
      <c r="N18" s="36"/>
      <c r="O18" s="36"/>
      <c r="P18" s="36"/>
    </row>
    <row r="19" spans="1:16" ht="15.75" hidden="1">
      <c r="A19" s="47" t="s">
        <v>20</v>
      </c>
      <c r="B19" s="50" t="s">
        <v>23</v>
      </c>
      <c r="C19" s="51" t="s">
        <v>21</v>
      </c>
      <c r="D19" s="46"/>
      <c r="E19" s="63"/>
      <c r="F19" s="32"/>
      <c r="G19" s="32" t="s">
        <v>16</v>
      </c>
      <c r="H19" s="32"/>
      <c r="I19" s="32" t="s">
        <v>28</v>
      </c>
      <c r="J19" s="36"/>
      <c r="K19" s="36"/>
      <c r="L19" s="36"/>
      <c r="M19" s="36"/>
      <c r="N19" s="36"/>
      <c r="O19" s="36"/>
      <c r="P19" s="36"/>
    </row>
    <row r="20" spans="1:16" ht="15.75" hidden="1">
      <c r="A20" s="47"/>
      <c r="B20" s="52" t="s">
        <v>24</v>
      </c>
      <c r="C20" s="53" t="s">
        <v>17</v>
      </c>
      <c r="D20" s="46"/>
      <c r="E20" s="63"/>
      <c r="F20" s="54"/>
      <c r="G20" s="54" t="s">
        <v>18</v>
      </c>
      <c r="H20" s="54"/>
      <c r="I20" s="54" t="s">
        <v>22</v>
      </c>
      <c r="J20" s="36"/>
      <c r="K20" s="36"/>
      <c r="L20" s="36"/>
      <c r="M20" s="36"/>
      <c r="N20" s="36"/>
      <c r="O20" s="36"/>
      <c r="P20" s="36"/>
    </row>
    <row r="21" spans="1:16" hidden="1"/>
    <row r="22" spans="1:16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M22" s="36"/>
      <c r="N22" s="36"/>
      <c r="O22" s="36"/>
      <c r="P22" s="36"/>
    </row>
    <row r="23" spans="1:16" ht="15.75">
      <c r="A23" s="8" t="s">
        <v>195</v>
      </c>
      <c r="B23" s="3"/>
      <c r="C23" s="3"/>
      <c r="D23" s="3"/>
      <c r="E23" s="3"/>
      <c r="F23" s="6"/>
      <c r="G23" s="56"/>
      <c r="H23" s="6"/>
      <c r="I23" s="6"/>
      <c r="J23" s="6"/>
      <c r="K23" s="6"/>
      <c r="L23" s="7"/>
      <c r="M23" s="36"/>
      <c r="N23" s="36"/>
      <c r="O23" s="36"/>
      <c r="P23" s="36"/>
    </row>
    <row r="24" spans="1:16" ht="15.75">
      <c r="A24" s="9"/>
      <c r="B24" s="9" t="s">
        <v>15</v>
      </c>
      <c r="C24" s="10" t="s">
        <v>1</v>
      </c>
      <c r="D24" s="65" t="s">
        <v>32</v>
      </c>
      <c r="E24" s="11" t="s">
        <v>2</v>
      </c>
      <c r="F24" s="10" t="s">
        <v>3</v>
      </c>
      <c r="G24" s="12" t="s">
        <v>4</v>
      </c>
      <c r="H24" s="12" t="s">
        <v>4</v>
      </c>
      <c r="I24" s="62" t="s">
        <v>5</v>
      </c>
      <c r="J24" s="12" t="s">
        <v>29</v>
      </c>
      <c r="K24" s="42" t="s">
        <v>35</v>
      </c>
      <c r="L24" s="33" t="s">
        <v>7</v>
      </c>
      <c r="M24" s="33" t="s">
        <v>7</v>
      </c>
      <c r="N24" s="12" t="s">
        <v>8</v>
      </c>
      <c r="O24" s="78" t="s">
        <v>9</v>
      </c>
      <c r="P24" s="13" t="s">
        <v>27</v>
      </c>
    </row>
    <row r="25" spans="1:16" ht="15.75">
      <c r="A25" s="14"/>
      <c r="B25" s="14"/>
      <c r="C25" s="15"/>
      <c r="D25" s="66"/>
      <c r="E25" s="16"/>
      <c r="F25" s="15"/>
      <c r="G25" s="1" t="s">
        <v>10</v>
      </c>
      <c r="H25" s="1" t="s">
        <v>10</v>
      </c>
      <c r="I25" s="34" t="s">
        <v>11</v>
      </c>
      <c r="J25" s="43"/>
      <c r="K25" s="43" t="s">
        <v>34</v>
      </c>
      <c r="L25" s="34" t="s">
        <v>12</v>
      </c>
      <c r="M25" s="34" t="s">
        <v>13</v>
      </c>
      <c r="N25" s="1" t="s">
        <v>14</v>
      </c>
      <c r="O25" s="14"/>
      <c r="P25" s="17"/>
    </row>
    <row r="26" spans="1:16" ht="15.75">
      <c r="A26" s="14"/>
      <c r="B26" s="14"/>
      <c r="C26" s="18"/>
      <c r="D26" s="66"/>
      <c r="E26" s="16"/>
      <c r="F26" s="15"/>
      <c r="G26" s="1" t="s">
        <v>31</v>
      </c>
      <c r="H26" s="1" t="s">
        <v>30</v>
      </c>
      <c r="I26" s="34" t="s">
        <v>6</v>
      </c>
      <c r="J26" s="1"/>
      <c r="K26" s="1"/>
      <c r="L26" s="1"/>
      <c r="M26" s="1"/>
      <c r="N26" s="1"/>
      <c r="O26" s="14"/>
      <c r="P26" s="17"/>
    </row>
    <row r="27" spans="1:16" ht="15.75">
      <c r="A27" s="19"/>
      <c r="B27" s="19"/>
      <c r="C27" s="20"/>
      <c r="D27" s="67"/>
      <c r="E27" s="21"/>
      <c r="F27" s="22"/>
      <c r="G27" s="23"/>
      <c r="H27" s="61"/>
      <c r="I27" s="24"/>
      <c r="J27" s="23"/>
      <c r="K27" s="35"/>
      <c r="L27" s="23"/>
      <c r="M27" s="23"/>
      <c r="N27" s="23"/>
      <c r="O27" s="19"/>
      <c r="P27" s="25"/>
    </row>
    <row r="28" spans="1:16" ht="15.75">
      <c r="A28" s="37"/>
      <c r="B28" s="2"/>
      <c r="C28" s="38" t="s">
        <v>37</v>
      </c>
      <c r="D28" s="68"/>
      <c r="E28" s="26"/>
      <c r="F28" s="38"/>
      <c r="G28" s="39"/>
      <c r="H28" s="39"/>
      <c r="I28" s="39"/>
      <c r="J28" s="39"/>
      <c r="K28" s="39"/>
      <c r="L28" s="1"/>
      <c r="M28" s="1"/>
      <c r="N28" s="1"/>
      <c r="O28" s="41"/>
      <c r="P28" s="44"/>
    </row>
    <row r="29" spans="1:16" ht="15.75">
      <c r="A29" s="37">
        <v>1</v>
      </c>
      <c r="B29" s="40" t="s">
        <v>196</v>
      </c>
      <c r="C29" s="38" t="s">
        <v>197</v>
      </c>
      <c r="D29" s="64" t="s">
        <v>198</v>
      </c>
      <c r="E29" s="26">
        <v>43136</v>
      </c>
      <c r="F29" s="38" t="s">
        <v>199</v>
      </c>
      <c r="G29" s="39">
        <v>19390347</v>
      </c>
      <c r="H29" s="39">
        <v>0</v>
      </c>
      <c r="I29" s="39">
        <v>484759</v>
      </c>
      <c r="J29" s="1">
        <v>135555</v>
      </c>
      <c r="K29" s="1">
        <v>0</v>
      </c>
      <c r="L29" s="1">
        <f t="shared" ref="L29" si="5">SUM(G29:K29)</f>
        <v>20010661</v>
      </c>
      <c r="M29" s="1">
        <f>30000000-L29</f>
        <v>9989339</v>
      </c>
      <c r="N29" s="1">
        <f t="shared" ref="N29" si="6">+L29+M29</f>
        <v>30000000</v>
      </c>
      <c r="O29" s="75" t="s">
        <v>200</v>
      </c>
      <c r="P29" s="71" t="s">
        <v>36</v>
      </c>
    </row>
    <row r="30" spans="1:16" ht="15.75">
      <c r="A30" s="37"/>
      <c r="B30" s="40"/>
      <c r="C30" s="38"/>
      <c r="D30" s="63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:N31" si="7">SUM(G29:G30)</f>
        <v>19390347</v>
      </c>
      <c r="H31" s="28">
        <f t="shared" si="7"/>
        <v>0</v>
      </c>
      <c r="I31" s="28">
        <f t="shared" si="7"/>
        <v>484759</v>
      </c>
      <c r="J31" s="28">
        <f t="shared" si="7"/>
        <v>135555</v>
      </c>
      <c r="K31" s="28">
        <f t="shared" si="7"/>
        <v>0</v>
      </c>
      <c r="L31" s="28">
        <f t="shared" si="7"/>
        <v>20010661</v>
      </c>
      <c r="M31" s="28">
        <f t="shared" si="7"/>
        <v>9989339</v>
      </c>
      <c r="N31" s="28">
        <f t="shared" si="7"/>
        <v>30000000</v>
      </c>
      <c r="O31" s="29"/>
      <c r="P31" s="29"/>
    </row>
    <row r="32" spans="1:16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 hidden="1">
      <c r="A33" s="5"/>
      <c r="B33" s="31" t="s">
        <v>201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M33" s="36"/>
      <c r="N33" s="36"/>
      <c r="O33" s="36"/>
      <c r="P33" s="36"/>
    </row>
    <row r="34" spans="1:16" ht="15.75" hidden="1">
      <c r="A34" s="47"/>
      <c r="B34" s="48" t="s">
        <v>19</v>
      </c>
      <c r="C34" s="31" t="s">
        <v>25</v>
      </c>
      <c r="D34" s="46"/>
      <c r="E34" s="63"/>
      <c r="F34" s="49"/>
      <c r="G34" s="155" t="s">
        <v>26</v>
      </c>
      <c r="H34" s="155"/>
      <c r="I34" s="155"/>
      <c r="J34" s="36"/>
      <c r="K34" s="49"/>
      <c r="L34" s="36"/>
      <c r="M34" s="36"/>
      <c r="N34" s="36"/>
      <c r="O34" s="36"/>
      <c r="P34" s="36"/>
    </row>
    <row r="35" spans="1:16" ht="15.75" hidden="1">
      <c r="A35" s="47"/>
      <c r="B35" s="48"/>
      <c r="C35" s="31"/>
      <c r="D35" s="46"/>
      <c r="E35" s="63"/>
      <c r="F35" s="31"/>
      <c r="G35" s="31"/>
      <c r="H35" s="31"/>
      <c r="I35" s="31"/>
      <c r="J35" s="31"/>
      <c r="K35" s="31"/>
      <c r="L35" s="31"/>
      <c r="M35" s="36"/>
      <c r="N35" s="36"/>
      <c r="O35" s="36"/>
      <c r="P35" s="36"/>
    </row>
    <row r="36" spans="1:16" ht="15.75" hidden="1">
      <c r="A36" s="47"/>
      <c r="B36" s="48"/>
      <c r="C36" s="31"/>
      <c r="D36" s="46"/>
      <c r="E36" s="63"/>
      <c r="F36" s="31"/>
      <c r="G36" s="31"/>
      <c r="H36" s="31"/>
      <c r="I36" s="31"/>
      <c r="J36" s="31"/>
      <c r="K36" s="31"/>
      <c r="L36" s="31"/>
      <c r="M36" s="36"/>
      <c r="N36" s="36"/>
      <c r="O36" s="36"/>
      <c r="P36" s="36"/>
    </row>
    <row r="37" spans="1:16" ht="15.75" hidden="1">
      <c r="A37" s="47"/>
      <c r="B37" s="48"/>
      <c r="C37" s="31"/>
      <c r="D37" s="46"/>
      <c r="E37" s="63"/>
      <c r="F37" s="31"/>
      <c r="G37" s="31"/>
      <c r="H37" s="31"/>
      <c r="I37" s="31"/>
      <c r="J37" s="31"/>
      <c r="K37" s="31"/>
      <c r="L37" s="36"/>
      <c r="M37" s="36"/>
      <c r="N37" s="36"/>
      <c r="O37" s="36"/>
      <c r="P37" s="36"/>
    </row>
    <row r="38" spans="1:16" ht="15.75" hidden="1">
      <c r="A38" s="47"/>
      <c r="B38" s="48"/>
      <c r="C38" s="31"/>
      <c r="D38" s="46"/>
      <c r="E38" s="63"/>
      <c r="F38" s="31"/>
      <c r="G38" s="31"/>
      <c r="H38" s="31"/>
      <c r="I38" s="31"/>
      <c r="J38" s="31"/>
      <c r="K38" s="31"/>
      <c r="L38" s="31"/>
      <c r="M38" s="36"/>
      <c r="N38" s="36"/>
      <c r="O38" s="36"/>
      <c r="P38" s="36"/>
    </row>
    <row r="39" spans="1:16" ht="15.75" hidden="1">
      <c r="A39" s="47" t="s">
        <v>20</v>
      </c>
      <c r="B39" s="50" t="s">
        <v>23</v>
      </c>
      <c r="C39" s="51" t="s">
        <v>21</v>
      </c>
      <c r="D39" s="46"/>
      <c r="E39" s="63"/>
      <c r="F39" s="32"/>
      <c r="G39" s="32" t="s">
        <v>16</v>
      </c>
      <c r="H39" s="32"/>
      <c r="I39" s="32" t="s">
        <v>28</v>
      </c>
      <c r="J39" s="36"/>
      <c r="K39" s="36"/>
      <c r="L39" s="36"/>
      <c r="M39" s="36"/>
      <c r="N39" s="36"/>
      <c r="O39" s="36"/>
      <c r="P39" s="36"/>
    </row>
    <row r="40" spans="1:16" ht="15.75" hidden="1">
      <c r="A40" s="47"/>
      <c r="B40" s="52" t="s">
        <v>24</v>
      </c>
      <c r="C40" s="53" t="s">
        <v>17</v>
      </c>
      <c r="D40" s="46"/>
      <c r="E40" s="63"/>
      <c r="F40" s="54"/>
      <c r="G40" s="54" t="s">
        <v>18</v>
      </c>
      <c r="H40" s="54"/>
      <c r="I40" s="54" t="s">
        <v>22</v>
      </c>
      <c r="J40" s="36"/>
      <c r="K40" s="36"/>
      <c r="L40" s="36"/>
      <c r="M40" s="36"/>
      <c r="N40" s="36"/>
      <c r="O40" s="36"/>
      <c r="P40" s="36"/>
    </row>
    <row r="41" spans="1:16" hidden="1"/>
    <row r="42" spans="1:16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M42" s="36"/>
      <c r="N42" s="36"/>
      <c r="O42" s="36"/>
      <c r="P42" s="36"/>
    </row>
    <row r="43" spans="1:16" ht="15.75">
      <c r="A43" s="8" t="s">
        <v>202</v>
      </c>
      <c r="B43" s="3"/>
      <c r="C43" s="3"/>
      <c r="D43" s="3"/>
      <c r="E43" s="3"/>
      <c r="F43" s="6"/>
      <c r="G43" s="56"/>
      <c r="H43" s="6"/>
      <c r="I43" s="6"/>
      <c r="J43" s="6"/>
      <c r="K43" s="6"/>
      <c r="L43" s="7"/>
      <c r="M43" s="36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31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203</v>
      </c>
      <c r="C49" s="38" t="s">
        <v>204</v>
      </c>
      <c r="D49" s="64" t="s">
        <v>205</v>
      </c>
      <c r="E49" s="26">
        <v>43138</v>
      </c>
      <c r="F49" s="38" t="s">
        <v>206</v>
      </c>
      <c r="G49" s="39">
        <v>3331200</v>
      </c>
      <c r="H49" s="39">
        <v>0</v>
      </c>
      <c r="I49" s="39">
        <v>83280</v>
      </c>
      <c r="J49" s="1">
        <v>197005</v>
      </c>
      <c r="K49" s="1">
        <v>0</v>
      </c>
      <c r="L49" s="1">
        <f t="shared" ref="L49" si="8">SUM(G49:K49)</f>
        <v>3611485</v>
      </c>
      <c r="M49" s="1">
        <f>30000000-L49</f>
        <v>26388515</v>
      </c>
      <c r="N49" s="1">
        <f t="shared" ref="N49" si="9">+L49+M49</f>
        <v>30000000</v>
      </c>
      <c r="O49" s="75" t="s">
        <v>207</v>
      </c>
      <c r="P49" s="71" t="s">
        <v>36</v>
      </c>
    </row>
    <row r="50" spans="1:16" ht="15.75">
      <c r="A50" s="37"/>
      <c r="B50" s="40"/>
      <c r="C50" s="38"/>
      <c r="D50" s="63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0">SUM(G49:G50)</f>
        <v>3331200</v>
      </c>
      <c r="H51" s="28">
        <f t="shared" si="10"/>
        <v>0</v>
      </c>
      <c r="I51" s="28">
        <f t="shared" si="10"/>
        <v>83280</v>
      </c>
      <c r="J51" s="28">
        <f t="shared" si="10"/>
        <v>197005</v>
      </c>
      <c r="K51" s="28">
        <f t="shared" si="10"/>
        <v>0</v>
      </c>
      <c r="L51" s="28">
        <f t="shared" si="10"/>
        <v>3611485</v>
      </c>
      <c r="M51" s="28">
        <f t="shared" si="10"/>
        <v>26388515</v>
      </c>
      <c r="N51" s="28">
        <f t="shared" si="10"/>
        <v>30000000</v>
      </c>
      <c r="O51" s="29"/>
      <c r="P51" s="29"/>
    </row>
    <row r="52" spans="1:16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 hidden="1">
      <c r="A53" s="5"/>
      <c r="B53" s="31" t="s">
        <v>208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M53" s="36"/>
      <c r="N53" s="36"/>
      <c r="O53" s="36"/>
      <c r="P53" s="36"/>
    </row>
    <row r="54" spans="1:16" ht="15.75" hidden="1">
      <c r="A54" s="47"/>
      <c r="B54" s="48" t="s">
        <v>19</v>
      </c>
      <c r="C54" s="31" t="s">
        <v>25</v>
      </c>
      <c r="D54" s="46"/>
      <c r="E54" s="63"/>
      <c r="F54" s="49"/>
      <c r="G54" s="155" t="s">
        <v>26</v>
      </c>
      <c r="H54" s="155"/>
      <c r="I54" s="155"/>
      <c r="J54" s="36"/>
      <c r="K54" s="49"/>
      <c r="L54" s="36"/>
      <c r="M54" s="36"/>
      <c r="N54" s="36"/>
      <c r="O54" s="36"/>
      <c r="P54" s="36"/>
    </row>
    <row r="55" spans="1:16" ht="15.75" hidden="1">
      <c r="A55" s="47"/>
      <c r="B55" s="48"/>
      <c r="C55" s="31"/>
      <c r="D55" s="46"/>
      <c r="E55" s="63"/>
      <c r="F55" s="31"/>
      <c r="G55" s="31"/>
      <c r="H55" s="31"/>
      <c r="I55" s="31"/>
      <c r="J55" s="31"/>
      <c r="K55" s="31"/>
      <c r="L55" s="31"/>
      <c r="M55" s="36"/>
      <c r="N55" s="36"/>
      <c r="O55" s="36"/>
      <c r="P55" s="36"/>
    </row>
    <row r="56" spans="1:16" ht="15.75" hidden="1">
      <c r="A56" s="47"/>
      <c r="B56" s="48"/>
      <c r="C56" s="31"/>
      <c r="D56" s="46"/>
      <c r="E56" s="63"/>
      <c r="F56" s="31"/>
      <c r="G56" s="31"/>
      <c r="H56" s="31"/>
      <c r="I56" s="31"/>
      <c r="J56" s="31"/>
      <c r="K56" s="31"/>
      <c r="L56" s="31"/>
      <c r="M56" s="36"/>
      <c r="N56" s="36"/>
      <c r="O56" s="36"/>
      <c r="P56" s="36"/>
    </row>
    <row r="57" spans="1:16" ht="15.75" hidden="1">
      <c r="A57" s="47"/>
      <c r="B57" s="48"/>
      <c r="C57" s="31"/>
      <c r="D57" s="46"/>
      <c r="E57" s="63"/>
      <c r="F57" s="31"/>
      <c r="G57" s="31"/>
      <c r="H57" s="31"/>
      <c r="I57" s="31"/>
      <c r="J57" s="31"/>
      <c r="K57" s="31"/>
      <c r="L57" s="36"/>
      <c r="M57" s="36"/>
      <c r="N57" s="36"/>
      <c r="O57" s="36"/>
      <c r="P57" s="36"/>
    </row>
    <row r="58" spans="1:16" ht="15.75" hidden="1">
      <c r="A58" s="47"/>
      <c r="B58" s="48"/>
      <c r="C58" s="31"/>
      <c r="D58" s="46"/>
      <c r="E58" s="63"/>
      <c r="F58" s="31"/>
      <c r="G58" s="31"/>
      <c r="H58" s="31"/>
      <c r="I58" s="31"/>
      <c r="J58" s="31"/>
      <c r="K58" s="31"/>
      <c r="L58" s="31"/>
      <c r="M58" s="36"/>
      <c r="N58" s="36"/>
      <c r="O58" s="36"/>
      <c r="P58" s="36"/>
    </row>
    <row r="59" spans="1:16" ht="15.75" hidden="1">
      <c r="A59" s="47" t="s">
        <v>20</v>
      </c>
      <c r="B59" s="50" t="s">
        <v>23</v>
      </c>
      <c r="C59" s="51" t="s">
        <v>21</v>
      </c>
      <c r="D59" s="46"/>
      <c r="E59" s="63"/>
      <c r="F59" s="32"/>
      <c r="G59" s="32" t="s">
        <v>16</v>
      </c>
      <c r="H59" s="32"/>
      <c r="I59" s="32" t="s">
        <v>28</v>
      </c>
      <c r="J59" s="36"/>
      <c r="K59" s="36"/>
      <c r="L59" s="36"/>
      <c r="M59" s="36"/>
      <c r="N59" s="36"/>
      <c r="O59" s="36"/>
      <c r="P59" s="36"/>
    </row>
    <row r="60" spans="1:16" ht="15.75" hidden="1">
      <c r="A60" s="47"/>
      <c r="B60" s="52" t="s">
        <v>24</v>
      </c>
      <c r="C60" s="53" t="s">
        <v>17</v>
      </c>
      <c r="D60" s="46"/>
      <c r="E60" s="63"/>
      <c r="F60" s="54"/>
      <c r="G60" s="54" t="s">
        <v>18</v>
      </c>
      <c r="H60" s="54"/>
      <c r="I60" s="54" t="s">
        <v>22</v>
      </c>
      <c r="J60" s="36"/>
      <c r="K60" s="36"/>
      <c r="L60" s="36"/>
      <c r="M60" s="36"/>
      <c r="N60" s="36"/>
      <c r="O60" s="36"/>
      <c r="P60" s="36"/>
    </row>
    <row r="61" spans="1:16" hidden="1"/>
    <row r="62" spans="1:16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M62" s="36"/>
      <c r="N62" s="36"/>
      <c r="O62" s="36"/>
      <c r="P62" s="36"/>
    </row>
    <row r="63" spans="1:16" ht="15.75">
      <c r="A63" s="8" t="s">
        <v>202</v>
      </c>
      <c r="B63" s="3"/>
      <c r="C63" s="3"/>
      <c r="D63" s="3"/>
      <c r="E63" s="3"/>
      <c r="F63" s="6"/>
      <c r="G63" s="56"/>
      <c r="H63" s="6"/>
      <c r="I63" s="6"/>
      <c r="J63" s="6"/>
      <c r="K63" s="6"/>
      <c r="L63" s="7"/>
      <c r="M63" s="36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31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209</v>
      </c>
      <c r="C69" s="38" t="s">
        <v>210</v>
      </c>
      <c r="D69" s="64" t="s">
        <v>211</v>
      </c>
      <c r="E69" s="26">
        <v>43138</v>
      </c>
      <c r="F69" s="38" t="s">
        <v>212</v>
      </c>
      <c r="G69" s="39">
        <v>4996000</v>
      </c>
      <c r="H69" s="39">
        <v>0</v>
      </c>
      <c r="I69" s="39">
        <v>124900</v>
      </c>
      <c r="J69" s="1">
        <v>61382</v>
      </c>
      <c r="K69" s="1">
        <v>0</v>
      </c>
      <c r="L69" s="1">
        <f t="shared" ref="L69" si="11">SUM(G69:K69)</f>
        <v>5182282</v>
      </c>
      <c r="M69" s="1">
        <f>15000000-L69</f>
        <v>9817718</v>
      </c>
      <c r="N69" s="1">
        <f t="shared" ref="N69" si="12">+L69+M69</f>
        <v>15000000</v>
      </c>
      <c r="O69" s="75" t="s">
        <v>213</v>
      </c>
      <c r="P69" s="71" t="s">
        <v>36</v>
      </c>
    </row>
    <row r="70" spans="1:16" ht="15.75">
      <c r="A70" s="37"/>
      <c r="B70" s="40"/>
      <c r="C70" s="38"/>
      <c r="D70" s="63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3">SUM(G69:G70)</f>
        <v>4996000</v>
      </c>
      <c r="H71" s="28">
        <f t="shared" si="13"/>
        <v>0</v>
      </c>
      <c r="I71" s="28">
        <f t="shared" si="13"/>
        <v>124900</v>
      </c>
      <c r="J71" s="28">
        <f t="shared" si="13"/>
        <v>61382</v>
      </c>
      <c r="K71" s="28">
        <f t="shared" si="13"/>
        <v>0</v>
      </c>
      <c r="L71" s="28">
        <f t="shared" si="13"/>
        <v>5182282</v>
      </c>
      <c r="M71" s="28">
        <f t="shared" si="13"/>
        <v>9817718</v>
      </c>
      <c r="N71" s="28">
        <f t="shared" si="13"/>
        <v>15000000</v>
      </c>
      <c r="O71" s="29"/>
      <c r="P71" s="29"/>
    </row>
    <row r="72" spans="1:16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 hidden="1">
      <c r="A73" s="5"/>
      <c r="B73" s="31" t="s">
        <v>208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M73" s="36"/>
      <c r="N73" s="36"/>
      <c r="O73" s="36"/>
      <c r="P73" s="36"/>
    </row>
    <row r="74" spans="1:16" ht="15.75" hidden="1">
      <c r="A74" s="47"/>
      <c r="B74" s="48" t="s">
        <v>19</v>
      </c>
      <c r="C74" s="31" t="s">
        <v>25</v>
      </c>
      <c r="D74" s="46"/>
      <c r="E74" s="63"/>
      <c r="F74" s="49"/>
      <c r="G74" s="155" t="s">
        <v>26</v>
      </c>
      <c r="H74" s="155"/>
      <c r="I74" s="155"/>
      <c r="J74" s="36"/>
      <c r="K74" s="49"/>
      <c r="L74" s="36"/>
      <c r="M74" s="36"/>
      <c r="N74" s="36"/>
      <c r="O74" s="36"/>
      <c r="P74" s="36"/>
    </row>
    <row r="75" spans="1:16" ht="15.75" hidden="1">
      <c r="A75" s="47"/>
      <c r="B75" s="48"/>
      <c r="C75" s="31"/>
      <c r="D75" s="46"/>
      <c r="E75" s="63"/>
      <c r="F75" s="31"/>
      <c r="G75" s="31"/>
      <c r="H75" s="31"/>
      <c r="I75" s="31"/>
      <c r="J75" s="31"/>
      <c r="K75" s="31"/>
      <c r="L75" s="31"/>
      <c r="M75" s="36"/>
      <c r="N75" s="36"/>
      <c r="O75" s="36"/>
      <c r="P75" s="36"/>
    </row>
    <row r="76" spans="1:16" ht="15.75" hidden="1">
      <c r="A76" s="47"/>
      <c r="B76" s="48"/>
      <c r="C76" s="31"/>
      <c r="D76" s="46"/>
      <c r="E76" s="63"/>
      <c r="F76" s="31"/>
      <c r="G76" s="31"/>
      <c r="H76" s="31"/>
      <c r="I76" s="31"/>
      <c r="J76" s="31"/>
      <c r="K76" s="31"/>
      <c r="L76" s="31"/>
      <c r="M76" s="36"/>
      <c r="N76" s="36"/>
      <c r="O76" s="36"/>
      <c r="P76" s="36"/>
    </row>
    <row r="77" spans="1:16" ht="15.75" hidden="1">
      <c r="A77" s="47"/>
      <c r="B77" s="48"/>
      <c r="C77" s="31"/>
      <c r="D77" s="46"/>
      <c r="E77" s="63"/>
      <c r="F77" s="31"/>
      <c r="G77" s="31"/>
      <c r="H77" s="31"/>
      <c r="I77" s="31"/>
      <c r="J77" s="31"/>
      <c r="K77" s="31"/>
      <c r="L77" s="36"/>
      <c r="M77" s="36"/>
      <c r="N77" s="36"/>
      <c r="O77" s="36"/>
      <c r="P77" s="36"/>
    </row>
    <row r="78" spans="1:16" ht="15.75" hidden="1">
      <c r="A78" s="47"/>
      <c r="B78" s="48"/>
      <c r="C78" s="31"/>
      <c r="D78" s="46"/>
      <c r="E78" s="63"/>
      <c r="F78" s="31"/>
      <c r="G78" s="31"/>
      <c r="H78" s="31"/>
      <c r="I78" s="31"/>
      <c r="J78" s="31"/>
      <c r="K78" s="31"/>
      <c r="L78" s="31"/>
      <c r="M78" s="36"/>
      <c r="N78" s="36"/>
      <c r="O78" s="36"/>
      <c r="P78" s="36"/>
    </row>
    <row r="79" spans="1:16" ht="15.75" hidden="1">
      <c r="A79" s="47" t="s">
        <v>20</v>
      </c>
      <c r="B79" s="50" t="s">
        <v>23</v>
      </c>
      <c r="C79" s="51" t="s">
        <v>21</v>
      </c>
      <c r="D79" s="46"/>
      <c r="E79" s="63"/>
      <c r="F79" s="32"/>
      <c r="G79" s="32" t="s">
        <v>16</v>
      </c>
      <c r="H79" s="32"/>
      <c r="I79" s="32" t="s">
        <v>28</v>
      </c>
      <c r="J79" s="36"/>
      <c r="K79" s="36"/>
      <c r="L79" s="36"/>
      <c r="M79" s="36"/>
      <c r="N79" s="36"/>
      <c r="O79" s="36"/>
      <c r="P79" s="36"/>
    </row>
    <row r="80" spans="1:16" ht="15.75" hidden="1">
      <c r="A80" s="47"/>
      <c r="B80" s="52" t="s">
        <v>24</v>
      </c>
      <c r="C80" s="53" t="s">
        <v>17</v>
      </c>
      <c r="D80" s="46"/>
      <c r="E80" s="63"/>
      <c r="F80" s="54"/>
      <c r="G80" s="54" t="s">
        <v>18</v>
      </c>
      <c r="H80" s="54"/>
      <c r="I80" s="54" t="s">
        <v>22</v>
      </c>
      <c r="J80" s="36"/>
      <c r="K80" s="36"/>
      <c r="L80" s="36"/>
      <c r="M80" s="36"/>
      <c r="N80" s="36"/>
      <c r="O80" s="36"/>
      <c r="P80" s="36"/>
    </row>
    <row r="81" spans="1:16" hidden="1"/>
    <row r="82" spans="1:16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M82" s="36"/>
      <c r="N82" s="36"/>
      <c r="O82" s="36"/>
      <c r="P82" s="36"/>
    </row>
    <row r="83" spans="1:16" ht="15.75">
      <c r="A83" s="8" t="s">
        <v>214</v>
      </c>
      <c r="B83" s="3"/>
      <c r="C83" s="3"/>
      <c r="D83" s="3"/>
      <c r="E83" s="3"/>
      <c r="F83" s="6"/>
      <c r="G83" s="56"/>
      <c r="H83" s="6"/>
      <c r="I83" s="6"/>
      <c r="J83" s="6"/>
      <c r="K83" s="6"/>
      <c r="L83" s="7"/>
      <c r="M83" s="36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31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215</v>
      </c>
      <c r="C89" s="38" t="s">
        <v>216</v>
      </c>
      <c r="D89" s="64" t="s">
        <v>217</v>
      </c>
      <c r="E89" s="26">
        <v>43140</v>
      </c>
      <c r="F89" s="38" t="s">
        <v>218</v>
      </c>
      <c r="G89" s="39">
        <v>18324000</v>
      </c>
      <c r="H89" s="39">
        <v>0</v>
      </c>
      <c r="I89" s="39">
        <v>458100</v>
      </c>
      <c r="J89" s="1">
        <v>197005</v>
      </c>
      <c r="K89" s="1">
        <v>0</v>
      </c>
      <c r="L89" s="1">
        <f t="shared" ref="L89" si="14">SUM(G89:K89)</f>
        <v>18979105</v>
      </c>
      <c r="M89" s="1">
        <f>30000000-L89</f>
        <v>11020895</v>
      </c>
      <c r="N89" s="1">
        <f t="shared" ref="N89" si="15">+L89+M89</f>
        <v>30000000</v>
      </c>
      <c r="O89" s="75" t="s">
        <v>200</v>
      </c>
      <c r="P89" s="71" t="s">
        <v>36</v>
      </c>
    </row>
    <row r="90" spans="1:16" ht="15.75">
      <c r="A90" s="37">
        <v>2</v>
      </c>
      <c r="B90" s="40" t="s">
        <v>220</v>
      </c>
      <c r="C90" s="38" t="s">
        <v>221</v>
      </c>
      <c r="D90" s="64" t="s">
        <v>222</v>
      </c>
      <c r="E90" s="26">
        <v>43140</v>
      </c>
      <c r="F90" s="38" t="s">
        <v>223</v>
      </c>
      <c r="G90" s="39">
        <v>18324000</v>
      </c>
      <c r="H90" s="39">
        <v>0</v>
      </c>
      <c r="I90" s="39">
        <v>458100</v>
      </c>
      <c r="J90" s="1">
        <v>197005</v>
      </c>
      <c r="K90" s="1">
        <v>0</v>
      </c>
      <c r="L90" s="1">
        <f t="shared" ref="L90" si="16">SUM(G90:K90)</f>
        <v>18979105</v>
      </c>
      <c r="M90" s="1">
        <f>30000000-L90</f>
        <v>11020895</v>
      </c>
      <c r="N90" s="1">
        <f t="shared" ref="N90" si="17">+L90+M90</f>
        <v>30000000</v>
      </c>
      <c r="O90" s="75" t="s">
        <v>224</v>
      </c>
      <c r="P90" s="71" t="s">
        <v>36</v>
      </c>
    </row>
    <row r="91" spans="1:16" ht="15.75">
      <c r="A91" s="37"/>
      <c r="B91" s="40"/>
      <c r="C91" s="38"/>
      <c r="D91" s="63"/>
      <c r="E91" s="26"/>
      <c r="F91" s="38"/>
      <c r="G91" s="39"/>
      <c r="H91" s="39"/>
      <c r="I91" s="39"/>
      <c r="J91" s="39"/>
      <c r="K91" s="39"/>
      <c r="L91" s="1"/>
      <c r="M91" s="1"/>
      <c r="N91" s="1"/>
      <c r="O91" s="60"/>
      <c r="P91" s="45"/>
    </row>
    <row r="92" spans="1:16" ht="16.5" thickBot="1">
      <c r="A92" s="27"/>
      <c r="B92" s="57"/>
      <c r="C92" s="58"/>
      <c r="D92" s="69"/>
      <c r="E92" s="58"/>
      <c r="F92" s="59"/>
      <c r="G92" s="28">
        <f t="shared" ref="G92:N92" si="18">SUM(G89:G91)</f>
        <v>36648000</v>
      </c>
      <c r="H92" s="28">
        <f t="shared" si="18"/>
        <v>0</v>
      </c>
      <c r="I92" s="28">
        <f t="shared" si="18"/>
        <v>916200</v>
      </c>
      <c r="J92" s="28">
        <f t="shared" si="18"/>
        <v>394010</v>
      </c>
      <c r="K92" s="28">
        <f t="shared" si="18"/>
        <v>0</v>
      </c>
      <c r="L92" s="28">
        <f t="shared" si="18"/>
        <v>37958210</v>
      </c>
      <c r="M92" s="28">
        <f t="shared" si="18"/>
        <v>22041790</v>
      </c>
      <c r="N92" s="28">
        <f t="shared" si="18"/>
        <v>60000000</v>
      </c>
      <c r="O92" s="29"/>
      <c r="P92" s="29"/>
    </row>
    <row r="93" spans="1:16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</row>
    <row r="94" spans="1:16" ht="15.75" hidden="1">
      <c r="A94" s="5"/>
      <c r="B94" s="31" t="s">
        <v>219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M94" s="36"/>
      <c r="N94" s="36"/>
      <c r="O94" s="36"/>
      <c r="P94" s="36"/>
    </row>
    <row r="95" spans="1:16" ht="15.75" hidden="1">
      <c r="A95" s="47"/>
      <c r="B95" s="48" t="s">
        <v>19</v>
      </c>
      <c r="C95" s="31" t="s">
        <v>25</v>
      </c>
      <c r="D95" s="46"/>
      <c r="E95" s="63"/>
      <c r="F95" s="49"/>
      <c r="G95" s="155" t="s">
        <v>26</v>
      </c>
      <c r="H95" s="155"/>
      <c r="I95" s="155"/>
      <c r="J95" s="36"/>
      <c r="K95" s="49"/>
      <c r="L95" s="36"/>
      <c r="M95" s="36"/>
      <c r="N95" s="36"/>
      <c r="O95" s="36"/>
      <c r="P95" s="36"/>
    </row>
    <row r="96" spans="1:16" ht="15.75" hidden="1">
      <c r="A96" s="47"/>
      <c r="B96" s="48"/>
      <c r="C96" s="31"/>
      <c r="D96" s="46"/>
      <c r="E96" s="63"/>
      <c r="F96" s="31"/>
      <c r="G96" s="31"/>
      <c r="H96" s="31"/>
      <c r="I96" s="31"/>
      <c r="J96" s="31"/>
      <c r="K96" s="31"/>
      <c r="L96" s="31"/>
      <c r="M96" s="36"/>
      <c r="N96" s="36"/>
      <c r="O96" s="36"/>
      <c r="P96" s="36"/>
    </row>
    <row r="97" spans="1:16" ht="15.75" hidden="1">
      <c r="A97" s="47"/>
      <c r="B97" s="48"/>
      <c r="C97" s="31"/>
      <c r="D97" s="46"/>
      <c r="E97" s="63"/>
      <c r="F97" s="31"/>
      <c r="G97" s="31"/>
      <c r="H97" s="31"/>
      <c r="I97" s="31"/>
      <c r="J97" s="31"/>
      <c r="K97" s="31"/>
      <c r="L97" s="31"/>
      <c r="M97" s="36"/>
      <c r="N97" s="36"/>
      <c r="O97" s="36"/>
      <c r="P97" s="36"/>
    </row>
    <row r="98" spans="1:16" ht="15.75" hidden="1">
      <c r="A98" s="47"/>
      <c r="B98" s="48"/>
      <c r="C98" s="31"/>
      <c r="D98" s="46"/>
      <c r="E98" s="63"/>
      <c r="F98" s="31"/>
      <c r="G98" s="31"/>
      <c r="H98" s="31"/>
      <c r="I98" s="31"/>
      <c r="J98" s="31"/>
      <c r="K98" s="31"/>
      <c r="L98" s="36"/>
      <c r="M98" s="36"/>
      <c r="N98" s="36"/>
      <c r="O98" s="36"/>
      <c r="P98" s="36"/>
    </row>
    <row r="99" spans="1:16" ht="15.75" hidden="1">
      <c r="A99" s="47"/>
      <c r="B99" s="48"/>
      <c r="C99" s="31"/>
      <c r="D99" s="46"/>
      <c r="E99" s="63"/>
      <c r="F99" s="31"/>
      <c r="G99" s="31"/>
      <c r="H99" s="31"/>
      <c r="I99" s="31"/>
      <c r="J99" s="31"/>
      <c r="K99" s="31"/>
      <c r="L99" s="31"/>
      <c r="M99" s="36"/>
      <c r="N99" s="36"/>
      <c r="O99" s="36"/>
      <c r="P99" s="36"/>
    </row>
    <row r="100" spans="1:16" ht="15.75" hidden="1">
      <c r="A100" s="47" t="s">
        <v>20</v>
      </c>
      <c r="B100" s="50" t="s">
        <v>23</v>
      </c>
      <c r="C100" s="51" t="s">
        <v>21</v>
      </c>
      <c r="D100" s="46"/>
      <c r="E100" s="63"/>
      <c r="F100" s="32"/>
      <c r="G100" s="32" t="s">
        <v>16</v>
      </c>
      <c r="H100" s="32"/>
      <c r="I100" s="32" t="s">
        <v>28</v>
      </c>
      <c r="J100" s="36"/>
      <c r="K100" s="36"/>
      <c r="L100" s="36"/>
      <c r="M100" s="36"/>
      <c r="N100" s="36"/>
      <c r="O100" s="36"/>
      <c r="P100" s="36"/>
    </row>
    <row r="101" spans="1:16" ht="15.75" hidden="1">
      <c r="A101" s="47"/>
      <c r="B101" s="52" t="s">
        <v>24</v>
      </c>
      <c r="C101" s="53" t="s">
        <v>17</v>
      </c>
      <c r="D101" s="46"/>
      <c r="E101" s="63"/>
      <c r="F101" s="54"/>
      <c r="G101" s="54" t="s">
        <v>18</v>
      </c>
      <c r="H101" s="54"/>
      <c r="I101" s="54" t="s">
        <v>22</v>
      </c>
      <c r="J101" s="36"/>
      <c r="K101" s="36"/>
      <c r="L101" s="36"/>
      <c r="M101" s="36"/>
      <c r="N101" s="36"/>
      <c r="O101" s="36"/>
      <c r="P101" s="36"/>
    </row>
    <row r="102" spans="1:16" hidden="1"/>
    <row r="103" spans="1:16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M103" s="36"/>
      <c r="N103" s="36"/>
      <c r="O103" s="36"/>
      <c r="P103" s="36"/>
    </row>
    <row r="104" spans="1:16" ht="15.75">
      <c r="A104" s="8" t="s">
        <v>225</v>
      </c>
      <c r="B104" s="3"/>
      <c r="C104" s="3"/>
      <c r="D104" s="3"/>
      <c r="E104" s="3"/>
      <c r="F104" s="6"/>
      <c r="G104" s="56"/>
      <c r="H104" s="6"/>
      <c r="I104" s="6"/>
      <c r="J104" s="6"/>
      <c r="K104" s="6"/>
      <c r="L104" s="7"/>
      <c r="M104" s="36"/>
      <c r="N104" s="36"/>
      <c r="O104" s="36"/>
      <c r="P104" s="36"/>
    </row>
    <row r="105" spans="1:16" ht="15.75">
      <c r="A105" s="9"/>
      <c r="B105" s="9" t="s">
        <v>15</v>
      </c>
      <c r="C105" s="10" t="s">
        <v>1</v>
      </c>
      <c r="D105" s="65" t="s">
        <v>32</v>
      </c>
      <c r="E105" s="11" t="s">
        <v>2</v>
      </c>
      <c r="F105" s="10" t="s">
        <v>3</v>
      </c>
      <c r="G105" s="12" t="s">
        <v>4</v>
      </c>
      <c r="H105" s="12" t="s">
        <v>4</v>
      </c>
      <c r="I105" s="62" t="s">
        <v>5</v>
      </c>
      <c r="J105" s="12" t="s">
        <v>29</v>
      </c>
      <c r="K105" s="42" t="s">
        <v>35</v>
      </c>
      <c r="L105" s="33" t="s">
        <v>7</v>
      </c>
      <c r="M105" s="33" t="s">
        <v>7</v>
      </c>
      <c r="N105" s="12" t="s">
        <v>8</v>
      </c>
      <c r="O105" s="78" t="s">
        <v>9</v>
      </c>
      <c r="P105" s="13" t="s">
        <v>27</v>
      </c>
    </row>
    <row r="106" spans="1:16" ht="15.75">
      <c r="A106" s="14"/>
      <c r="B106" s="14"/>
      <c r="C106" s="15"/>
      <c r="D106" s="66"/>
      <c r="E106" s="16"/>
      <c r="F106" s="15"/>
      <c r="G106" s="1" t="s">
        <v>10</v>
      </c>
      <c r="H106" s="1" t="s">
        <v>10</v>
      </c>
      <c r="I106" s="34" t="s">
        <v>11</v>
      </c>
      <c r="J106" s="43"/>
      <c r="K106" s="43" t="s">
        <v>34</v>
      </c>
      <c r="L106" s="34" t="s">
        <v>12</v>
      </c>
      <c r="M106" s="34" t="s">
        <v>13</v>
      </c>
      <c r="N106" s="1" t="s">
        <v>14</v>
      </c>
      <c r="O106" s="14"/>
      <c r="P106" s="17"/>
    </row>
    <row r="107" spans="1:16" ht="15.75">
      <c r="A107" s="14"/>
      <c r="B107" s="14"/>
      <c r="C107" s="18"/>
      <c r="D107" s="66"/>
      <c r="E107" s="16"/>
      <c r="F107" s="15"/>
      <c r="G107" s="1" t="s">
        <v>30</v>
      </c>
      <c r="H107" s="1" t="s">
        <v>30</v>
      </c>
      <c r="I107" s="34" t="s">
        <v>6</v>
      </c>
      <c r="J107" s="1"/>
      <c r="K107" s="1"/>
      <c r="L107" s="1"/>
      <c r="M107" s="1"/>
      <c r="N107" s="1"/>
      <c r="O107" s="14"/>
      <c r="P107" s="17"/>
    </row>
    <row r="108" spans="1:16" ht="15.75">
      <c r="A108" s="19"/>
      <c r="B108" s="19"/>
      <c r="C108" s="20"/>
      <c r="D108" s="67"/>
      <c r="E108" s="21"/>
      <c r="F108" s="22"/>
      <c r="G108" s="23"/>
      <c r="H108" s="61"/>
      <c r="I108" s="24"/>
      <c r="J108" s="23"/>
      <c r="K108" s="35"/>
      <c r="L108" s="23"/>
      <c r="M108" s="23"/>
      <c r="N108" s="23"/>
      <c r="O108" s="19"/>
      <c r="P108" s="25"/>
    </row>
    <row r="109" spans="1:16" ht="15.75">
      <c r="A109" s="37"/>
      <c r="B109" s="2"/>
      <c r="C109" s="38" t="s">
        <v>37</v>
      </c>
      <c r="D109" s="68"/>
      <c r="E109" s="26"/>
      <c r="F109" s="38"/>
      <c r="G109" s="39"/>
      <c r="H109" s="39"/>
      <c r="I109" s="39"/>
      <c r="J109" s="39"/>
      <c r="K109" s="39"/>
      <c r="L109" s="1"/>
      <c r="M109" s="1"/>
      <c r="N109" s="1"/>
      <c r="O109" s="41"/>
      <c r="P109" s="44"/>
    </row>
    <row r="110" spans="1:16" ht="15.75">
      <c r="A110" s="37">
        <v>1</v>
      </c>
      <c r="B110" s="40" t="s">
        <v>226</v>
      </c>
      <c r="C110" s="38" t="s">
        <v>227</v>
      </c>
      <c r="D110" s="64" t="s">
        <v>228</v>
      </c>
      <c r="E110" s="26">
        <v>43143</v>
      </c>
      <c r="F110" s="38" t="s">
        <v>229</v>
      </c>
      <c r="G110" s="39">
        <v>41250</v>
      </c>
      <c r="H110" s="39">
        <v>0</v>
      </c>
      <c r="I110" s="39">
        <v>1031</v>
      </c>
      <c r="J110" s="1">
        <v>1296</v>
      </c>
      <c r="K110" s="1">
        <v>0</v>
      </c>
      <c r="L110" s="1">
        <f t="shared" ref="L110" si="19">SUM(G110:K110)</f>
        <v>43577</v>
      </c>
      <c r="M110" s="1">
        <f>25000000-L110</f>
        <v>24956423</v>
      </c>
      <c r="N110" s="1">
        <f t="shared" ref="N110" si="20">+L110+M110</f>
        <v>25000000</v>
      </c>
      <c r="O110" s="75" t="s">
        <v>230</v>
      </c>
      <c r="P110" s="71" t="s">
        <v>36</v>
      </c>
    </row>
    <row r="111" spans="1:16" ht="15.75">
      <c r="A111" s="37"/>
      <c r="B111" s="40"/>
      <c r="C111" s="38"/>
      <c r="D111" s="63"/>
      <c r="E111" s="26"/>
      <c r="F111" s="38"/>
      <c r="G111" s="39"/>
      <c r="H111" s="39"/>
      <c r="I111" s="39"/>
      <c r="J111" s="39"/>
      <c r="K111" s="39"/>
      <c r="L111" s="1"/>
      <c r="M111" s="1"/>
      <c r="N111" s="1"/>
      <c r="O111" s="60"/>
      <c r="P111" s="45"/>
    </row>
    <row r="112" spans="1:16" ht="16.5" thickBot="1">
      <c r="A112" s="27"/>
      <c r="B112" s="57"/>
      <c r="C112" s="58"/>
      <c r="D112" s="69"/>
      <c r="E112" s="58"/>
      <c r="F112" s="59"/>
      <c r="G112" s="28">
        <f t="shared" ref="G112:N112" si="21">SUM(G110:G111)</f>
        <v>41250</v>
      </c>
      <c r="H112" s="28">
        <f t="shared" si="21"/>
        <v>0</v>
      </c>
      <c r="I112" s="28">
        <f t="shared" si="21"/>
        <v>1031</v>
      </c>
      <c r="J112" s="28">
        <f t="shared" si="21"/>
        <v>1296</v>
      </c>
      <c r="K112" s="28">
        <f t="shared" si="21"/>
        <v>0</v>
      </c>
      <c r="L112" s="28">
        <f t="shared" si="21"/>
        <v>43577</v>
      </c>
      <c r="M112" s="28">
        <f t="shared" si="21"/>
        <v>24956423</v>
      </c>
      <c r="N112" s="28">
        <f t="shared" si="21"/>
        <v>25000000</v>
      </c>
      <c r="O112" s="29"/>
      <c r="P112" s="29"/>
    </row>
    <row r="113" spans="1:16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</row>
    <row r="114" spans="1:16" ht="15.75" hidden="1">
      <c r="A114" s="5"/>
      <c r="B114" s="31" t="s">
        <v>231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M114" s="36"/>
      <c r="N114" s="36"/>
      <c r="O114" s="36"/>
      <c r="P114" s="36"/>
    </row>
    <row r="115" spans="1:16" ht="15.75" hidden="1">
      <c r="A115" s="47"/>
      <c r="B115" s="48" t="s">
        <v>19</v>
      </c>
      <c r="C115" s="31" t="s">
        <v>25</v>
      </c>
      <c r="D115" s="46"/>
      <c r="E115" s="63"/>
      <c r="F115" s="49"/>
      <c r="G115" s="155" t="s">
        <v>26</v>
      </c>
      <c r="H115" s="155"/>
      <c r="I115" s="155"/>
      <c r="J115" s="36"/>
      <c r="K115" s="49"/>
      <c r="L115" s="36"/>
      <c r="M115" s="36"/>
      <c r="N115" s="36"/>
      <c r="O115" s="36"/>
      <c r="P115" s="36"/>
    </row>
    <row r="116" spans="1:16" ht="15.75" hidden="1">
      <c r="A116" s="47"/>
      <c r="B116" s="48"/>
      <c r="C116" s="31"/>
      <c r="D116" s="46"/>
      <c r="E116" s="63"/>
      <c r="F116" s="31"/>
      <c r="G116" s="31"/>
      <c r="H116" s="31"/>
      <c r="I116" s="31"/>
      <c r="J116" s="31"/>
      <c r="K116" s="31"/>
      <c r="L116" s="31"/>
      <c r="M116" s="36"/>
      <c r="N116" s="36"/>
      <c r="O116" s="36"/>
      <c r="P116" s="36"/>
    </row>
    <row r="117" spans="1:16" ht="15.75" hidden="1">
      <c r="A117" s="47"/>
      <c r="B117" s="48"/>
      <c r="C117" s="31"/>
      <c r="D117" s="46"/>
      <c r="E117" s="63"/>
      <c r="F117" s="31"/>
      <c r="G117" s="31"/>
      <c r="H117" s="31"/>
      <c r="I117" s="31"/>
      <c r="J117" s="31"/>
      <c r="K117" s="31"/>
      <c r="L117" s="31"/>
      <c r="M117" s="36"/>
      <c r="N117" s="36"/>
      <c r="O117" s="36"/>
      <c r="P117" s="36"/>
    </row>
    <row r="118" spans="1:16" ht="15.75" hidden="1">
      <c r="A118" s="47"/>
      <c r="B118" s="48"/>
      <c r="C118" s="31"/>
      <c r="D118" s="46"/>
      <c r="E118" s="63"/>
      <c r="F118" s="31"/>
      <c r="G118" s="31"/>
      <c r="H118" s="31"/>
      <c r="I118" s="31"/>
      <c r="J118" s="31"/>
      <c r="K118" s="31"/>
      <c r="L118" s="36"/>
      <c r="M118" s="36"/>
      <c r="N118" s="36"/>
      <c r="O118" s="36"/>
      <c r="P118" s="36"/>
    </row>
    <row r="119" spans="1:16" ht="15.75" hidden="1">
      <c r="A119" s="47"/>
      <c r="B119" s="48"/>
      <c r="C119" s="31"/>
      <c r="D119" s="46"/>
      <c r="E119" s="63"/>
      <c r="F119" s="31"/>
      <c r="G119" s="31"/>
      <c r="H119" s="31"/>
      <c r="I119" s="31"/>
      <c r="J119" s="31"/>
      <c r="K119" s="31"/>
      <c r="L119" s="31"/>
      <c r="M119" s="36"/>
      <c r="N119" s="36"/>
      <c r="O119" s="36"/>
      <c r="P119" s="36"/>
    </row>
    <row r="120" spans="1:16" ht="15.75" hidden="1">
      <c r="A120" s="47" t="s">
        <v>20</v>
      </c>
      <c r="B120" s="50" t="s">
        <v>23</v>
      </c>
      <c r="C120" s="51" t="s">
        <v>21</v>
      </c>
      <c r="D120" s="46"/>
      <c r="E120" s="63"/>
      <c r="F120" s="32"/>
      <c r="G120" s="32" t="s">
        <v>16</v>
      </c>
      <c r="H120" s="32"/>
      <c r="I120" s="32" t="s">
        <v>28</v>
      </c>
      <c r="J120" s="36"/>
      <c r="K120" s="36"/>
      <c r="L120" s="36"/>
      <c r="M120" s="36"/>
      <c r="N120" s="36"/>
      <c r="O120" s="36"/>
      <c r="P120" s="36"/>
    </row>
    <row r="121" spans="1:16" ht="15.75" hidden="1">
      <c r="A121" s="47"/>
      <c r="B121" s="52" t="s">
        <v>24</v>
      </c>
      <c r="C121" s="53" t="s">
        <v>17</v>
      </c>
      <c r="D121" s="46"/>
      <c r="E121" s="63"/>
      <c r="F121" s="54"/>
      <c r="G121" s="54" t="s">
        <v>18</v>
      </c>
      <c r="H121" s="54"/>
      <c r="I121" s="54" t="s">
        <v>22</v>
      </c>
      <c r="J121" s="36"/>
      <c r="K121" s="36"/>
      <c r="L121" s="36"/>
      <c r="M121" s="36"/>
      <c r="N121" s="36"/>
      <c r="O121" s="36"/>
      <c r="P121" s="36"/>
    </row>
    <row r="122" spans="1:16" hidden="1"/>
    <row r="123" spans="1:16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M123" s="36"/>
      <c r="N123" s="36"/>
      <c r="O123" s="36"/>
      <c r="P123" s="36"/>
    </row>
    <row r="124" spans="1:16" ht="15.75">
      <c r="A124" s="8" t="s">
        <v>225</v>
      </c>
      <c r="B124" s="3"/>
      <c r="C124" s="3"/>
      <c r="D124" s="3"/>
      <c r="E124" s="3"/>
      <c r="F124" s="6"/>
      <c r="G124" s="56"/>
      <c r="H124" s="6"/>
      <c r="I124" s="6"/>
      <c r="J124" s="6"/>
      <c r="K124" s="6"/>
      <c r="L124" s="7"/>
      <c r="M124" s="36"/>
      <c r="N124" s="36"/>
      <c r="O124" s="36"/>
      <c r="P124" s="36"/>
    </row>
    <row r="125" spans="1:16" ht="15.75">
      <c r="A125" s="9"/>
      <c r="B125" s="9" t="s">
        <v>15</v>
      </c>
      <c r="C125" s="10" t="s">
        <v>1</v>
      </c>
      <c r="D125" s="65" t="s">
        <v>32</v>
      </c>
      <c r="E125" s="11" t="s">
        <v>2</v>
      </c>
      <c r="F125" s="10" t="s">
        <v>3</v>
      </c>
      <c r="G125" s="12" t="s">
        <v>4</v>
      </c>
      <c r="H125" s="12" t="s">
        <v>4</v>
      </c>
      <c r="I125" s="62" t="s">
        <v>5</v>
      </c>
      <c r="J125" s="12" t="s">
        <v>29</v>
      </c>
      <c r="K125" s="42" t="s">
        <v>35</v>
      </c>
      <c r="L125" s="33" t="s">
        <v>7</v>
      </c>
      <c r="M125" s="33" t="s">
        <v>7</v>
      </c>
      <c r="N125" s="12" t="s">
        <v>8</v>
      </c>
      <c r="O125" s="78" t="s">
        <v>9</v>
      </c>
      <c r="P125" s="13" t="s">
        <v>27</v>
      </c>
    </row>
    <row r="126" spans="1:16" ht="15.75">
      <c r="A126" s="14"/>
      <c r="B126" s="14"/>
      <c r="C126" s="15"/>
      <c r="D126" s="66"/>
      <c r="E126" s="16"/>
      <c r="F126" s="15"/>
      <c r="G126" s="1" t="s">
        <v>10</v>
      </c>
      <c r="H126" s="1" t="s">
        <v>10</v>
      </c>
      <c r="I126" s="34" t="s">
        <v>11</v>
      </c>
      <c r="J126" s="43"/>
      <c r="K126" s="43" t="s">
        <v>34</v>
      </c>
      <c r="L126" s="34" t="s">
        <v>12</v>
      </c>
      <c r="M126" s="34" t="s">
        <v>13</v>
      </c>
      <c r="N126" s="1" t="s">
        <v>14</v>
      </c>
      <c r="O126" s="14"/>
      <c r="P126" s="17"/>
    </row>
    <row r="127" spans="1:16" ht="15.75">
      <c r="A127" s="14"/>
      <c r="B127" s="14"/>
      <c r="C127" s="18"/>
      <c r="D127" s="66"/>
      <c r="E127" s="16"/>
      <c r="F127" s="15"/>
      <c r="G127" s="1" t="s">
        <v>236</v>
      </c>
      <c r="H127" s="1" t="s">
        <v>30</v>
      </c>
      <c r="I127" s="34" t="s">
        <v>6</v>
      </c>
      <c r="J127" s="1"/>
      <c r="K127" s="1"/>
      <c r="L127" s="1"/>
      <c r="M127" s="1"/>
      <c r="N127" s="1"/>
      <c r="O127" s="14"/>
      <c r="P127" s="17"/>
    </row>
    <row r="128" spans="1:16" ht="15.75">
      <c r="A128" s="19"/>
      <c r="B128" s="19"/>
      <c r="C128" s="20"/>
      <c r="D128" s="67"/>
      <c r="E128" s="21"/>
      <c r="F128" s="22"/>
      <c r="G128" s="23"/>
      <c r="H128" s="61"/>
      <c r="I128" s="24"/>
      <c r="J128" s="23"/>
      <c r="K128" s="35"/>
      <c r="L128" s="23"/>
      <c r="M128" s="23"/>
      <c r="N128" s="23"/>
      <c r="O128" s="19"/>
      <c r="P128" s="25"/>
    </row>
    <row r="129" spans="1:16" ht="15.75">
      <c r="A129" s="37"/>
      <c r="B129" s="2"/>
      <c r="C129" s="38" t="s">
        <v>37</v>
      </c>
      <c r="D129" s="68"/>
      <c r="E129" s="26"/>
      <c r="F129" s="38"/>
      <c r="G129" s="39"/>
      <c r="H129" s="39"/>
      <c r="I129" s="39"/>
      <c r="J129" s="39"/>
      <c r="K129" s="39"/>
      <c r="L129" s="1"/>
      <c r="M129" s="1"/>
      <c r="N129" s="1"/>
      <c r="O129" s="41"/>
      <c r="P129" s="44"/>
    </row>
    <row r="130" spans="1:16" ht="15.75">
      <c r="A130" s="37">
        <v>1</v>
      </c>
      <c r="B130" s="40" t="s">
        <v>232</v>
      </c>
      <c r="C130" s="38" t="s">
        <v>233</v>
      </c>
      <c r="D130" s="64" t="s">
        <v>234</v>
      </c>
      <c r="E130" s="26">
        <v>43143</v>
      </c>
      <c r="F130" s="38" t="s">
        <v>235</v>
      </c>
      <c r="G130" s="39">
        <v>25830000</v>
      </c>
      <c r="H130" s="39">
        <v>0</v>
      </c>
      <c r="I130" s="39">
        <v>645750</v>
      </c>
      <c r="J130" s="1">
        <v>287005</v>
      </c>
      <c r="K130" s="1">
        <v>0</v>
      </c>
      <c r="L130" s="1">
        <f t="shared" ref="L130" si="22">SUM(G130:K130)</f>
        <v>26762755</v>
      </c>
      <c r="M130" s="1">
        <f>30000000-L130</f>
        <v>3237245</v>
      </c>
      <c r="N130" s="1">
        <f t="shared" ref="N130" si="23">+L130+M130</f>
        <v>30000000</v>
      </c>
      <c r="O130" s="75" t="s">
        <v>237</v>
      </c>
      <c r="P130" s="71" t="s">
        <v>36</v>
      </c>
    </row>
    <row r="131" spans="1:16" ht="15.75">
      <c r="A131" s="37"/>
      <c r="B131" s="40"/>
      <c r="C131" s="38"/>
      <c r="D131" s="63"/>
      <c r="E131" s="26"/>
      <c r="F131" s="38"/>
      <c r="G131" s="39"/>
      <c r="H131" s="39"/>
      <c r="I131" s="39"/>
      <c r="J131" s="39"/>
      <c r="K131" s="39"/>
      <c r="L131" s="1"/>
      <c r="M131" s="1"/>
      <c r="N131" s="1"/>
      <c r="O131" s="60"/>
      <c r="P131" s="45"/>
    </row>
    <row r="132" spans="1:16" ht="16.5" thickBot="1">
      <c r="A132" s="27"/>
      <c r="B132" s="57"/>
      <c r="C132" s="58"/>
      <c r="D132" s="69"/>
      <c r="E132" s="58"/>
      <c r="F132" s="59"/>
      <c r="G132" s="28">
        <f t="shared" ref="G132:N132" si="24">SUM(G130:G131)</f>
        <v>25830000</v>
      </c>
      <c r="H132" s="28">
        <f t="shared" si="24"/>
        <v>0</v>
      </c>
      <c r="I132" s="28">
        <f t="shared" si="24"/>
        <v>645750</v>
      </c>
      <c r="J132" s="28">
        <f t="shared" si="24"/>
        <v>287005</v>
      </c>
      <c r="K132" s="28">
        <f t="shared" si="24"/>
        <v>0</v>
      </c>
      <c r="L132" s="28">
        <f t="shared" si="24"/>
        <v>26762755</v>
      </c>
      <c r="M132" s="28">
        <f t="shared" si="24"/>
        <v>3237245</v>
      </c>
      <c r="N132" s="28">
        <f t="shared" si="24"/>
        <v>30000000</v>
      </c>
      <c r="O132" s="29"/>
      <c r="P132" s="29"/>
    </row>
    <row r="133" spans="1:16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</row>
    <row r="134" spans="1:16" ht="15.75">
      <c r="A134" s="5"/>
      <c r="B134" s="31" t="s">
        <v>231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M134" s="36"/>
      <c r="N134" s="36"/>
      <c r="O134" s="36"/>
      <c r="P134" s="36"/>
    </row>
    <row r="135" spans="1:16" ht="15.75">
      <c r="A135" s="47"/>
      <c r="B135" s="48" t="s">
        <v>19</v>
      </c>
      <c r="C135" s="31" t="s">
        <v>25</v>
      </c>
      <c r="D135" s="46"/>
      <c r="E135" s="63"/>
      <c r="F135" s="49"/>
      <c r="G135" s="155" t="s">
        <v>26</v>
      </c>
      <c r="H135" s="155"/>
      <c r="I135" s="155"/>
      <c r="J135" s="36"/>
      <c r="K135" s="49"/>
      <c r="L135" s="36"/>
      <c r="M135" s="36"/>
      <c r="N135" s="36"/>
      <c r="O135" s="36"/>
      <c r="P135" s="36"/>
    </row>
    <row r="136" spans="1:16" ht="15.75">
      <c r="A136" s="47"/>
      <c r="B136" s="48"/>
      <c r="C136" s="31"/>
      <c r="D136" s="46"/>
      <c r="E136" s="63"/>
      <c r="F136" s="31"/>
      <c r="G136" s="31"/>
      <c r="H136" s="31"/>
      <c r="I136" s="31"/>
      <c r="J136" s="31"/>
      <c r="K136" s="31"/>
      <c r="L136" s="31"/>
      <c r="M136" s="36"/>
      <c r="N136" s="36"/>
      <c r="O136" s="36"/>
      <c r="P136" s="36"/>
    </row>
    <row r="137" spans="1:16" ht="15.75">
      <c r="A137" s="47"/>
      <c r="B137" s="48"/>
      <c r="C137" s="31"/>
      <c r="D137" s="46"/>
      <c r="E137" s="63"/>
      <c r="F137" s="31"/>
      <c r="G137" s="31"/>
      <c r="H137" s="31"/>
      <c r="I137" s="31"/>
      <c r="J137" s="31"/>
      <c r="K137" s="31"/>
      <c r="L137" s="31"/>
      <c r="M137" s="36"/>
      <c r="N137" s="36"/>
      <c r="O137" s="36"/>
      <c r="P137" s="36"/>
    </row>
    <row r="138" spans="1:16" ht="15.75">
      <c r="A138" s="47"/>
      <c r="B138" s="48"/>
      <c r="C138" s="31"/>
      <c r="D138" s="46"/>
      <c r="E138" s="63"/>
      <c r="F138" s="31"/>
      <c r="G138" s="31"/>
      <c r="H138" s="31"/>
      <c r="I138" s="31"/>
      <c r="J138" s="31"/>
      <c r="K138" s="31"/>
      <c r="L138" s="36"/>
      <c r="M138" s="36"/>
      <c r="N138" s="36"/>
      <c r="O138" s="36"/>
      <c r="P138" s="36"/>
    </row>
    <row r="139" spans="1:16" ht="15.75">
      <c r="A139" s="47"/>
      <c r="B139" s="48"/>
      <c r="C139" s="31"/>
      <c r="D139" s="46"/>
      <c r="E139" s="63"/>
      <c r="F139" s="31"/>
      <c r="G139" s="31"/>
      <c r="H139" s="31"/>
      <c r="I139" s="31"/>
      <c r="J139" s="31"/>
      <c r="K139" s="31"/>
      <c r="L139" s="31"/>
      <c r="M139" s="36"/>
      <c r="N139" s="36"/>
      <c r="O139" s="36"/>
      <c r="P139" s="36"/>
    </row>
    <row r="140" spans="1:16" ht="15.75">
      <c r="A140" s="47" t="s">
        <v>20</v>
      </c>
      <c r="B140" s="50" t="s">
        <v>23</v>
      </c>
      <c r="C140" s="51" t="s">
        <v>21</v>
      </c>
      <c r="D140" s="46"/>
      <c r="E140" s="63"/>
      <c r="F140" s="32"/>
      <c r="G140" s="32" t="s">
        <v>16</v>
      </c>
      <c r="H140" s="32"/>
      <c r="I140" s="32" t="s">
        <v>28</v>
      </c>
      <c r="J140" s="36"/>
      <c r="K140" s="36"/>
      <c r="L140" s="36"/>
      <c r="M140" s="36"/>
      <c r="N140" s="36"/>
      <c r="O140" s="36"/>
      <c r="P140" s="36"/>
    </row>
    <row r="141" spans="1:16" ht="15.75">
      <c r="A141" s="47"/>
      <c r="B141" s="52" t="s">
        <v>24</v>
      </c>
      <c r="C141" s="53" t="s">
        <v>17</v>
      </c>
      <c r="D141" s="46"/>
      <c r="E141" s="63"/>
      <c r="F141" s="54"/>
      <c r="G141" s="54" t="s">
        <v>18</v>
      </c>
      <c r="H141" s="54"/>
      <c r="I141" s="54" t="s">
        <v>22</v>
      </c>
      <c r="J141" s="36"/>
      <c r="K141" s="36"/>
      <c r="L141" s="36"/>
      <c r="M141" s="36"/>
      <c r="N141" s="36"/>
      <c r="O141" s="36"/>
      <c r="P141" s="36"/>
    </row>
    <row r="143" spans="1:16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M143" s="36"/>
      <c r="N143" s="36"/>
      <c r="O143" s="36"/>
      <c r="P143" s="36"/>
    </row>
    <row r="144" spans="1:16" ht="15.75">
      <c r="A144" s="8" t="s">
        <v>238</v>
      </c>
      <c r="B144" s="3"/>
      <c r="C144" s="3"/>
      <c r="D144" s="3"/>
      <c r="E144" s="3"/>
      <c r="F144" s="6"/>
      <c r="G144" s="56"/>
      <c r="H144" s="6"/>
      <c r="I144" s="6"/>
      <c r="J144" s="6"/>
      <c r="K144" s="6"/>
      <c r="L144" s="7"/>
      <c r="M144" s="36"/>
      <c r="N144" s="36"/>
      <c r="O144" s="36"/>
      <c r="P144" s="36"/>
    </row>
    <row r="145" spans="1:16" ht="15.75">
      <c r="A145" s="9"/>
      <c r="B145" s="9" t="s">
        <v>15</v>
      </c>
      <c r="C145" s="10" t="s">
        <v>1</v>
      </c>
      <c r="D145" s="65" t="s">
        <v>32</v>
      </c>
      <c r="E145" s="11" t="s">
        <v>2</v>
      </c>
      <c r="F145" s="10" t="s">
        <v>3</v>
      </c>
      <c r="G145" s="12" t="s">
        <v>4</v>
      </c>
      <c r="H145" s="12" t="s">
        <v>4</v>
      </c>
      <c r="I145" s="62" t="s">
        <v>5</v>
      </c>
      <c r="J145" s="12" t="s">
        <v>29</v>
      </c>
      <c r="K145" s="42" t="s">
        <v>35</v>
      </c>
      <c r="L145" s="33" t="s">
        <v>7</v>
      </c>
      <c r="M145" s="33" t="s">
        <v>7</v>
      </c>
      <c r="N145" s="12" t="s">
        <v>8</v>
      </c>
      <c r="O145" s="78" t="s">
        <v>9</v>
      </c>
      <c r="P145" s="13" t="s">
        <v>27</v>
      </c>
    </row>
    <row r="146" spans="1:16" ht="15.75">
      <c r="A146" s="14"/>
      <c r="B146" s="14"/>
      <c r="C146" s="15"/>
      <c r="D146" s="66"/>
      <c r="E146" s="16"/>
      <c r="F146" s="15"/>
      <c r="G146" s="1" t="s">
        <v>10</v>
      </c>
      <c r="H146" s="1" t="s">
        <v>10</v>
      </c>
      <c r="I146" s="34" t="s">
        <v>11</v>
      </c>
      <c r="J146" s="43"/>
      <c r="K146" s="43" t="s">
        <v>34</v>
      </c>
      <c r="L146" s="34" t="s">
        <v>12</v>
      </c>
      <c r="M146" s="34" t="s">
        <v>13</v>
      </c>
      <c r="N146" s="1" t="s">
        <v>14</v>
      </c>
      <c r="O146" s="14"/>
      <c r="P146" s="17"/>
    </row>
    <row r="147" spans="1:16" ht="15.75">
      <c r="A147" s="14"/>
      <c r="B147" s="14"/>
      <c r="C147" s="18"/>
      <c r="D147" s="66"/>
      <c r="E147" s="16"/>
      <c r="F147" s="15"/>
      <c r="G147" s="1" t="s">
        <v>236</v>
      </c>
      <c r="H147" s="1" t="s">
        <v>30</v>
      </c>
      <c r="I147" s="34" t="s">
        <v>6</v>
      </c>
      <c r="J147" s="1"/>
      <c r="K147" s="1"/>
      <c r="L147" s="1"/>
      <c r="M147" s="1"/>
      <c r="N147" s="1"/>
      <c r="O147" s="14"/>
      <c r="P147" s="17"/>
    </row>
    <row r="148" spans="1:16" ht="15.75">
      <c r="A148" s="19"/>
      <c r="B148" s="19"/>
      <c r="C148" s="20"/>
      <c r="D148" s="67"/>
      <c r="E148" s="21"/>
      <c r="F148" s="22"/>
      <c r="G148" s="23"/>
      <c r="H148" s="61"/>
      <c r="I148" s="24"/>
      <c r="J148" s="23"/>
      <c r="K148" s="35"/>
      <c r="L148" s="23"/>
      <c r="M148" s="23"/>
      <c r="N148" s="23"/>
      <c r="O148" s="19"/>
      <c r="P148" s="25"/>
    </row>
    <row r="149" spans="1:16" ht="15.75">
      <c r="A149" s="37"/>
      <c r="B149" s="2"/>
      <c r="C149" s="38" t="s">
        <v>37</v>
      </c>
      <c r="D149" s="68"/>
      <c r="E149" s="26"/>
      <c r="F149" s="38"/>
      <c r="G149" s="39"/>
      <c r="H149" s="39"/>
      <c r="I149" s="39"/>
      <c r="J149" s="39"/>
      <c r="K149" s="39"/>
      <c r="L149" s="1"/>
      <c r="M149" s="1"/>
      <c r="N149" s="1"/>
      <c r="O149" s="41"/>
      <c r="P149" s="44"/>
    </row>
    <row r="150" spans="1:16" ht="15.75">
      <c r="A150" s="37">
        <v>1</v>
      </c>
      <c r="B150" s="40" t="s">
        <v>239</v>
      </c>
      <c r="C150" s="38" t="s">
        <v>240</v>
      </c>
      <c r="D150" s="64" t="s">
        <v>241</v>
      </c>
      <c r="E150" s="26">
        <v>43144</v>
      </c>
      <c r="F150" s="38" t="s">
        <v>242</v>
      </c>
      <c r="G150" s="39">
        <v>0</v>
      </c>
      <c r="H150" s="39">
        <v>0</v>
      </c>
      <c r="I150" s="39">
        <v>0</v>
      </c>
      <c r="J150" s="1">
        <v>0</v>
      </c>
      <c r="K150" s="1">
        <v>0</v>
      </c>
      <c r="L150" s="1">
        <f t="shared" ref="L150" si="25">SUM(G150:K150)</f>
        <v>0</v>
      </c>
      <c r="M150" s="1">
        <f>15000000-L150</f>
        <v>15000000</v>
      </c>
      <c r="N150" s="1">
        <f t="shared" ref="N150" si="26">+L150+M150</f>
        <v>15000000</v>
      </c>
      <c r="O150" s="74" t="s">
        <v>243</v>
      </c>
      <c r="P150" s="71" t="s">
        <v>31</v>
      </c>
    </row>
    <row r="151" spans="1:16" ht="15.75">
      <c r="A151" s="37"/>
      <c r="B151" s="40"/>
      <c r="C151" s="38"/>
      <c r="D151" s="63"/>
      <c r="E151" s="26"/>
      <c r="F151" s="38"/>
      <c r="G151" s="39"/>
      <c r="H151" s="39"/>
      <c r="I151" s="39"/>
      <c r="J151" s="39"/>
      <c r="K151" s="39"/>
      <c r="L151" s="1"/>
      <c r="M151" s="1"/>
      <c r="N151" s="1"/>
      <c r="O151" s="60"/>
      <c r="P151" s="45"/>
    </row>
    <row r="152" spans="1:16" ht="16.5" thickBot="1">
      <c r="A152" s="27"/>
      <c r="B152" s="57"/>
      <c r="C152" s="58"/>
      <c r="D152" s="69"/>
      <c r="E152" s="58"/>
      <c r="F152" s="59"/>
      <c r="G152" s="28">
        <f t="shared" ref="G152" si="27">SUM(G150:G151)</f>
        <v>0</v>
      </c>
      <c r="H152" s="28">
        <f t="shared" ref="H152" si="28">SUM(H150:H151)</f>
        <v>0</v>
      </c>
      <c r="I152" s="28">
        <f t="shared" ref="I152" si="29">SUM(I150:I151)</f>
        <v>0</v>
      </c>
      <c r="J152" s="28">
        <f t="shared" ref="J152" si="30">SUM(J150:J151)</f>
        <v>0</v>
      </c>
      <c r="K152" s="28">
        <f t="shared" ref="K152" si="31">SUM(K150:K151)</f>
        <v>0</v>
      </c>
      <c r="L152" s="28">
        <f t="shared" ref="L152" si="32">SUM(L150:L151)</f>
        <v>0</v>
      </c>
      <c r="M152" s="28">
        <f t="shared" ref="M152" si="33">SUM(M150:M151)</f>
        <v>15000000</v>
      </c>
      <c r="N152" s="28">
        <f t="shared" ref="N152" si="34">SUM(N150:N151)</f>
        <v>15000000</v>
      </c>
      <c r="O152" s="29"/>
      <c r="P152" s="29"/>
    </row>
    <row r="153" spans="1:16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</row>
    <row r="154" spans="1:16" ht="15.75">
      <c r="A154" s="5"/>
      <c r="B154" s="31" t="s">
        <v>244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M154" s="36"/>
      <c r="N154" s="36"/>
      <c r="O154" s="36"/>
      <c r="P154" s="36"/>
    </row>
    <row r="155" spans="1:16" ht="15.75">
      <c r="A155" s="47"/>
      <c r="B155" s="48" t="s">
        <v>19</v>
      </c>
      <c r="C155" s="31" t="s">
        <v>25</v>
      </c>
      <c r="D155" s="46"/>
      <c r="E155" s="63"/>
      <c r="F155" s="49"/>
      <c r="G155" s="155" t="s">
        <v>26</v>
      </c>
      <c r="H155" s="155"/>
      <c r="I155" s="155"/>
      <c r="J155" s="36"/>
      <c r="K155" s="49"/>
      <c r="L155" s="36"/>
      <c r="M155" s="36"/>
      <c r="N155" s="36"/>
      <c r="O155" s="36"/>
      <c r="P155" s="36"/>
    </row>
    <row r="156" spans="1:16" ht="15.75">
      <c r="A156" s="47"/>
      <c r="B156" s="48"/>
      <c r="C156" s="31"/>
      <c r="D156" s="46"/>
      <c r="E156" s="63"/>
      <c r="F156" s="31"/>
      <c r="G156" s="31"/>
      <c r="H156" s="31"/>
      <c r="I156" s="31"/>
      <c r="J156" s="31"/>
      <c r="K156" s="31"/>
      <c r="L156" s="31"/>
      <c r="M156" s="36"/>
      <c r="N156" s="36"/>
      <c r="O156" s="36"/>
      <c r="P156" s="36"/>
    </row>
    <row r="157" spans="1:16" ht="15.75">
      <c r="A157" s="47"/>
      <c r="B157" s="48"/>
      <c r="C157" s="31"/>
      <c r="D157" s="46"/>
      <c r="E157" s="63"/>
      <c r="F157" s="31"/>
      <c r="G157" s="31"/>
      <c r="H157" s="31"/>
      <c r="I157" s="31"/>
      <c r="J157" s="31"/>
      <c r="K157" s="31"/>
      <c r="L157" s="31"/>
      <c r="M157" s="36"/>
      <c r="N157" s="36"/>
      <c r="O157" s="36"/>
      <c r="P157" s="36"/>
    </row>
    <row r="158" spans="1:16" ht="15.75">
      <c r="A158" s="47"/>
      <c r="B158" s="48"/>
      <c r="C158" s="31"/>
      <c r="D158" s="46"/>
      <c r="E158" s="63"/>
      <c r="F158" s="31"/>
      <c r="G158" s="31"/>
      <c r="H158" s="31"/>
      <c r="I158" s="31"/>
      <c r="J158" s="31"/>
      <c r="K158" s="31"/>
      <c r="L158" s="36"/>
      <c r="M158" s="36"/>
      <c r="N158" s="36"/>
      <c r="O158" s="36"/>
      <c r="P158" s="36"/>
    </row>
    <row r="159" spans="1:16" ht="15.75">
      <c r="A159" s="47"/>
      <c r="B159" s="48"/>
      <c r="C159" s="31"/>
      <c r="D159" s="46"/>
      <c r="E159" s="63"/>
      <c r="F159" s="31"/>
      <c r="G159" s="31"/>
      <c r="H159" s="31"/>
      <c r="I159" s="31"/>
      <c r="J159" s="31"/>
      <c r="K159" s="31"/>
      <c r="L159" s="31"/>
      <c r="M159" s="36"/>
      <c r="N159" s="36"/>
      <c r="O159" s="36"/>
      <c r="P159" s="36"/>
    </row>
    <row r="160" spans="1:16" ht="15.75">
      <c r="A160" s="47" t="s">
        <v>20</v>
      </c>
      <c r="B160" s="50" t="s">
        <v>23</v>
      </c>
      <c r="C160" s="51" t="s">
        <v>21</v>
      </c>
      <c r="D160" s="46"/>
      <c r="E160" s="63"/>
      <c r="F160" s="32"/>
      <c r="G160" s="32" t="s">
        <v>16</v>
      </c>
      <c r="H160" s="32"/>
      <c r="I160" s="32" t="s">
        <v>28</v>
      </c>
      <c r="J160" s="36"/>
      <c r="K160" s="36"/>
      <c r="L160" s="36"/>
      <c r="M160" s="36"/>
      <c r="N160" s="36"/>
      <c r="O160" s="36"/>
      <c r="P160" s="36"/>
    </row>
    <row r="161" spans="1:16" ht="15.75">
      <c r="A161" s="47"/>
      <c r="B161" s="52" t="s">
        <v>24</v>
      </c>
      <c r="C161" s="53" t="s">
        <v>17</v>
      </c>
      <c r="D161" s="46"/>
      <c r="E161" s="63"/>
      <c r="F161" s="54"/>
      <c r="G161" s="54" t="s">
        <v>18</v>
      </c>
      <c r="H161" s="54"/>
      <c r="I161" s="54" t="s">
        <v>22</v>
      </c>
      <c r="J161" s="36"/>
      <c r="K161" s="36"/>
      <c r="L161" s="36"/>
      <c r="M161" s="36"/>
      <c r="N161" s="36"/>
      <c r="O161" s="36"/>
      <c r="P161" s="36"/>
    </row>
    <row r="163" spans="1:16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M163" s="36"/>
      <c r="N163" s="36"/>
      <c r="O163" s="36"/>
      <c r="P163" s="36"/>
    </row>
    <row r="164" spans="1:16" ht="15.75">
      <c r="A164" s="8" t="s">
        <v>253</v>
      </c>
      <c r="B164" s="3"/>
      <c r="C164" s="3"/>
      <c r="D164" s="3"/>
      <c r="E164" s="3"/>
      <c r="F164" s="6"/>
      <c r="G164" s="56"/>
      <c r="H164" s="6"/>
      <c r="I164" s="6"/>
      <c r="J164" s="6"/>
      <c r="K164" s="6"/>
      <c r="L164" s="7"/>
      <c r="M164" s="36"/>
      <c r="N164" s="36"/>
      <c r="O164" s="36"/>
      <c r="P164" s="36"/>
    </row>
    <row r="165" spans="1:16" ht="15.75">
      <c r="A165" s="9"/>
      <c r="B165" s="9" t="s">
        <v>15</v>
      </c>
      <c r="C165" s="10" t="s">
        <v>1</v>
      </c>
      <c r="D165" s="65" t="s">
        <v>32</v>
      </c>
      <c r="E165" s="11" t="s">
        <v>2</v>
      </c>
      <c r="F165" s="10" t="s">
        <v>3</v>
      </c>
      <c r="G165" s="12" t="s">
        <v>4</v>
      </c>
      <c r="H165" s="12" t="s">
        <v>4</v>
      </c>
      <c r="I165" s="62" t="s">
        <v>5</v>
      </c>
      <c r="J165" s="12" t="s">
        <v>29</v>
      </c>
      <c r="K165" s="42" t="s">
        <v>35</v>
      </c>
      <c r="L165" s="33" t="s">
        <v>7</v>
      </c>
      <c r="M165" s="33" t="s">
        <v>7</v>
      </c>
      <c r="N165" s="12" t="s">
        <v>8</v>
      </c>
      <c r="O165" s="78" t="s">
        <v>9</v>
      </c>
      <c r="P165" s="13" t="s">
        <v>27</v>
      </c>
    </row>
    <row r="166" spans="1:16" ht="15.75">
      <c r="A166" s="14"/>
      <c r="B166" s="14"/>
      <c r="C166" s="15"/>
      <c r="D166" s="66"/>
      <c r="E166" s="16"/>
      <c r="F166" s="15"/>
      <c r="G166" s="1" t="s">
        <v>10</v>
      </c>
      <c r="H166" s="1" t="s">
        <v>10</v>
      </c>
      <c r="I166" s="34" t="s">
        <v>11</v>
      </c>
      <c r="J166" s="43"/>
      <c r="K166" s="43" t="s">
        <v>34</v>
      </c>
      <c r="L166" s="34" t="s">
        <v>12</v>
      </c>
      <c r="M166" s="34" t="s">
        <v>13</v>
      </c>
      <c r="N166" s="1" t="s">
        <v>14</v>
      </c>
      <c r="O166" s="14"/>
      <c r="P166" s="17"/>
    </row>
    <row r="167" spans="1:16" ht="15.75">
      <c r="A167" s="14"/>
      <c r="B167" s="14"/>
      <c r="C167" s="18"/>
      <c r="D167" s="66"/>
      <c r="E167" s="16"/>
      <c r="F167" s="15"/>
      <c r="G167" s="1" t="s">
        <v>236</v>
      </c>
      <c r="H167" s="1" t="s">
        <v>30</v>
      </c>
      <c r="I167" s="34" t="s">
        <v>6</v>
      </c>
      <c r="J167" s="1"/>
      <c r="K167" s="1"/>
      <c r="L167" s="1"/>
      <c r="M167" s="1"/>
      <c r="N167" s="1"/>
      <c r="O167" s="14"/>
      <c r="P167" s="17"/>
    </row>
    <row r="168" spans="1:16" ht="15.75">
      <c r="A168" s="19"/>
      <c r="B168" s="19"/>
      <c r="C168" s="20"/>
      <c r="D168" s="67"/>
      <c r="E168" s="21"/>
      <c r="F168" s="22"/>
      <c r="G168" s="23"/>
      <c r="H168" s="61"/>
      <c r="I168" s="24"/>
      <c r="J168" s="23"/>
      <c r="K168" s="35"/>
      <c r="L168" s="23"/>
      <c r="M168" s="23"/>
      <c r="N168" s="23"/>
      <c r="O168" s="19"/>
      <c r="P168" s="25"/>
    </row>
    <row r="169" spans="1:16" ht="15.75">
      <c r="A169" s="37"/>
      <c r="B169" s="2"/>
      <c r="C169" s="38" t="s">
        <v>37</v>
      </c>
      <c r="D169" s="68"/>
      <c r="E169" s="26"/>
      <c r="F169" s="38"/>
      <c r="G169" s="39"/>
      <c r="H169" s="39"/>
      <c r="I169" s="39"/>
      <c r="J169" s="39"/>
      <c r="K169" s="39"/>
      <c r="L169" s="1"/>
      <c r="M169" s="1"/>
      <c r="N169" s="1"/>
      <c r="O169" s="41"/>
      <c r="P169" s="44"/>
    </row>
    <row r="170" spans="1:16" ht="15.75">
      <c r="A170" s="37">
        <v>1</v>
      </c>
      <c r="B170" s="40" t="s">
        <v>245</v>
      </c>
      <c r="C170" s="38" t="s">
        <v>246</v>
      </c>
      <c r="D170" s="64" t="s">
        <v>247</v>
      </c>
      <c r="E170" s="26">
        <v>43154</v>
      </c>
      <c r="F170" s="38" t="s">
        <v>248</v>
      </c>
      <c r="G170" s="39">
        <v>20000000</v>
      </c>
      <c r="H170" s="39">
        <v>0</v>
      </c>
      <c r="I170" s="39">
        <v>500000</v>
      </c>
      <c r="J170" s="1">
        <v>0</v>
      </c>
      <c r="K170" s="1">
        <v>0</v>
      </c>
      <c r="L170" s="1">
        <f t="shared" ref="L170" si="35">SUM(G170:K170)</f>
        <v>20500000</v>
      </c>
      <c r="M170" s="1">
        <f>30000000-L170</f>
        <v>9500000</v>
      </c>
      <c r="N170" s="1">
        <f t="shared" ref="N170" si="36">+L170+M170</f>
        <v>30000000</v>
      </c>
      <c r="O170" s="75" t="s">
        <v>136</v>
      </c>
      <c r="P170" s="71" t="s">
        <v>36</v>
      </c>
    </row>
    <row r="171" spans="1:16" ht="15.75">
      <c r="A171" s="37">
        <v>2</v>
      </c>
      <c r="B171" s="40" t="s">
        <v>249</v>
      </c>
      <c r="C171" s="38" t="s">
        <v>250</v>
      </c>
      <c r="D171" s="64" t="s">
        <v>251</v>
      </c>
      <c r="E171" s="26">
        <v>43154</v>
      </c>
      <c r="F171" s="38" t="s">
        <v>252</v>
      </c>
      <c r="G171" s="39">
        <v>24158500</v>
      </c>
      <c r="H171" s="39">
        <v>0</v>
      </c>
      <c r="I171" s="39">
        <v>603963</v>
      </c>
      <c r="J171" s="1">
        <v>0</v>
      </c>
      <c r="K171" s="1">
        <v>0</v>
      </c>
      <c r="L171" s="1">
        <f t="shared" ref="L171" si="37">SUM(G171:K171)</f>
        <v>24762463</v>
      </c>
      <c r="M171" s="1">
        <f>30000000-L171</f>
        <v>5237537</v>
      </c>
      <c r="N171" s="1">
        <f t="shared" ref="N171" si="38">+L171+M171</f>
        <v>30000000</v>
      </c>
      <c r="O171" s="75" t="s">
        <v>254</v>
      </c>
      <c r="P171" s="71" t="s">
        <v>36</v>
      </c>
    </row>
    <row r="172" spans="1:16" ht="15.75">
      <c r="A172" s="37">
        <v>3</v>
      </c>
      <c r="B172" s="40" t="s">
        <v>255</v>
      </c>
      <c r="C172" s="38" t="s">
        <v>256</v>
      </c>
      <c r="D172" s="64" t="s">
        <v>257</v>
      </c>
      <c r="E172" s="26">
        <v>43154</v>
      </c>
      <c r="F172" s="38" t="s">
        <v>258</v>
      </c>
      <c r="G172" s="39">
        <v>6662000</v>
      </c>
      <c r="H172" s="39">
        <v>0</v>
      </c>
      <c r="I172" s="39">
        <v>166550</v>
      </c>
      <c r="J172" s="1">
        <v>0</v>
      </c>
      <c r="K172" s="1">
        <v>0</v>
      </c>
      <c r="L172" s="1">
        <f t="shared" ref="L172" si="39">SUM(G172:K172)</f>
        <v>6828550</v>
      </c>
      <c r="M172" s="1">
        <f>30000000-L172</f>
        <v>23171450</v>
      </c>
      <c r="N172" s="1">
        <f t="shared" ref="N172" si="40">+L172+M172</f>
        <v>30000000</v>
      </c>
      <c r="O172" s="75" t="s">
        <v>259</v>
      </c>
      <c r="P172" s="71" t="s">
        <v>36</v>
      </c>
    </row>
    <row r="173" spans="1:16" ht="15.75">
      <c r="A173" s="37"/>
      <c r="B173" s="40"/>
      <c r="C173" s="38"/>
      <c r="D173" s="63"/>
      <c r="E173" s="26"/>
      <c r="F173" s="38"/>
      <c r="G173" s="39"/>
      <c r="H173" s="39"/>
      <c r="I173" s="39"/>
      <c r="J173" s="39"/>
      <c r="K173" s="39"/>
      <c r="L173" s="1"/>
      <c r="M173" s="1"/>
      <c r="N173" s="1"/>
      <c r="O173" s="60"/>
      <c r="P173" s="45"/>
    </row>
    <row r="174" spans="1:16" ht="16.5" thickBot="1">
      <c r="A174" s="27"/>
      <c r="B174" s="57"/>
      <c r="C174" s="58"/>
      <c r="D174" s="69"/>
      <c r="E174" s="58"/>
      <c r="F174" s="59"/>
      <c r="G174" s="28">
        <f>SUM(G170:G173)</f>
        <v>50820500</v>
      </c>
      <c r="H174" s="28">
        <f t="shared" ref="H174:N174" si="41">SUM(H170:H173)</f>
        <v>0</v>
      </c>
      <c r="I174" s="28">
        <f t="shared" si="41"/>
        <v>1270513</v>
      </c>
      <c r="J174" s="28">
        <f t="shared" si="41"/>
        <v>0</v>
      </c>
      <c r="K174" s="28">
        <f t="shared" si="41"/>
        <v>0</v>
      </c>
      <c r="L174" s="28">
        <f t="shared" si="41"/>
        <v>52091013</v>
      </c>
      <c r="M174" s="28">
        <f t="shared" si="41"/>
        <v>37908987</v>
      </c>
      <c r="N174" s="28">
        <f t="shared" si="41"/>
        <v>90000000</v>
      </c>
      <c r="O174" s="29"/>
      <c r="P174" s="29"/>
    </row>
    <row r="175" spans="1:16" ht="16.5" hidden="1" thickTop="1">
      <c r="A175" s="5"/>
      <c r="B175" s="4"/>
      <c r="C175" s="4"/>
      <c r="D175" s="5"/>
      <c r="E175" s="4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4"/>
    </row>
    <row r="176" spans="1:16" ht="15.75" hidden="1">
      <c r="A176" s="5"/>
      <c r="B176" s="31" t="s">
        <v>260</v>
      </c>
      <c r="C176" s="4"/>
      <c r="D176" s="46"/>
      <c r="E176" s="36"/>
      <c r="F176" s="30"/>
      <c r="G176" s="31"/>
      <c r="H176" s="31"/>
      <c r="I176" s="31"/>
      <c r="J176" s="31"/>
      <c r="K176" s="31"/>
      <c r="L176" s="31"/>
      <c r="M176" s="36"/>
      <c r="N176" s="36"/>
      <c r="O176" s="36"/>
      <c r="P176" s="36"/>
    </row>
    <row r="177" spans="1:16" ht="15.75" hidden="1">
      <c r="A177" s="47"/>
      <c r="B177" s="48" t="s">
        <v>19</v>
      </c>
      <c r="C177" s="31" t="s">
        <v>25</v>
      </c>
      <c r="D177" s="46"/>
      <c r="E177" s="63"/>
      <c r="F177" s="49"/>
      <c r="G177" s="155" t="s">
        <v>26</v>
      </c>
      <c r="H177" s="155"/>
      <c r="I177" s="155"/>
      <c r="J177" s="36"/>
      <c r="K177" s="49"/>
      <c r="L177" s="36"/>
      <c r="M177" s="36"/>
      <c r="N177" s="36"/>
      <c r="O177" s="36"/>
      <c r="P177" s="36"/>
    </row>
    <row r="178" spans="1:16" ht="15.75" hidden="1">
      <c r="A178" s="47"/>
      <c r="B178" s="48"/>
      <c r="C178" s="31"/>
      <c r="D178" s="46"/>
      <c r="E178" s="63"/>
      <c r="F178" s="31"/>
      <c r="G178" s="31"/>
      <c r="H178" s="31"/>
      <c r="I178" s="31"/>
      <c r="J178" s="31"/>
      <c r="K178" s="31"/>
      <c r="L178" s="31"/>
      <c r="M178" s="36"/>
      <c r="N178" s="36"/>
      <c r="O178" s="36"/>
      <c r="P178" s="36"/>
    </row>
    <row r="179" spans="1:16" ht="15.75" hidden="1">
      <c r="A179" s="47"/>
      <c r="B179" s="48"/>
      <c r="C179" s="31"/>
      <c r="D179" s="46"/>
      <c r="E179" s="63"/>
      <c r="F179" s="31"/>
      <c r="G179" s="31"/>
      <c r="H179" s="31"/>
      <c r="I179" s="31"/>
      <c r="J179" s="31"/>
      <c r="K179" s="31"/>
      <c r="L179" s="31"/>
      <c r="M179" s="36"/>
      <c r="N179" s="36"/>
      <c r="O179" s="36"/>
      <c r="P179" s="36"/>
    </row>
    <row r="180" spans="1:16" ht="15.75" hidden="1">
      <c r="A180" s="47"/>
      <c r="B180" s="48"/>
      <c r="C180" s="31"/>
      <c r="D180" s="46"/>
      <c r="E180" s="63"/>
      <c r="F180" s="31"/>
      <c r="G180" s="31"/>
      <c r="H180" s="31"/>
      <c r="I180" s="31"/>
      <c r="J180" s="31"/>
      <c r="K180" s="31"/>
      <c r="L180" s="36"/>
      <c r="M180" s="36"/>
      <c r="N180" s="36"/>
      <c r="O180" s="36"/>
      <c r="P180" s="36"/>
    </row>
    <row r="181" spans="1:16" ht="15.75" hidden="1">
      <c r="A181" s="47"/>
      <c r="B181" s="48"/>
      <c r="C181" s="31"/>
      <c r="D181" s="46"/>
      <c r="E181" s="63"/>
      <c r="F181" s="31"/>
      <c r="G181" s="31"/>
      <c r="H181" s="31"/>
      <c r="I181" s="31"/>
      <c r="J181" s="31"/>
      <c r="K181" s="31"/>
      <c r="L181" s="31"/>
      <c r="M181" s="36"/>
      <c r="N181" s="36"/>
      <c r="O181" s="36"/>
      <c r="P181" s="36"/>
    </row>
    <row r="182" spans="1:16" ht="15.75" hidden="1">
      <c r="A182" s="47" t="s">
        <v>20</v>
      </c>
      <c r="B182" s="50" t="s">
        <v>23</v>
      </c>
      <c r="C182" s="51" t="s">
        <v>21</v>
      </c>
      <c r="D182" s="46"/>
      <c r="E182" s="63"/>
      <c r="F182" s="32"/>
      <c r="G182" s="32" t="s">
        <v>16</v>
      </c>
      <c r="H182" s="32"/>
      <c r="I182" s="32" t="s">
        <v>28</v>
      </c>
      <c r="J182" s="36"/>
      <c r="K182" s="36"/>
      <c r="L182" s="36"/>
      <c r="M182" s="36"/>
      <c r="N182" s="36"/>
      <c r="O182" s="36"/>
      <c r="P182" s="36"/>
    </row>
    <row r="183" spans="1:16" ht="15.75" hidden="1">
      <c r="A183" s="47"/>
      <c r="B183" s="52" t="s">
        <v>24</v>
      </c>
      <c r="C183" s="53" t="s">
        <v>17</v>
      </c>
      <c r="D183" s="46"/>
      <c r="E183" s="63"/>
      <c r="F183" s="54"/>
      <c r="G183" s="54" t="s">
        <v>18</v>
      </c>
      <c r="H183" s="54"/>
      <c r="I183" s="54" t="s">
        <v>22</v>
      </c>
      <c r="J183" s="36"/>
      <c r="K183" s="36"/>
      <c r="L183" s="36"/>
      <c r="M183" s="36"/>
      <c r="N183" s="36"/>
      <c r="O183" s="36"/>
      <c r="P183" s="36"/>
    </row>
    <row r="184" spans="1:16" hidden="1"/>
    <row r="185" spans="1:16" ht="16.5" thickTop="1">
      <c r="A185" s="3" t="s">
        <v>0</v>
      </c>
      <c r="B185" s="4"/>
      <c r="C185" s="5"/>
      <c r="D185" s="5"/>
      <c r="E185" s="5"/>
      <c r="F185" s="6"/>
      <c r="G185" s="6"/>
      <c r="H185" s="6"/>
      <c r="I185" s="6"/>
      <c r="J185" s="6"/>
      <c r="K185" s="6"/>
      <c r="L185" s="7"/>
      <c r="M185" s="36"/>
      <c r="N185" s="36"/>
      <c r="O185" s="36"/>
      <c r="P185" s="36"/>
    </row>
    <row r="186" spans="1:16" ht="15.75">
      <c r="A186" s="8" t="s">
        <v>253</v>
      </c>
      <c r="B186" s="3"/>
      <c r="C186" s="3"/>
      <c r="D186" s="3"/>
      <c r="E186" s="3"/>
      <c r="F186" s="6"/>
      <c r="G186" s="56"/>
      <c r="H186" s="6"/>
      <c r="I186" s="6"/>
      <c r="J186" s="6"/>
      <c r="K186" s="6"/>
      <c r="L186" s="7"/>
      <c r="M186" s="36"/>
      <c r="N186" s="36"/>
      <c r="O186" s="36"/>
      <c r="P186" s="36"/>
    </row>
    <row r="187" spans="1:16" ht="15.75">
      <c r="A187" s="9"/>
      <c r="B187" s="9" t="s">
        <v>15</v>
      </c>
      <c r="C187" s="10" t="s">
        <v>1</v>
      </c>
      <c r="D187" s="65" t="s">
        <v>32</v>
      </c>
      <c r="E187" s="11" t="s">
        <v>2</v>
      </c>
      <c r="F187" s="10" t="s">
        <v>3</v>
      </c>
      <c r="G187" s="12" t="s">
        <v>4</v>
      </c>
      <c r="H187" s="12" t="s">
        <v>4</v>
      </c>
      <c r="I187" s="62" t="s">
        <v>5</v>
      </c>
      <c r="J187" s="12" t="s">
        <v>29</v>
      </c>
      <c r="K187" s="42" t="s">
        <v>35</v>
      </c>
      <c r="L187" s="33" t="s">
        <v>7</v>
      </c>
      <c r="M187" s="33" t="s">
        <v>7</v>
      </c>
      <c r="N187" s="12" t="s">
        <v>8</v>
      </c>
      <c r="O187" s="78" t="s">
        <v>9</v>
      </c>
      <c r="P187" s="13" t="s">
        <v>27</v>
      </c>
    </row>
    <row r="188" spans="1:16" ht="15.75">
      <c r="A188" s="14"/>
      <c r="B188" s="14"/>
      <c r="C188" s="15"/>
      <c r="D188" s="66"/>
      <c r="E188" s="16"/>
      <c r="F188" s="15"/>
      <c r="G188" s="1" t="s">
        <v>10</v>
      </c>
      <c r="H188" s="1" t="s">
        <v>10</v>
      </c>
      <c r="I188" s="34" t="s">
        <v>11</v>
      </c>
      <c r="J188" s="43"/>
      <c r="K188" s="43" t="s">
        <v>34</v>
      </c>
      <c r="L188" s="34" t="s">
        <v>12</v>
      </c>
      <c r="M188" s="34" t="s">
        <v>13</v>
      </c>
      <c r="N188" s="1" t="s">
        <v>14</v>
      </c>
      <c r="O188" s="14"/>
      <c r="P188" s="17"/>
    </row>
    <row r="189" spans="1:16" ht="15.75">
      <c r="A189" s="14"/>
      <c r="B189" s="14"/>
      <c r="C189" s="18"/>
      <c r="D189" s="66"/>
      <c r="E189" s="16"/>
      <c r="F189" s="15"/>
      <c r="G189" s="1" t="s">
        <v>236</v>
      </c>
      <c r="H189" s="1" t="s">
        <v>30</v>
      </c>
      <c r="I189" s="34" t="s">
        <v>6</v>
      </c>
      <c r="J189" s="1"/>
      <c r="K189" s="1"/>
      <c r="L189" s="1"/>
      <c r="M189" s="1"/>
      <c r="N189" s="1"/>
      <c r="O189" s="14"/>
      <c r="P189" s="17"/>
    </row>
    <row r="190" spans="1:16" ht="15.75">
      <c r="A190" s="19"/>
      <c r="B190" s="19"/>
      <c r="C190" s="20"/>
      <c r="D190" s="67"/>
      <c r="E190" s="21"/>
      <c r="F190" s="22"/>
      <c r="G190" s="23"/>
      <c r="H190" s="61"/>
      <c r="I190" s="24"/>
      <c r="J190" s="23"/>
      <c r="K190" s="35"/>
      <c r="L190" s="23"/>
      <c r="M190" s="23"/>
      <c r="N190" s="23"/>
      <c r="O190" s="19"/>
      <c r="P190" s="25"/>
    </row>
    <row r="191" spans="1:16" ht="15.75">
      <c r="A191" s="37"/>
      <c r="B191" s="2"/>
      <c r="C191" s="38" t="s">
        <v>37</v>
      </c>
      <c r="D191" s="68"/>
      <c r="E191" s="26"/>
      <c r="F191" s="38"/>
      <c r="G191" s="39"/>
      <c r="H191" s="39"/>
      <c r="I191" s="39"/>
      <c r="J191" s="39"/>
      <c r="K191" s="39"/>
      <c r="L191" s="1"/>
      <c r="M191" s="1"/>
      <c r="N191" s="1"/>
      <c r="O191" s="41"/>
      <c r="P191" s="44"/>
    </row>
    <row r="192" spans="1:16" ht="15.75">
      <c r="A192" s="37">
        <v>1</v>
      </c>
      <c r="B192" s="40" t="s">
        <v>261</v>
      </c>
      <c r="C192" s="38" t="s">
        <v>262</v>
      </c>
      <c r="D192" s="64" t="s">
        <v>263</v>
      </c>
      <c r="E192" s="26">
        <v>43154</v>
      </c>
      <c r="F192" s="38" t="s">
        <v>264</v>
      </c>
      <c r="G192" s="39">
        <v>19992000</v>
      </c>
      <c r="H192" s="39">
        <v>0</v>
      </c>
      <c r="I192" s="39">
        <v>499800</v>
      </c>
      <c r="J192" s="1">
        <v>0</v>
      </c>
      <c r="K192" s="1">
        <v>0</v>
      </c>
      <c r="L192" s="1">
        <f t="shared" ref="L192" si="42">SUM(G192:K192)</f>
        <v>20491800</v>
      </c>
      <c r="M192" s="1">
        <f>30000000-L192</f>
        <v>9508200</v>
      </c>
      <c r="N192" s="1">
        <f t="shared" ref="N192" si="43">+L192+M192</f>
        <v>30000000</v>
      </c>
      <c r="O192" s="73" t="s">
        <v>200</v>
      </c>
      <c r="P192" s="71" t="s">
        <v>36</v>
      </c>
    </row>
    <row r="193" spans="1:16" ht="15.75">
      <c r="A193" s="37"/>
      <c r="B193" s="40"/>
      <c r="C193" s="38"/>
      <c r="D193" s="63"/>
      <c r="E193" s="26"/>
      <c r="F193" s="38"/>
      <c r="G193" s="39"/>
      <c r="H193" s="39"/>
      <c r="I193" s="39"/>
      <c r="J193" s="39"/>
      <c r="K193" s="39"/>
      <c r="L193" s="1"/>
      <c r="M193" s="1"/>
      <c r="N193" s="1"/>
      <c r="O193" s="60"/>
      <c r="P193" s="45"/>
    </row>
    <row r="194" spans="1:16" ht="16.5" thickBot="1">
      <c r="A194" s="27"/>
      <c r="B194" s="57"/>
      <c r="C194" s="58"/>
      <c r="D194" s="69"/>
      <c r="E194" s="58"/>
      <c r="F194" s="59"/>
      <c r="G194" s="28">
        <f t="shared" ref="G194:N194" si="44">SUM(G192:G193)</f>
        <v>19992000</v>
      </c>
      <c r="H194" s="28">
        <f t="shared" si="44"/>
        <v>0</v>
      </c>
      <c r="I194" s="28">
        <f t="shared" si="44"/>
        <v>499800</v>
      </c>
      <c r="J194" s="28">
        <f t="shared" si="44"/>
        <v>0</v>
      </c>
      <c r="K194" s="28">
        <f t="shared" si="44"/>
        <v>0</v>
      </c>
      <c r="L194" s="28">
        <f t="shared" si="44"/>
        <v>20491800</v>
      </c>
      <c r="M194" s="28">
        <f t="shared" si="44"/>
        <v>9508200</v>
      </c>
      <c r="N194" s="28">
        <f t="shared" si="44"/>
        <v>30000000</v>
      </c>
      <c r="O194" s="29"/>
      <c r="P194" s="29"/>
    </row>
    <row r="195" spans="1:16" ht="16.5" hidden="1" thickTop="1">
      <c r="A195" s="5"/>
      <c r="B195" s="4"/>
      <c r="C195" s="4"/>
      <c r="D195" s="5"/>
      <c r="E195" s="4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4"/>
    </row>
    <row r="196" spans="1:16" ht="15.75" hidden="1">
      <c r="A196" s="5"/>
      <c r="B196" s="31" t="s">
        <v>260</v>
      </c>
      <c r="C196" s="4"/>
      <c r="D196" s="46"/>
      <c r="E196" s="36"/>
      <c r="F196" s="30"/>
      <c r="G196" s="31"/>
      <c r="H196" s="31"/>
      <c r="I196" s="31"/>
      <c r="J196" s="31"/>
      <c r="K196" s="31"/>
      <c r="L196" s="31"/>
      <c r="M196" s="36"/>
      <c r="N196" s="36"/>
      <c r="O196" s="36"/>
      <c r="P196" s="36"/>
    </row>
    <row r="197" spans="1:16" ht="15.75" hidden="1">
      <c r="A197" s="47"/>
      <c r="B197" s="48" t="s">
        <v>19</v>
      </c>
      <c r="C197" s="31" t="s">
        <v>25</v>
      </c>
      <c r="D197" s="46"/>
      <c r="E197" s="63"/>
      <c r="F197" s="49"/>
      <c r="G197" s="155" t="s">
        <v>26</v>
      </c>
      <c r="H197" s="155"/>
      <c r="I197" s="155"/>
      <c r="J197" s="36"/>
      <c r="K197" s="49"/>
      <c r="L197" s="36"/>
      <c r="M197" s="36"/>
      <c r="N197" s="36"/>
      <c r="O197" s="36"/>
      <c r="P197" s="36"/>
    </row>
    <row r="198" spans="1:16" ht="15.75" hidden="1">
      <c r="A198" s="47"/>
      <c r="B198" s="48"/>
      <c r="C198" s="31"/>
      <c r="D198" s="46"/>
      <c r="E198" s="63"/>
      <c r="F198" s="31"/>
      <c r="G198" s="31"/>
      <c r="H198" s="31"/>
      <c r="I198" s="31"/>
      <c r="J198" s="31"/>
      <c r="K198" s="31"/>
      <c r="L198" s="31"/>
      <c r="M198" s="36"/>
      <c r="N198" s="36"/>
      <c r="O198" s="36"/>
      <c r="P198" s="36"/>
    </row>
    <row r="199" spans="1:16" ht="15.75" hidden="1">
      <c r="A199" s="47"/>
      <c r="B199" s="48"/>
      <c r="C199" s="31"/>
      <c r="D199" s="46"/>
      <c r="E199" s="63"/>
      <c r="F199" s="31"/>
      <c r="G199" s="31"/>
      <c r="H199" s="31"/>
      <c r="I199" s="31"/>
      <c r="J199" s="31"/>
      <c r="K199" s="31"/>
      <c r="L199" s="31"/>
      <c r="M199" s="36"/>
      <c r="N199" s="36"/>
      <c r="O199" s="36"/>
      <c r="P199" s="36"/>
    </row>
    <row r="200" spans="1:16" ht="15.75" hidden="1">
      <c r="A200" s="47"/>
      <c r="B200" s="48"/>
      <c r="C200" s="31"/>
      <c r="D200" s="46"/>
      <c r="E200" s="63"/>
      <c r="F200" s="31"/>
      <c r="G200" s="31"/>
      <c r="H200" s="31"/>
      <c r="I200" s="31"/>
      <c r="J200" s="31"/>
      <c r="K200" s="31"/>
      <c r="L200" s="36"/>
      <c r="M200" s="36"/>
      <c r="N200" s="36"/>
      <c r="O200" s="36"/>
      <c r="P200" s="36"/>
    </row>
    <row r="201" spans="1:16" ht="15.75" hidden="1">
      <c r="A201" s="47"/>
      <c r="B201" s="48"/>
      <c r="C201" s="31"/>
      <c r="D201" s="46"/>
      <c r="E201" s="63"/>
      <c r="F201" s="31"/>
      <c r="G201" s="31"/>
      <c r="H201" s="31"/>
      <c r="I201" s="31"/>
      <c r="J201" s="31"/>
      <c r="K201" s="31"/>
      <c r="L201" s="31"/>
      <c r="M201" s="36"/>
      <c r="N201" s="36"/>
      <c r="O201" s="36"/>
      <c r="P201" s="36"/>
    </row>
    <row r="202" spans="1:16" ht="15.75" hidden="1">
      <c r="A202" s="47" t="s">
        <v>20</v>
      </c>
      <c r="B202" s="50" t="s">
        <v>23</v>
      </c>
      <c r="C202" s="51" t="s">
        <v>21</v>
      </c>
      <c r="D202" s="46"/>
      <c r="E202" s="63"/>
      <c r="F202" s="32"/>
      <c r="G202" s="32" t="s">
        <v>16</v>
      </c>
      <c r="H202" s="32"/>
      <c r="I202" s="32" t="s">
        <v>28</v>
      </c>
      <c r="J202" s="36"/>
      <c r="K202" s="36"/>
      <c r="L202" s="36"/>
      <c r="M202" s="36"/>
      <c r="N202" s="36"/>
      <c r="O202" s="36"/>
      <c r="P202" s="36"/>
    </row>
    <row r="203" spans="1:16" ht="15.75" hidden="1">
      <c r="A203" s="47"/>
      <c r="B203" s="52" t="s">
        <v>24</v>
      </c>
      <c r="C203" s="53" t="s">
        <v>17</v>
      </c>
      <c r="D203" s="46"/>
      <c r="E203" s="63"/>
      <c r="F203" s="54"/>
      <c r="G203" s="54" t="s">
        <v>18</v>
      </c>
      <c r="H203" s="54"/>
      <c r="I203" s="54" t="s">
        <v>22</v>
      </c>
      <c r="J203" s="36"/>
      <c r="K203" s="36"/>
      <c r="L203" s="36"/>
      <c r="M203" s="36"/>
      <c r="N203" s="36"/>
      <c r="O203" s="36"/>
      <c r="P203" s="36"/>
    </row>
    <row r="204" spans="1:16" hidden="1"/>
    <row r="205" spans="1:16" ht="16.5" thickTop="1">
      <c r="A205" s="3" t="s">
        <v>0</v>
      </c>
      <c r="B205" s="4"/>
      <c r="C205" s="5"/>
      <c r="D205" s="5"/>
      <c r="E205" s="5"/>
      <c r="F205" s="6"/>
      <c r="G205" s="6"/>
      <c r="H205" s="6"/>
      <c r="I205" s="6"/>
      <c r="J205" s="6"/>
      <c r="K205" s="6"/>
      <c r="L205" s="7"/>
      <c r="M205" s="36"/>
      <c r="N205" s="36"/>
      <c r="O205" s="36"/>
      <c r="P205" s="36"/>
    </row>
    <row r="206" spans="1:16" ht="15.75">
      <c r="A206" s="8" t="s">
        <v>253</v>
      </c>
      <c r="B206" s="3"/>
      <c r="C206" s="3"/>
      <c r="D206" s="3"/>
      <c r="E206" s="3"/>
      <c r="F206" s="6"/>
      <c r="G206" s="56"/>
      <c r="H206" s="6"/>
      <c r="I206" s="6"/>
      <c r="J206" s="6"/>
      <c r="K206" s="6"/>
      <c r="L206" s="7"/>
      <c r="M206" s="36"/>
      <c r="N206" s="36"/>
      <c r="O206" s="36"/>
      <c r="P206" s="36"/>
    </row>
    <row r="207" spans="1:16" ht="15.75">
      <c r="A207" s="9"/>
      <c r="B207" s="9" t="s">
        <v>15</v>
      </c>
      <c r="C207" s="10" t="s">
        <v>1</v>
      </c>
      <c r="D207" s="65" t="s">
        <v>32</v>
      </c>
      <c r="E207" s="11" t="s">
        <v>2</v>
      </c>
      <c r="F207" s="10" t="s">
        <v>3</v>
      </c>
      <c r="G207" s="12" t="s">
        <v>4</v>
      </c>
      <c r="H207" s="12" t="s">
        <v>4</v>
      </c>
      <c r="I207" s="62" t="s">
        <v>5</v>
      </c>
      <c r="J207" s="12" t="s">
        <v>29</v>
      </c>
      <c r="K207" s="42" t="s">
        <v>35</v>
      </c>
      <c r="L207" s="33" t="s">
        <v>7</v>
      </c>
      <c r="M207" s="33" t="s">
        <v>7</v>
      </c>
      <c r="N207" s="12" t="s">
        <v>8</v>
      </c>
      <c r="O207" s="78" t="s">
        <v>9</v>
      </c>
      <c r="P207" s="13" t="s">
        <v>27</v>
      </c>
    </row>
    <row r="208" spans="1:16" ht="15.75">
      <c r="A208" s="14"/>
      <c r="B208" s="14"/>
      <c r="C208" s="15"/>
      <c r="D208" s="66"/>
      <c r="E208" s="16"/>
      <c r="F208" s="15"/>
      <c r="G208" s="1" t="s">
        <v>10</v>
      </c>
      <c r="H208" s="1" t="s">
        <v>10</v>
      </c>
      <c r="I208" s="34" t="s">
        <v>11</v>
      </c>
      <c r="J208" s="43"/>
      <c r="K208" s="43" t="s">
        <v>34</v>
      </c>
      <c r="L208" s="34" t="s">
        <v>12</v>
      </c>
      <c r="M208" s="34" t="s">
        <v>13</v>
      </c>
      <c r="N208" s="1" t="s">
        <v>14</v>
      </c>
      <c r="O208" s="14"/>
      <c r="P208" s="17"/>
    </row>
    <row r="209" spans="1:16" ht="15.75">
      <c r="A209" s="14"/>
      <c r="B209" s="14"/>
      <c r="C209" s="18"/>
      <c r="D209" s="66"/>
      <c r="E209" s="16"/>
      <c r="F209" s="15"/>
      <c r="G209" s="1" t="s">
        <v>236</v>
      </c>
      <c r="H209" s="1" t="s">
        <v>30</v>
      </c>
      <c r="I209" s="34" t="s">
        <v>6</v>
      </c>
      <c r="J209" s="1"/>
      <c r="K209" s="1"/>
      <c r="L209" s="1"/>
      <c r="M209" s="1"/>
      <c r="N209" s="1"/>
      <c r="O209" s="14"/>
      <c r="P209" s="17"/>
    </row>
    <row r="210" spans="1:16" ht="15.75">
      <c r="A210" s="19"/>
      <c r="B210" s="19"/>
      <c r="C210" s="20"/>
      <c r="D210" s="67"/>
      <c r="E210" s="21"/>
      <c r="F210" s="22"/>
      <c r="G210" s="23"/>
      <c r="H210" s="61"/>
      <c r="I210" s="24"/>
      <c r="J210" s="23"/>
      <c r="K210" s="35"/>
      <c r="L210" s="23"/>
      <c r="M210" s="23"/>
      <c r="N210" s="23"/>
      <c r="O210" s="19"/>
      <c r="P210" s="25"/>
    </row>
    <row r="211" spans="1:16" ht="15.75">
      <c r="A211" s="37"/>
      <c r="B211" s="2"/>
      <c r="C211" s="38" t="s">
        <v>37</v>
      </c>
      <c r="D211" s="68"/>
      <c r="E211" s="26"/>
      <c r="F211" s="38"/>
      <c r="G211" s="39"/>
      <c r="H211" s="39"/>
      <c r="I211" s="39"/>
      <c r="J211" s="39"/>
      <c r="K211" s="39"/>
      <c r="L211" s="1"/>
      <c r="M211" s="1"/>
      <c r="N211" s="1"/>
      <c r="O211" s="41"/>
      <c r="P211" s="44"/>
    </row>
    <row r="212" spans="1:16" ht="15.75">
      <c r="A212" s="37">
        <v>1</v>
      </c>
      <c r="B212" s="40" t="s">
        <v>265</v>
      </c>
      <c r="C212" s="38" t="s">
        <v>266</v>
      </c>
      <c r="D212" s="64" t="s">
        <v>267</v>
      </c>
      <c r="E212" s="26">
        <v>43154</v>
      </c>
      <c r="F212" s="38" t="s">
        <v>268</v>
      </c>
      <c r="G212" s="39">
        <v>9988000</v>
      </c>
      <c r="H212" s="39">
        <v>0</v>
      </c>
      <c r="I212" s="39">
        <v>249700</v>
      </c>
      <c r="J212" s="1">
        <v>0</v>
      </c>
      <c r="K212" s="1">
        <v>0</v>
      </c>
      <c r="L212" s="1">
        <f t="shared" ref="L212" si="45">SUM(G212:K212)</f>
        <v>10237700</v>
      </c>
      <c r="M212" s="1">
        <f>30000000-L212</f>
        <v>19762300</v>
      </c>
      <c r="N212" s="1">
        <f t="shared" ref="N212" si="46">+L212+M212</f>
        <v>30000000</v>
      </c>
      <c r="O212" s="73" t="s">
        <v>110</v>
      </c>
      <c r="P212" s="71" t="s">
        <v>36</v>
      </c>
    </row>
    <row r="213" spans="1:16" ht="15.75">
      <c r="A213" s="37"/>
      <c r="B213" s="40"/>
      <c r="C213" s="38"/>
      <c r="D213" s="63"/>
      <c r="E213" s="26"/>
      <c r="F213" s="38"/>
      <c r="G213" s="39"/>
      <c r="H213" s="39"/>
      <c r="I213" s="39"/>
      <c r="J213" s="39"/>
      <c r="K213" s="39"/>
      <c r="L213" s="1"/>
      <c r="M213" s="1"/>
      <c r="N213" s="1"/>
      <c r="O213" s="60"/>
      <c r="P213" s="45"/>
    </row>
    <row r="214" spans="1:16" ht="16.5" thickBot="1">
      <c r="A214" s="27"/>
      <c r="B214" s="57"/>
      <c r="C214" s="58"/>
      <c r="D214" s="69"/>
      <c r="E214" s="58"/>
      <c r="F214" s="59"/>
      <c r="G214" s="28">
        <f t="shared" ref="G214:N214" si="47">SUM(G212:G213)</f>
        <v>9988000</v>
      </c>
      <c r="H214" s="28">
        <f t="shared" si="47"/>
        <v>0</v>
      </c>
      <c r="I214" s="28">
        <f t="shared" si="47"/>
        <v>249700</v>
      </c>
      <c r="J214" s="28">
        <f t="shared" si="47"/>
        <v>0</v>
      </c>
      <c r="K214" s="28">
        <f t="shared" si="47"/>
        <v>0</v>
      </c>
      <c r="L214" s="28">
        <f t="shared" si="47"/>
        <v>10237700</v>
      </c>
      <c r="M214" s="28">
        <f t="shared" si="47"/>
        <v>19762300</v>
      </c>
      <c r="N214" s="28">
        <f t="shared" si="47"/>
        <v>30000000</v>
      </c>
      <c r="O214" s="29"/>
      <c r="P214" s="29"/>
    </row>
    <row r="215" spans="1:16" ht="16.5" hidden="1" thickTop="1">
      <c r="A215" s="5"/>
      <c r="B215" s="4"/>
      <c r="C215" s="4"/>
      <c r="D215" s="5"/>
      <c r="E215" s="4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4"/>
    </row>
    <row r="216" spans="1:16" ht="15.75" hidden="1">
      <c r="A216" s="5"/>
      <c r="B216" s="31" t="s">
        <v>260</v>
      </c>
      <c r="C216" s="4"/>
      <c r="D216" s="46"/>
      <c r="E216" s="36"/>
      <c r="F216" s="30"/>
      <c r="G216" s="31"/>
      <c r="H216" s="31"/>
      <c r="I216" s="31"/>
      <c r="J216" s="31"/>
      <c r="K216" s="31"/>
      <c r="L216" s="31"/>
      <c r="M216" s="36"/>
      <c r="N216" s="36"/>
      <c r="O216" s="36"/>
      <c r="P216" s="36"/>
    </row>
    <row r="217" spans="1:16" ht="15.75" hidden="1">
      <c r="A217" s="47"/>
      <c r="B217" s="48" t="s">
        <v>19</v>
      </c>
      <c r="C217" s="31" t="s">
        <v>25</v>
      </c>
      <c r="D217" s="46"/>
      <c r="E217" s="63"/>
      <c r="F217" s="49"/>
      <c r="G217" s="155" t="s">
        <v>26</v>
      </c>
      <c r="H217" s="155"/>
      <c r="I217" s="155"/>
      <c r="J217" s="36"/>
      <c r="K217" s="49"/>
      <c r="L217" s="36"/>
      <c r="M217" s="36"/>
      <c r="N217" s="36"/>
      <c r="O217" s="36"/>
      <c r="P217" s="36"/>
    </row>
    <row r="218" spans="1:16" ht="15.75" hidden="1">
      <c r="A218" s="47"/>
      <c r="B218" s="48"/>
      <c r="C218" s="31"/>
      <c r="D218" s="46"/>
      <c r="E218" s="63"/>
      <c r="F218" s="31"/>
      <c r="G218" s="31"/>
      <c r="H218" s="31"/>
      <c r="I218" s="31"/>
      <c r="J218" s="31"/>
      <c r="K218" s="31"/>
      <c r="L218" s="31"/>
      <c r="M218" s="36"/>
      <c r="N218" s="36"/>
      <c r="O218" s="36"/>
      <c r="P218" s="36"/>
    </row>
    <row r="219" spans="1:16" ht="15.75" hidden="1">
      <c r="A219" s="47"/>
      <c r="B219" s="48"/>
      <c r="C219" s="31"/>
      <c r="D219" s="46"/>
      <c r="E219" s="63"/>
      <c r="F219" s="31"/>
      <c r="G219" s="31"/>
      <c r="H219" s="31"/>
      <c r="I219" s="31"/>
      <c r="J219" s="31"/>
      <c r="K219" s="31"/>
      <c r="L219" s="31"/>
      <c r="M219" s="36"/>
      <c r="N219" s="36"/>
      <c r="O219" s="36"/>
      <c r="P219" s="36"/>
    </row>
    <row r="220" spans="1:16" ht="15.75" hidden="1">
      <c r="A220" s="47"/>
      <c r="B220" s="48"/>
      <c r="C220" s="31"/>
      <c r="D220" s="46"/>
      <c r="E220" s="63"/>
      <c r="F220" s="31"/>
      <c r="G220" s="31"/>
      <c r="H220" s="31"/>
      <c r="I220" s="31"/>
      <c r="J220" s="31"/>
      <c r="K220" s="31"/>
      <c r="L220" s="36"/>
      <c r="M220" s="36"/>
      <c r="N220" s="36"/>
      <c r="O220" s="36"/>
      <c r="P220" s="36"/>
    </row>
    <row r="221" spans="1:16" ht="15.75" hidden="1">
      <c r="A221" s="47"/>
      <c r="B221" s="48"/>
      <c r="C221" s="31"/>
      <c r="D221" s="46"/>
      <c r="E221" s="63"/>
      <c r="F221" s="31"/>
      <c r="G221" s="31"/>
      <c r="H221" s="31"/>
      <c r="I221" s="31"/>
      <c r="J221" s="31"/>
      <c r="K221" s="31"/>
      <c r="L221" s="31"/>
      <c r="M221" s="36"/>
      <c r="N221" s="36"/>
      <c r="O221" s="36"/>
      <c r="P221" s="36"/>
    </row>
    <row r="222" spans="1:16" ht="15.75" hidden="1">
      <c r="A222" s="47" t="s">
        <v>20</v>
      </c>
      <c r="B222" s="50" t="s">
        <v>23</v>
      </c>
      <c r="C222" s="51" t="s">
        <v>21</v>
      </c>
      <c r="D222" s="46"/>
      <c r="E222" s="63"/>
      <c r="F222" s="32"/>
      <c r="G222" s="32" t="s">
        <v>16</v>
      </c>
      <c r="H222" s="32"/>
      <c r="I222" s="32" t="s">
        <v>28</v>
      </c>
      <c r="J222" s="36"/>
      <c r="K222" s="36"/>
      <c r="L222" s="36"/>
      <c r="M222" s="36"/>
      <c r="N222" s="36"/>
      <c r="O222" s="36"/>
      <c r="P222" s="36"/>
    </row>
    <row r="223" spans="1:16" ht="15.75" hidden="1">
      <c r="A223" s="47"/>
      <c r="B223" s="52" t="s">
        <v>24</v>
      </c>
      <c r="C223" s="53" t="s">
        <v>17</v>
      </c>
      <c r="D223" s="46"/>
      <c r="E223" s="63"/>
      <c r="F223" s="54"/>
      <c r="G223" s="54" t="s">
        <v>18</v>
      </c>
      <c r="H223" s="54"/>
      <c r="I223" s="54" t="s">
        <v>22</v>
      </c>
      <c r="J223" s="36"/>
      <c r="K223" s="36"/>
      <c r="L223" s="36"/>
      <c r="M223" s="36"/>
      <c r="N223" s="36"/>
      <c r="O223" s="36"/>
      <c r="P223" s="36"/>
    </row>
    <row r="224" spans="1:16" hidden="1"/>
    <row r="225" spans="1:16" ht="16.5" thickTop="1">
      <c r="A225" s="3" t="s">
        <v>0</v>
      </c>
      <c r="B225" s="4"/>
      <c r="C225" s="5"/>
      <c r="D225" s="5"/>
      <c r="E225" s="5"/>
      <c r="F225" s="6"/>
      <c r="G225" s="6"/>
      <c r="H225" s="6"/>
      <c r="I225" s="6"/>
      <c r="J225" s="6"/>
      <c r="K225" s="6"/>
      <c r="L225" s="7"/>
      <c r="M225" s="36"/>
      <c r="N225" s="36"/>
      <c r="O225" s="36"/>
      <c r="P225" s="36"/>
    </row>
    <row r="226" spans="1:16" ht="15.75">
      <c r="A226" s="8" t="s">
        <v>272</v>
      </c>
      <c r="B226" s="3"/>
      <c r="C226" s="3"/>
      <c r="D226" s="3"/>
      <c r="E226" s="3"/>
      <c r="F226" s="6"/>
      <c r="G226" s="56"/>
      <c r="H226" s="6"/>
      <c r="I226" s="6"/>
      <c r="J226" s="6"/>
      <c r="K226" s="6"/>
      <c r="L226" s="7"/>
      <c r="M226" s="36"/>
      <c r="N226" s="36"/>
      <c r="O226" s="36"/>
      <c r="P226" s="36"/>
    </row>
    <row r="227" spans="1:16" ht="15.75">
      <c r="A227" s="9"/>
      <c r="B227" s="9" t="s">
        <v>15</v>
      </c>
      <c r="C227" s="10" t="s">
        <v>1</v>
      </c>
      <c r="D227" s="65" t="s">
        <v>32</v>
      </c>
      <c r="E227" s="11" t="s">
        <v>2</v>
      </c>
      <c r="F227" s="10" t="s">
        <v>3</v>
      </c>
      <c r="G227" s="12" t="s">
        <v>4</v>
      </c>
      <c r="H227" s="12" t="s">
        <v>4</v>
      </c>
      <c r="I227" s="62" t="s">
        <v>5</v>
      </c>
      <c r="J227" s="12" t="s">
        <v>29</v>
      </c>
      <c r="K227" s="42" t="s">
        <v>35</v>
      </c>
      <c r="L227" s="33" t="s">
        <v>7</v>
      </c>
      <c r="M227" s="33" t="s">
        <v>7</v>
      </c>
      <c r="N227" s="12" t="s">
        <v>8</v>
      </c>
      <c r="O227" s="78" t="s">
        <v>9</v>
      </c>
      <c r="P227" s="13" t="s">
        <v>27</v>
      </c>
    </row>
    <row r="228" spans="1:16" ht="15.75">
      <c r="A228" s="14"/>
      <c r="B228" s="14"/>
      <c r="C228" s="15"/>
      <c r="D228" s="66"/>
      <c r="E228" s="16"/>
      <c r="F228" s="15"/>
      <c r="G228" s="1" t="s">
        <v>10</v>
      </c>
      <c r="H228" s="1" t="s">
        <v>10</v>
      </c>
      <c r="I228" s="34" t="s">
        <v>11</v>
      </c>
      <c r="J228" s="43"/>
      <c r="K228" s="43" t="s">
        <v>34</v>
      </c>
      <c r="L228" s="34" t="s">
        <v>12</v>
      </c>
      <c r="M228" s="34" t="s">
        <v>13</v>
      </c>
      <c r="N228" s="1" t="s">
        <v>14</v>
      </c>
      <c r="O228" s="14"/>
      <c r="P228" s="17"/>
    </row>
    <row r="229" spans="1:16" ht="15.75">
      <c r="A229" s="14"/>
      <c r="B229" s="14"/>
      <c r="C229" s="18"/>
      <c r="D229" s="66"/>
      <c r="E229" s="16"/>
      <c r="F229" s="15"/>
      <c r="G229" s="1" t="s">
        <v>236</v>
      </c>
      <c r="H229" s="1" t="s">
        <v>30</v>
      </c>
      <c r="I229" s="34" t="s">
        <v>6</v>
      </c>
      <c r="J229" s="1"/>
      <c r="K229" s="1"/>
      <c r="L229" s="1"/>
      <c r="M229" s="1"/>
      <c r="N229" s="1"/>
      <c r="O229" s="14"/>
      <c r="P229" s="17"/>
    </row>
    <row r="230" spans="1:16" ht="15.75">
      <c r="A230" s="19"/>
      <c r="B230" s="19"/>
      <c r="C230" s="20"/>
      <c r="D230" s="67"/>
      <c r="E230" s="21"/>
      <c r="F230" s="22"/>
      <c r="G230" s="23"/>
      <c r="H230" s="61"/>
      <c r="I230" s="24"/>
      <c r="J230" s="23"/>
      <c r="K230" s="35"/>
      <c r="L230" s="23"/>
      <c r="M230" s="23"/>
      <c r="N230" s="23"/>
      <c r="O230" s="19"/>
      <c r="P230" s="25"/>
    </row>
    <row r="231" spans="1:16" ht="15.75">
      <c r="A231" s="37"/>
      <c r="B231" s="2"/>
      <c r="C231" s="38" t="s">
        <v>37</v>
      </c>
      <c r="D231" s="68"/>
      <c r="E231" s="26"/>
      <c r="F231" s="38"/>
      <c r="G231" s="39"/>
      <c r="H231" s="39"/>
      <c r="I231" s="39"/>
      <c r="J231" s="39"/>
      <c r="K231" s="39"/>
      <c r="L231" s="1"/>
      <c r="M231" s="1"/>
      <c r="N231" s="1"/>
      <c r="O231" s="41"/>
      <c r="P231" s="44"/>
    </row>
    <row r="232" spans="1:16" ht="15.75">
      <c r="A232" s="37">
        <v>1</v>
      </c>
      <c r="B232" s="40" t="s">
        <v>269</v>
      </c>
      <c r="C232" s="38" t="s">
        <v>270</v>
      </c>
      <c r="D232" s="64" t="s">
        <v>271</v>
      </c>
      <c r="E232" s="26">
        <v>43157</v>
      </c>
      <c r="F232" s="38" t="s">
        <v>273</v>
      </c>
      <c r="G232" s="39">
        <v>15048375</v>
      </c>
      <c r="H232" s="39">
        <v>0</v>
      </c>
      <c r="I232" s="39">
        <v>376209</v>
      </c>
      <c r="J232" s="1">
        <v>0</v>
      </c>
      <c r="K232" s="1">
        <v>0</v>
      </c>
      <c r="L232" s="1">
        <f t="shared" ref="L232" si="48">SUM(G232:K232)</f>
        <v>15424584</v>
      </c>
      <c r="M232" s="1">
        <f>30000000-L232</f>
        <v>14575416</v>
      </c>
      <c r="N232" s="1">
        <f t="shared" ref="N232" si="49">+L232+M232</f>
        <v>30000000</v>
      </c>
      <c r="O232" s="73" t="s">
        <v>82</v>
      </c>
      <c r="P232" s="71" t="s">
        <v>36</v>
      </c>
    </row>
    <row r="233" spans="1:16" ht="15.75">
      <c r="A233" s="37"/>
      <c r="B233" s="40"/>
      <c r="C233" s="38"/>
      <c r="D233" s="63"/>
      <c r="E233" s="26"/>
      <c r="F233" s="38"/>
      <c r="G233" s="39"/>
      <c r="H233" s="39"/>
      <c r="I233" s="39"/>
      <c r="J233" s="39"/>
      <c r="K233" s="39"/>
      <c r="L233" s="1"/>
      <c r="M233" s="1"/>
      <c r="N233" s="1"/>
      <c r="O233" s="60"/>
      <c r="P233" s="45"/>
    </row>
    <row r="234" spans="1:16" ht="16.5" thickBot="1">
      <c r="A234" s="27"/>
      <c r="B234" s="57"/>
      <c r="C234" s="58"/>
      <c r="D234" s="69"/>
      <c r="E234" s="58"/>
      <c r="F234" s="59"/>
      <c r="G234" s="28">
        <f t="shared" ref="G234" si="50">SUM(G232:G233)</f>
        <v>15048375</v>
      </c>
      <c r="H234" s="28">
        <f t="shared" ref="H234" si="51">SUM(H232:H233)</f>
        <v>0</v>
      </c>
      <c r="I234" s="28">
        <f t="shared" ref="I234" si="52">SUM(I232:I233)</f>
        <v>376209</v>
      </c>
      <c r="J234" s="28">
        <f t="shared" ref="J234" si="53">SUM(J232:J233)</f>
        <v>0</v>
      </c>
      <c r="K234" s="28">
        <f t="shared" ref="K234" si="54">SUM(K232:K233)</f>
        <v>0</v>
      </c>
      <c r="L234" s="28">
        <f t="shared" ref="L234" si="55">SUM(L232:L233)</f>
        <v>15424584</v>
      </c>
      <c r="M234" s="28">
        <f t="shared" ref="M234" si="56">SUM(M232:M233)</f>
        <v>14575416</v>
      </c>
      <c r="N234" s="28">
        <f t="shared" ref="N234" si="57">SUM(N232:N233)</f>
        <v>30000000</v>
      </c>
      <c r="O234" s="29"/>
      <c r="P234" s="29"/>
    </row>
    <row r="235" spans="1:16" ht="16.5" hidden="1" thickTop="1">
      <c r="A235" s="5"/>
      <c r="B235" s="4"/>
      <c r="C235" s="4"/>
      <c r="D235" s="5"/>
      <c r="E235" s="4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4"/>
    </row>
    <row r="236" spans="1:16" ht="15.75" hidden="1">
      <c r="A236" s="5"/>
      <c r="B236" s="31" t="s">
        <v>274</v>
      </c>
      <c r="C236" s="4"/>
      <c r="D236" s="46"/>
      <c r="E236" s="36"/>
      <c r="F236" s="30"/>
      <c r="G236" s="31"/>
      <c r="H236" s="31"/>
      <c r="I236" s="31"/>
      <c r="J236" s="31"/>
      <c r="K236" s="31"/>
      <c r="L236" s="31"/>
      <c r="M236" s="36"/>
      <c r="N236" s="36"/>
      <c r="O236" s="36"/>
      <c r="P236" s="36"/>
    </row>
    <row r="237" spans="1:16" ht="15.75" hidden="1">
      <c r="A237" s="47"/>
      <c r="B237" s="48" t="s">
        <v>19</v>
      </c>
      <c r="C237" s="31" t="s">
        <v>25</v>
      </c>
      <c r="D237" s="46"/>
      <c r="E237" s="63"/>
      <c r="F237" s="49"/>
      <c r="G237" s="155" t="s">
        <v>26</v>
      </c>
      <c r="H237" s="155"/>
      <c r="I237" s="155"/>
      <c r="J237" s="36"/>
      <c r="K237" s="49"/>
      <c r="L237" s="36"/>
      <c r="M237" s="36"/>
      <c r="N237" s="36"/>
      <c r="O237" s="36"/>
      <c r="P237" s="36"/>
    </row>
    <row r="238" spans="1:16" ht="15.75" hidden="1">
      <c r="A238" s="47"/>
      <c r="B238" s="48"/>
      <c r="C238" s="31"/>
      <c r="D238" s="46"/>
      <c r="E238" s="63"/>
      <c r="F238" s="31"/>
      <c r="G238" s="31"/>
      <c r="H238" s="31"/>
      <c r="I238" s="31"/>
      <c r="J238" s="31"/>
      <c r="K238" s="31"/>
      <c r="L238" s="31"/>
      <c r="M238" s="36"/>
      <c r="N238" s="36"/>
      <c r="O238" s="36"/>
      <c r="P238" s="36"/>
    </row>
    <row r="239" spans="1:16" ht="15.75" hidden="1">
      <c r="A239" s="47"/>
      <c r="B239" s="48"/>
      <c r="C239" s="31"/>
      <c r="D239" s="46"/>
      <c r="E239" s="63"/>
      <c r="F239" s="31"/>
      <c r="G239" s="31"/>
      <c r="H239" s="31"/>
      <c r="I239" s="31"/>
      <c r="J239" s="31"/>
      <c r="K239" s="31"/>
      <c r="L239" s="31"/>
      <c r="M239" s="36"/>
      <c r="N239" s="36"/>
      <c r="O239" s="36"/>
      <c r="P239" s="36"/>
    </row>
    <row r="240" spans="1:16" ht="15.75" hidden="1">
      <c r="A240" s="47"/>
      <c r="B240" s="48"/>
      <c r="C240" s="31"/>
      <c r="D240" s="46"/>
      <c r="E240" s="63"/>
      <c r="F240" s="31"/>
      <c r="G240" s="31"/>
      <c r="H240" s="31"/>
      <c r="I240" s="31"/>
      <c r="J240" s="31"/>
      <c r="K240" s="31"/>
      <c r="L240" s="36"/>
      <c r="M240" s="36"/>
      <c r="N240" s="36"/>
      <c r="O240" s="36"/>
      <c r="P240" s="36"/>
    </row>
    <row r="241" spans="1:16" ht="15.75" hidden="1">
      <c r="A241" s="47"/>
      <c r="B241" s="48"/>
      <c r="C241" s="31"/>
      <c r="D241" s="46"/>
      <c r="E241" s="63"/>
      <c r="F241" s="31"/>
      <c r="G241" s="31"/>
      <c r="H241" s="31"/>
      <c r="I241" s="31"/>
      <c r="J241" s="31"/>
      <c r="K241" s="31"/>
      <c r="L241" s="31"/>
      <c r="M241" s="36"/>
      <c r="N241" s="36"/>
      <c r="O241" s="36"/>
      <c r="P241" s="36"/>
    </row>
    <row r="242" spans="1:16" ht="15.75" hidden="1">
      <c r="A242" s="47" t="s">
        <v>20</v>
      </c>
      <c r="B242" s="50" t="s">
        <v>23</v>
      </c>
      <c r="C242" s="51" t="s">
        <v>21</v>
      </c>
      <c r="D242" s="46"/>
      <c r="E242" s="63"/>
      <c r="F242" s="32"/>
      <c r="G242" s="32" t="s">
        <v>16</v>
      </c>
      <c r="H242" s="32"/>
      <c r="I242" s="32" t="s">
        <v>28</v>
      </c>
      <c r="J242" s="36"/>
      <c r="K242" s="36"/>
      <c r="L242" s="36"/>
      <c r="M242" s="36"/>
      <c r="N242" s="36"/>
      <c r="O242" s="36"/>
      <c r="P242" s="36"/>
    </row>
    <row r="243" spans="1:16" ht="15.75" hidden="1">
      <c r="A243" s="47"/>
      <c r="B243" s="52" t="s">
        <v>24</v>
      </c>
      <c r="C243" s="53" t="s">
        <v>17</v>
      </c>
      <c r="D243" s="46"/>
      <c r="E243" s="63"/>
      <c r="F243" s="54"/>
      <c r="G243" s="54" t="s">
        <v>18</v>
      </c>
      <c r="H243" s="54"/>
      <c r="I243" s="54" t="s">
        <v>22</v>
      </c>
      <c r="J243" s="36"/>
      <c r="K243" s="36"/>
      <c r="L243" s="36"/>
      <c r="M243" s="36"/>
      <c r="N243" s="36"/>
      <c r="O243" s="36"/>
      <c r="P243" s="36"/>
    </row>
    <row r="244" spans="1:16" hidden="1"/>
    <row r="245" spans="1:16" ht="16.5" thickTop="1">
      <c r="A245" s="3" t="s">
        <v>0</v>
      </c>
      <c r="B245" s="4"/>
      <c r="C245" s="5"/>
      <c r="D245" s="5"/>
      <c r="E245" s="5"/>
      <c r="F245" s="6"/>
      <c r="G245" s="6"/>
      <c r="H245" s="6"/>
      <c r="I245" s="6"/>
      <c r="J245" s="6"/>
      <c r="K245" s="6"/>
      <c r="L245" s="7"/>
      <c r="M245" s="36"/>
      <c r="N245" s="36"/>
      <c r="O245" s="36"/>
      <c r="P245" s="36"/>
    </row>
    <row r="246" spans="1:16" ht="15.75">
      <c r="A246" s="8" t="s">
        <v>275</v>
      </c>
      <c r="B246" s="3"/>
      <c r="C246" s="3"/>
      <c r="D246" s="3"/>
      <c r="E246" s="3"/>
      <c r="F246" s="6"/>
      <c r="G246" s="56"/>
      <c r="H246" s="6"/>
      <c r="I246" s="6"/>
      <c r="J246" s="6"/>
      <c r="K246" s="6"/>
      <c r="L246" s="7"/>
      <c r="M246" s="36"/>
      <c r="N246" s="36"/>
      <c r="O246" s="36"/>
      <c r="P246" s="36"/>
    </row>
    <row r="247" spans="1:16" ht="15.75">
      <c r="A247" s="9"/>
      <c r="B247" s="9" t="s">
        <v>15</v>
      </c>
      <c r="C247" s="10" t="s">
        <v>1</v>
      </c>
      <c r="D247" s="65" t="s">
        <v>32</v>
      </c>
      <c r="E247" s="11" t="s">
        <v>2</v>
      </c>
      <c r="F247" s="10" t="s">
        <v>3</v>
      </c>
      <c r="G247" s="12" t="s">
        <v>4</v>
      </c>
      <c r="H247" s="12" t="s">
        <v>4</v>
      </c>
      <c r="I247" s="62" t="s">
        <v>5</v>
      </c>
      <c r="J247" s="12" t="s">
        <v>29</v>
      </c>
      <c r="K247" s="42" t="s">
        <v>35</v>
      </c>
      <c r="L247" s="33" t="s">
        <v>7</v>
      </c>
      <c r="M247" s="33" t="s">
        <v>7</v>
      </c>
      <c r="N247" s="12" t="s">
        <v>8</v>
      </c>
      <c r="O247" s="78" t="s">
        <v>9</v>
      </c>
      <c r="P247" s="13" t="s">
        <v>27</v>
      </c>
    </row>
    <row r="248" spans="1:16" ht="15.75">
      <c r="A248" s="14"/>
      <c r="B248" s="14"/>
      <c r="C248" s="15"/>
      <c r="D248" s="66"/>
      <c r="E248" s="16"/>
      <c r="F248" s="15"/>
      <c r="G248" s="1" t="s">
        <v>10</v>
      </c>
      <c r="H248" s="1" t="s">
        <v>10</v>
      </c>
      <c r="I248" s="34" t="s">
        <v>11</v>
      </c>
      <c r="J248" s="43"/>
      <c r="K248" s="43" t="s">
        <v>34</v>
      </c>
      <c r="L248" s="34" t="s">
        <v>12</v>
      </c>
      <c r="M248" s="34" t="s">
        <v>13</v>
      </c>
      <c r="N248" s="1" t="s">
        <v>14</v>
      </c>
      <c r="O248" s="14"/>
      <c r="P248" s="17"/>
    </row>
    <row r="249" spans="1:16" ht="15.75">
      <c r="A249" s="14"/>
      <c r="B249" s="14"/>
      <c r="C249" s="18"/>
      <c r="D249" s="66"/>
      <c r="E249" s="16"/>
      <c r="F249" s="15"/>
      <c r="G249" s="1" t="s">
        <v>236</v>
      </c>
      <c r="H249" s="1" t="s">
        <v>30</v>
      </c>
      <c r="I249" s="34" t="s">
        <v>6</v>
      </c>
      <c r="J249" s="1"/>
      <c r="K249" s="1"/>
      <c r="L249" s="1"/>
      <c r="M249" s="1"/>
      <c r="N249" s="1"/>
      <c r="O249" s="14"/>
      <c r="P249" s="17"/>
    </row>
    <row r="250" spans="1:16" ht="15.75">
      <c r="A250" s="19"/>
      <c r="B250" s="19"/>
      <c r="C250" s="20"/>
      <c r="D250" s="67"/>
      <c r="E250" s="21"/>
      <c r="F250" s="22"/>
      <c r="G250" s="23"/>
      <c r="H250" s="61"/>
      <c r="I250" s="24"/>
      <c r="J250" s="23"/>
      <c r="K250" s="35"/>
      <c r="L250" s="23"/>
      <c r="M250" s="23"/>
      <c r="N250" s="23"/>
      <c r="O250" s="19"/>
      <c r="P250" s="25"/>
    </row>
    <row r="251" spans="1:16" ht="15.75">
      <c r="A251" s="37"/>
      <c r="B251" s="2"/>
      <c r="C251" s="38" t="s">
        <v>37</v>
      </c>
      <c r="D251" s="68"/>
      <c r="E251" s="26"/>
      <c r="F251" s="38"/>
      <c r="G251" s="39"/>
      <c r="H251" s="39"/>
      <c r="I251" s="39"/>
      <c r="J251" s="39"/>
      <c r="K251" s="39"/>
      <c r="L251" s="1"/>
      <c r="M251" s="1"/>
      <c r="N251" s="1"/>
      <c r="O251" s="41"/>
      <c r="P251" s="44"/>
    </row>
    <row r="252" spans="1:16" ht="15.75">
      <c r="A252" s="37">
        <v>1</v>
      </c>
      <c r="B252" s="40" t="s">
        <v>276</v>
      </c>
      <c r="C252" s="38" t="s">
        <v>277</v>
      </c>
      <c r="D252" s="64" t="s">
        <v>278</v>
      </c>
      <c r="E252" s="26">
        <v>43158</v>
      </c>
      <c r="F252" s="38" t="s">
        <v>279</v>
      </c>
      <c r="G252" s="39">
        <v>12077500</v>
      </c>
      <c r="H252" s="39">
        <v>0</v>
      </c>
      <c r="I252" s="39">
        <v>301938</v>
      </c>
      <c r="J252" s="1">
        <v>0</v>
      </c>
      <c r="K252" s="1">
        <v>0</v>
      </c>
      <c r="L252" s="1">
        <f t="shared" ref="L252" si="58">SUM(G252:K252)</f>
        <v>12379438</v>
      </c>
      <c r="M252" s="1">
        <f>15000000-L252</f>
        <v>2620562</v>
      </c>
      <c r="N252" s="1">
        <f t="shared" ref="N252" si="59">+L252+M252</f>
        <v>15000000</v>
      </c>
      <c r="O252" s="73" t="s">
        <v>280</v>
      </c>
      <c r="P252" s="71" t="s">
        <v>36</v>
      </c>
    </row>
    <row r="253" spans="1:16" ht="15.75">
      <c r="A253" s="37">
        <v>2</v>
      </c>
      <c r="B253" s="40" t="s">
        <v>281</v>
      </c>
      <c r="C253" s="38" t="s">
        <v>282</v>
      </c>
      <c r="D253" s="64" t="s">
        <v>283</v>
      </c>
      <c r="E253" s="26">
        <v>43158</v>
      </c>
      <c r="F253" s="38" t="s">
        <v>284</v>
      </c>
      <c r="G253" s="39">
        <v>18324000</v>
      </c>
      <c r="H253" s="39">
        <v>0</v>
      </c>
      <c r="I253" s="39">
        <v>458100</v>
      </c>
      <c r="J253" s="1">
        <v>0</v>
      </c>
      <c r="K253" s="1">
        <v>0</v>
      </c>
      <c r="L253" s="1">
        <f t="shared" ref="L253" si="60">SUM(G253:K253)</f>
        <v>18782100</v>
      </c>
      <c r="M253" s="1">
        <f>30000000-L253</f>
        <v>11217900</v>
      </c>
      <c r="N253" s="1">
        <f t="shared" ref="N253" si="61">+L253+M253</f>
        <v>30000000</v>
      </c>
      <c r="O253" s="75" t="s">
        <v>285</v>
      </c>
      <c r="P253" s="71" t="s">
        <v>36</v>
      </c>
    </row>
    <row r="254" spans="1:16" ht="15.75">
      <c r="A254" s="37"/>
      <c r="B254" s="40"/>
      <c r="C254" s="38"/>
      <c r="D254" s="63"/>
      <c r="E254" s="26"/>
      <c r="F254" s="38"/>
      <c r="G254" s="39"/>
      <c r="H254" s="39"/>
      <c r="I254" s="39"/>
      <c r="J254" s="39"/>
      <c r="K254" s="39"/>
      <c r="L254" s="1"/>
      <c r="M254" s="1"/>
      <c r="N254" s="1"/>
      <c r="O254" s="60"/>
      <c r="P254" s="45"/>
    </row>
    <row r="255" spans="1:16" ht="16.5" thickBot="1">
      <c r="A255" s="27"/>
      <c r="B255" s="57"/>
      <c r="C255" s="58"/>
      <c r="D255" s="69"/>
      <c r="E255" s="58"/>
      <c r="F255" s="59"/>
      <c r="G255" s="28">
        <f t="shared" ref="G255" si="62">SUM(G252:G254)</f>
        <v>30401500</v>
      </c>
      <c r="H255" s="28">
        <f t="shared" ref="H255:N255" si="63">SUM(H252:H254)</f>
        <v>0</v>
      </c>
      <c r="I255" s="28">
        <f t="shared" si="63"/>
        <v>760038</v>
      </c>
      <c r="J255" s="28">
        <f t="shared" si="63"/>
        <v>0</v>
      </c>
      <c r="K255" s="28">
        <f t="shared" si="63"/>
        <v>0</v>
      </c>
      <c r="L255" s="28">
        <f t="shared" si="63"/>
        <v>31161538</v>
      </c>
      <c r="M255" s="28">
        <f t="shared" si="63"/>
        <v>13838462</v>
      </c>
      <c r="N255" s="28">
        <f t="shared" si="63"/>
        <v>45000000</v>
      </c>
      <c r="O255" s="29"/>
      <c r="P255" s="29"/>
    </row>
    <row r="256" spans="1:16" ht="16.5" hidden="1" thickTop="1">
      <c r="A256" s="5"/>
      <c r="B256" s="4"/>
      <c r="C256" s="4"/>
      <c r="D256" s="5"/>
      <c r="E256" s="4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4"/>
    </row>
    <row r="257" spans="1:16" ht="15.75" hidden="1">
      <c r="A257" s="5"/>
      <c r="B257" s="31" t="s">
        <v>286</v>
      </c>
      <c r="C257" s="4"/>
      <c r="D257" s="46"/>
      <c r="E257" s="36"/>
      <c r="F257" s="30"/>
      <c r="G257" s="31"/>
      <c r="H257" s="31"/>
      <c r="I257" s="31"/>
      <c r="J257" s="31"/>
      <c r="K257" s="31"/>
      <c r="L257" s="31"/>
      <c r="M257" s="36"/>
      <c r="N257" s="36"/>
      <c r="O257" s="36"/>
      <c r="P257" s="36"/>
    </row>
    <row r="258" spans="1:16" ht="15.75" hidden="1">
      <c r="A258" s="47"/>
      <c r="B258" s="48" t="s">
        <v>19</v>
      </c>
      <c r="C258" s="31" t="s">
        <v>25</v>
      </c>
      <c r="D258" s="46"/>
      <c r="E258" s="63"/>
      <c r="F258" s="49"/>
      <c r="G258" s="155" t="s">
        <v>26</v>
      </c>
      <c r="H258" s="155"/>
      <c r="I258" s="155"/>
      <c r="J258" s="36"/>
      <c r="K258" s="49"/>
      <c r="L258" s="36"/>
      <c r="M258" s="36"/>
      <c r="N258" s="36"/>
      <c r="O258" s="36"/>
      <c r="P258" s="36"/>
    </row>
    <row r="259" spans="1:16" ht="15.75" hidden="1">
      <c r="A259" s="47"/>
      <c r="B259" s="48"/>
      <c r="C259" s="31"/>
      <c r="D259" s="46"/>
      <c r="E259" s="63"/>
      <c r="F259" s="31"/>
      <c r="G259" s="31"/>
      <c r="H259" s="31"/>
      <c r="I259" s="31"/>
      <c r="J259" s="31"/>
      <c r="K259" s="31"/>
      <c r="L259" s="31"/>
      <c r="M259" s="36"/>
      <c r="N259" s="36"/>
      <c r="O259" s="36"/>
      <c r="P259" s="36"/>
    </row>
    <row r="260" spans="1:16" ht="15.75" hidden="1">
      <c r="A260" s="47"/>
      <c r="B260" s="48"/>
      <c r="C260" s="31"/>
      <c r="D260" s="46"/>
      <c r="E260" s="63"/>
      <c r="F260" s="31"/>
      <c r="G260" s="31"/>
      <c r="H260" s="31"/>
      <c r="I260" s="31"/>
      <c r="J260" s="31"/>
      <c r="K260" s="31"/>
      <c r="L260" s="31"/>
      <c r="M260" s="36"/>
      <c r="N260" s="36"/>
      <c r="O260" s="36"/>
      <c r="P260" s="36"/>
    </row>
    <row r="261" spans="1:16" ht="15.75" hidden="1">
      <c r="A261" s="47"/>
      <c r="B261" s="48"/>
      <c r="C261" s="31"/>
      <c r="D261" s="46"/>
      <c r="E261" s="63"/>
      <c r="F261" s="31"/>
      <c r="G261" s="31"/>
      <c r="H261" s="31"/>
      <c r="I261" s="31"/>
      <c r="J261" s="31"/>
      <c r="K261" s="31"/>
      <c r="L261" s="36"/>
      <c r="M261" s="36"/>
      <c r="N261" s="36"/>
      <c r="O261" s="36"/>
      <c r="P261" s="36"/>
    </row>
    <row r="262" spans="1:16" ht="15.75" hidden="1">
      <c r="A262" s="47"/>
      <c r="B262" s="48"/>
      <c r="C262" s="31"/>
      <c r="D262" s="46"/>
      <c r="E262" s="63"/>
      <c r="F262" s="31"/>
      <c r="G262" s="31"/>
      <c r="H262" s="31"/>
      <c r="I262" s="31"/>
      <c r="J262" s="31"/>
      <c r="K262" s="31"/>
      <c r="L262" s="31"/>
      <c r="M262" s="36"/>
      <c r="N262" s="36"/>
      <c r="O262" s="36"/>
      <c r="P262" s="36"/>
    </row>
    <row r="263" spans="1:16" ht="15.75" hidden="1">
      <c r="A263" s="47" t="s">
        <v>20</v>
      </c>
      <c r="B263" s="50" t="s">
        <v>23</v>
      </c>
      <c r="C263" s="51" t="s">
        <v>21</v>
      </c>
      <c r="D263" s="46"/>
      <c r="E263" s="63"/>
      <c r="F263" s="32"/>
      <c r="G263" s="32" t="s">
        <v>16</v>
      </c>
      <c r="H263" s="32"/>
      <c r="I263" s="32" t="s">
        <v>28</v>
      </c>
      <c r="J263" s="36"/>
      <c r="K263" s="36"/>
      <c r="L263" s="36"/>
      <c r="M263" s="36"/>
      <c r="N263" s="36"/>
      <c r="O263" s="36"/>
      <c r="P263" s="36"/>
    </row>
    <row r="264" spans="1:16" ht="15.75" hidden="1">
      <c r="A264" s="47"/>
      <c r="B264" s="52" t="s">
        <v>24</v>
      </c>
      <c r="C264" s="53" t="s">
        <v>17</v>
      </c>
      <c r="D264" s="46"/>
      <c r="E264" s="63"/>
      <c r="F264" s="54"/>
      <c r="G264" s="54" t="s">
        <v>18</v>
      </c>
      <c r="H264" s="54"/>
      <c r="I264" s="54" t="s">
        <v>22</v>
      </c>
      <c r="J264" s="36"/>
      <c r="K264" s="36"/>
      <c r="L264" s="36"/>
      <c r="M264" s="36"/>
      <c r="N264" s="36"/>
      <c r="O264" s="36"/>
      <c r="P264" s="36"/>
    </row>
    <row r="265" spans="1:16" hidden="1"/>
    <row r="266" spans="1:16" ht="16.5" thickTop="1">
      <c r="A266" s="3" t="s">
        <v>0</v>
      </c>
      <c r="B266" s="4"/>
      <c r="C266" s="5"/>
      <c r="D266" s="5"/>
      <c r="E266" s="5"/>
      <c r="F266" s="6"/>
      <c r="G266" s="6"/>
      <c r="H266" s="6"/>
      <c r="I266" s="6"/>
      <c r="J266" s="6"/>
      <c r="K266" s="6"/>
      <c r="L266" s="7"/>
      <c r="M266" s="36"/>
      <c r="N266" s="36"/>
      <c r="O266" s="36"/>
      <c r="P266" s="36"/>
    </row>
    <row r="267" spans="1:16" ht="15.75">
      <c r="A267" s="8" t="s">
        <v>275</v>
      </c>
      <c r="B267" s="3"/>
      <c r="C267" s="3"/>
      <c r="D267" s="3"/>
      <c r="E267" s="3"/>
      <c r="F267" s="6"/>
      <c r="G267" s="56"/>
      <c r="H267" s="6"/>
      <c r="I267" s="6"/>
      <c r="J267" s="6"/>
      <c r="K267" s="6"/>
      <c r="L267" s="7"/>
      <c r="M267" s="36"/>
      <c r="N267" s="36"/>
      <c r="O267" s="36"/>
      <c r="P267" s="36"/>
    </row>
    <row r="268" spans="1:16" ht="15.75">
      <c r="A268" s="9"/>
      <c r="B268" s="9" t="s">
        <v>15</v>
      </c>
      <c r="C268" s="10" t="s">
        <v>1</v>
      </c>
      <c r="D268" s="65" t="s">
        <v>32</v>
      </c>
      <c r="E268" s="11" t="s">
        <v>2</v>
      </c>
      <c r="F268" s="10" t="s">
        <v>3</v>
      </c>
      <c r="G268" s="12" t="s">
        <v>4</v>
      </c>
      <c r="H268" s="12" t="s">
        <v>4</v>
      </c>
      <c r="I268" s="62" t="s">
        <v>5</v>
      </c>
      <c r="J268" s="12" t="s">
        <v>29</v>
      </c>
      <c r="K268" s="42" t="s">
        <v>35</v>
      </c>
      <c r="L268" s="33" t="s">
        <v>7</v>
      </c>
      <c r="M268" s="33" t="s">
        <v>7</v>
      </c>
      <c r="N268" s="12" t="s">
        <v>8</v>
      </c>
      <c r="O268" s="78" t="s">
        <v>9</v>
      </c>
      <c r="P268" s="13" t="s">
        <v>27</v>
      </c>
    </row>
    <row r="269" spans="1:16" ht="15.75">
      <c r="A269" s="14"/>
      <c r="B269" s="14"/>
      <c r="C269" s="15"/>
      <c r="D269" s="66"/>
      <c r="E269" s="16"/>
      <c r="F269" s="15"/>
      <c r="G269" s="1" t="s">
        <v>10</v>
      </c>
      <c r="H269" s="1" t="s">
        <v>10</v>
      </c>
      <c r="I269" s="34" t="s">
        <v>11</v>
      </c>
      <c r="J269" s="43"/>
      <c r="K269" s="43" t="s">
        <v>34</v>
      </c>
      <c r="L269" s="34" t="s">
        <v>12</v>
      </c>
      <c r="M269" s="34" t="s">
        <v>13</v>
      </c>
      <c r="N269" s="1" t="s">
        <v>14</v>
      </c>
      <c r="O269" s="14"/>
      <c r="P269" s="17"/>
    </row>
    <row r="270" spans="1:16" ht="15.75">
      <c r="A270" s="14"/>
      <c r="B270" s="14"/>
      <c r="C270" s="18"/>
      <c r="D270" s="66"/>
      <c r="E270" s="16"/>
      <c r="F270" s="15"/>
      <c r="G270" s="1" t="s">
        <v>236</v>
      </c>
      <c r="H270" s="1" t="s">
        <v>30</v>
      </c>
      <c r="I270" s="34" t="s">
        <v>6</v>
      </c>
      <c r="J270" s="1"/>
      <c r="K270" s="1"/>
      <c r="L270" s="1"/>
      <c r="M270" s="1"/>
      <c r="N270" s="1"/>
      <c r="O270" s="14"/>
      <c r="P270" s="17"/>
    </row>
    <row r="271" spans="1:16" ht="15.75">
      <c r="A271" s="19"/>
      <c r="B271" s="19"/>
      <c r="C271" s="20"/>
      <c r="D271" s="67"/>
      <c r="E271" s="21"/>
      <c r="F271" s="22"/>
      <c r="G271" s="23"/>
      <c r="H271" s="61"/>
      <c r="I271" s="24"/>
      <c r="J271" s="23"/>
      <c r="K271" s="35"/>
      <c r="L271" s="23"/>
      <c r="M271" s="23"/>
      <c r="N271" s="23"/>
      <c r="O271" s="19"/>
      <c r="P271" s="25"/>
    </row>
    <row r="272" spans="1:16" ht="15.75">
      <c r="A272" s="37"/>
      <c r="B272" s="2"/>
      <c r="C272" s="38" t="s">
        <v>37</v>
      </c>
      <c r="D272" s="68"/>
      <c r="E272" s="26"/>
      <c r="F272" s="38"/>
      <c r="G272" s="39"/>
      <c r="H272" s="39"/>
      <c r="I272" s="39"/>
      <c r="J272" s="39"/>
      <c r="K272" s="39"/>
      <c r="L272" s="1"/>
      <c r="M272" s="1"/>
      <c r="N272" s="1"/>
      <c r="O272" s="41"/>
      <c r="P272" s="44"/>
    </row>
    <row r="273" spans="1:16" ht="15.75">
      <c r="A273" s="37">
        <v>1</v>
      </c>
      <c r="B273" s="40" t="s">
        <v>287</v>
      </c>
      <c r="C273" s="38" t="s">
        <v>288</v>
      </c>
      <c r="D273" s="64" t="s">
        <v>289</v>
      </c>
      <c r="E273" s="26">
        <v>43158</v>
      </c>
      <c r="F273" s="38" t="s">
        <v>290</v>
      </c>
      <c r="G273" s="39">
        <v>0</v>
      </c>
      <c r="H273" s="39">
        <v>0</v>
      </c>
      <c r="I273" s="39">
        <v>0</v>
      </c>
      <c r="J273" s="1">
        <v>0</v>
      </c>
      <c r="K273" s="1">
        <v>0</v>
      </c>
      <c r="L273" s="1">
        <f t="shared" ref="L273" si="64">SUM(G273:K273)</f>
        <v>0</v>
      </c>
      <c r="M273" s="1">
        <f>30000000-L273</f>
        <v>30000000</v>
      </c>
      <c r="N273" s="1">
        <f t="shared" ref="N273" si="65">+L273+M273</f>
        <v>30000000</v>
      </c>
      <c r="O273" s="73" t="s">
        <v>291</v>
      </c>
      <c r="P273" s="71" t="s">
        <v>31</v>
      </c>
    </row>
    <row r="274" spans="1:16" ht="15.75">
      <c r="A274" s="37"/>
      <c r="B274" s="40"/>
      <c r="C274" s="38"/>
      <c r="D274" s="63"/>
      <c r="E274" s="26"/>
      <c r="F274" s="38"/>
      <c r="G274" s="39"/>
      <c r="H274" s="39"/>
      <c r="I274" s="39"/>
      <c r="J274" s="39"/>
      <c r="K274" s="39"/>
      <c r="L274" s="1"/>
      <c r="M274" s="1"/>
      <c r="N274" s="1"/>
      <c r="O274" s="60"/>
      <c r="P274" s="45"/>
    </row>
    <row r="275" spans="1:16" ht="16.5" thickBot="1">
      <c r="A275" s="27"/>
      <c r="B275" s="57"/>
      <c r="C275" s="58"/>
      <c r="D275" s="69"/>
      <c r="E275" s="58"/>
      <c r="F275" s="59"/>
      <c r="G275" s="28">
        <f t="shared" ref="G275:N275" si="66">SUM(G273:G274)</f>
        <v>0</v>
      </c>
      <c r="H275" s="28">
        <f t="shared" si="66"/>
        <v>0</v>
      </c>
      <c r="I275" s="28">
        <f t="shared" si="66"/>
        <v>0</v>
      </c>
      <c r="J275" s="28">
        <f t="shared" si="66"/>
        <v>0</v>
      </c>
      <c r="K275" s="28">
        <f t="shared" si="66"/>
        <v>0</v>
      </c>
      <c r="L275" s="28">
        <f t="shared" si="66"/>
        <v>0</v>
      </c>
      <c r="M275" s="28">
        <f t="shared" si="66"/>
        <v>30000000</v>
      </c>
      <c r="N275" s="28">
        <f t="shared" si="66"/>
        <v>30000000</v>
      </c>
      <c r="O275" s="29"/>
      <c r="P275" s="29"/>
    </row>
    <row r="276" spans="1:16" ht="16.5" hidden="1" thickTop="1">
      <c r="A276" s="5"/>
      <c r="B276" s="4"/>
      <c r="C276" s="4"/>
      <c r="D276" s="5"/>
      <c r="E276" s="4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4"/>
    </row>
    <row r="277" spans="1:16" ht="15.75" hidden="1">
      <c r="A277" s="5"/>
      <c r="B277" s="31" t="s">
        <v>286</v>
      </c>
      <c r="C277" s="4"/>
      <c r="D277" s="46"/>
      <c r="E277" s="36"/>
      <c r="F277" s="30"/>
      <c r="G277" s="31"/>
      <c r="H277" s="31"/>
      <c r="I277" s="31"/>
      <c r="J277" s="31"/>
      <c r="K277" s="31"/>
      <c r="L277" s="31"/>
      <c r="M277" s="36"/>
      <c r="N277" s="36"/>
      <c r="O277" s="36"/>
      <c r="P277" s="36"/>
    </row>
    <row r="278" spans="1:16" ht="15.75" hidden="1">
      <c r="A278" s="47"/>
      <c r="B278" s="48" t="s">
        <v>19</v>
      </c>
      <c r="C278" s="31" t="s">
        <v>25</v>
      </c>
      <c r="D278" s="46"/>
      <c r="E278" s="63"/>
      <c r="F278" s="49"/>
      <c r="G278" s="155" t="s">
        <v>26</v>
      </c>
      <c r="H278" s="155"/>
      <c r="I278" s="155"/>
      <c r="J278" s="36"/>
      <c r="K278" s="49"/>
      <c r="L278" s="36"/>
      <c r="M278" s="36"/>
      <c r="N278" s="36"/>
      <c r="O278" s="36"/>
      <c r="P278" s="36"/>
    </row>
    <row r="279" spans="1:16" ht="15.75" hidden="1">
      <c r="A279" s="47"/>
      <c r="B279" s="48"/>
      <c r="C279" s="31"/>
      <c r="D279" s="46"/>
      <c r="E279" s="63"/>
      <c r="F279" s="31"/>
      <c r="G279" s="31"/>
      <c r="H279" s="31"/>
      <c r="I279" s="31"/>
      <c r="J279" s="31"/>
      <c r="K279" s="31"/>
      <c r="L279" s="31"/>
      <c r="M279" s="36"/>
      <c r="N279" s="36"/>
      <c r="O279" s="36"/>
      <c r="P279" s="36"/>
    </row>
    <row r="280" spans="1:16" ht="15.75" hidden="1">
      <c r="A280" s="47"/>
      <c r="B280" s="48"/>
      <c r="C280" s="31"/>
      <c r="D280" s="46"/>
      <c r="E280" s="63"/>
      <c r="F280" s="31"/>
      <c r="G280" s="31"/>
      <c r="H280" s="31"/>
      <c r="I280" s="31"/>
      <c r="J280" s="31"/>
      <c r="K280" s="31"/>
      <c r="L280" s="31"/>
      <c r="M280" s="36"/>
      <c r="N280" s="36"/>
      <c r="O280" s="36"/>
      <c r="P280" s="36"/>
    </row>
    <row r="281" spans="1:16" ht="15.75" hidden="1">
      <c r="A281" s="47"/>
      <c r="B281" s="48"/>
      <c r="C281" s="31"/>
      <c r="D281" s="46"/>
      <c r="E281" s="63"/>
      <c r="F281" s="31"/>
      <c r="G281" s="31"/>
      <c r="H281" s="31"/>
      <c r="I281" s="31"/>
      <c r="J281" s="31"/>
      <c r="K281" s="31"/>
      <c r="L281" s="36"/>
      <c r="M281" s="36"/>
      <c r="N281" s="36"/>
      <c r="O281" s="36"/>
      <c r="P281" s="36"/>
    </row>
    <row r="282" spans="1:16" ht="15.75" hidden="1">
      <c r="A282" s="47"/>
      <c r="B282" s="48"/>
      <c r="C282" s="31"/>
      <c r="D282" s="46"/>
      <c r="E282" s="63"/>
      <c r="F282" s="31"/>
      <c r="G282" s="31"/>
      <c r="H282" s="31"/>
      <c r="I282" s="31"/>
      <c r="J282" s="31"/>
      <c r="K282" s="31"/>
      <c r="L282" s="31"/>
      <c r="M282" s="36"/>
      <c r="N282" s="36"/>
      <c r="O282" s="36"/>
      <c r="P282" s="36"/>
    </row>
    <row r="283" spans="1:16" ht="15.75" hidden="1">
      <c r="A283" s="47" t="s">
        <v>20</v>
      </c>
      <c r="B283" s="50" t="s">
        <v>23</v>
      </c>
      <c r="C283" s="51" t="s">
        <v>21</v>
      </c>
      <c r="D283" s="46"/>
      <c r="E283" s="63"/>
      <c r="F283" s="32"/>
      <c r="G283" s="32" t="s">
        <v>16</v>
      </c>
      <c r="H283" s="32"/>
      <c r="I283" s="32" t="s">
        <v>28</v>
      </c>
      <c r="J283" s="36"/>
      <c r="K283" s="36"/>
      <c r="L283" s="36"/>
      <c r="M283" s="36"/>
      <c r="N283" s="36"/>
      <c r="O283" s="36"/>
      <c r="P283" s="36"/>
    </row>
    <row r="284" spans="1:16" ht="15.75" hidden="1">
      <c r="A284" s="47"/>
      <c r="B284" s="52" t="s">
        <v>24</v>
      </c>
      <c r="C284" s="53" t="s">
        <v>17</v>
      </c>
      <c r="D284" s="46"/>
      <c r="E284" s="63"/>
      <c r="F284" s="54"/>
      <c r="G284" s="54" t="s">
        <v>18</v>
      </c>
      <c r="H284" s="54"/>
      <c r="I284" s="54" t="s">
        <v>22</v>
      </c>
      <c r="J284" s="36"/>
      <c r="K284" s="36"/>
      <c r="L284" s="36"/>
      <c r="M284" s="36"/>
      <c r="N284" s="36"/>
      <c r="O284" s="36"/>
      <c r="P284" s="36"/>
    </row>
    <row r="285" spans="1:16" hidden="1"/>
    <row r="286" spans="1:16" ht="16.5" thickTop="1">
      <c r="A286" s="3" t="s">
        <v>0</v>
      </c>
      <c r="B286" s="4"/>
      <c r="C286" s="5"/>
      <c r="D286" s="5"/>
      <c r="E286" s="5"/>
      <c r="F286" s="6"/>
      <c r="G286" s="6"/>
      <c r="H286" s="6"/>
      <c r="I286" s="6"/>
      <c r="J286" s="6"/>
      <c r="K286" s="6"/>
      <c r="L286" s="7"/>
      <c r="M286" s="36"/>
      <c r="N286" s="36"/>
      <c r="O286" s="36"/>
      <c r="P286" s="36"/>
    </row>
    <row r="287" spans="1:16" ht="15.75">
      <c r="A287" s="8" t="s">
        <v>292</v>
      </c>
      <c r="B287" s="3"/>
      <c r="C287" s="3"/>
      <c r="D287" s="3"/>
      <c r="E287" s="3"/>
      <c r="F287" s="6"/>
      <c r="G287" s="56"/>
      <c r="H287" s="6"/>
      <c r="I287" s="6"/>
      <c r="J287" s="6"/>
      <c r="K287" s="6"/>
      <c r="L287" s="7"/>
      <c r="M287" s="36"/>
      <c r="N287" s="36"/>
      <c r="O287" s="36"/>
      <c r="P287" s="36"/>
    </row>
    <row r="288" spans="1:16" ht="15.75">
      <c r="A288" s="9"/>
      <c r="B288" s="9" t="s">
        <v>15</v>
      </c>
      <c r="C288" s="10" t="s">
        <v>1</v>
      </c>
      <c r="D288" s="65" t="s">
        <v>32</v>
      </c>
      <c r="E288" s="11" t="s">
        <v>2</v>
      </c>
      <c r="F288" s="10" t="s">
        <v>3</v>
      </c>
      <c r="G288" s="12" t="s">
        <v>4</v>
      </c>
      <c r="H288" s="12" t="s">
        <v>4</v>
      </c>
      <c r="I288" s="62" t="s">
        <v>5</v>
      </c>
      <c r="J288" s="12" t="s">
        <v>29</v>
      </c>
      <c r="K288" s="42" t="s">
        <v>35</v>
      </c>
      <c r="L288" s="33" t="s">
        <v>7</v>
      </c>
      <c r="M288" s="33" t="s">
        <v>7</v>
      </c>
      <c r="N288" s="12" t="s">
        <v>8</v>
      </c>
      <c r="O288" s="78" t="s">
        <v>9</v>
      </c>
      <c r="P288" s="13" t="s">
        <v>27</v>
      </c>
    </row>
    <row r="289" spans="1:16" ht="15.75">
      <c r="A289" s="14"/>
      <c r="B289" s="14"/>
      <c r="C289" s="15"/>
      <c r="D289" s="66"/>
      <c r="E289" s="16"/>
      <c r="F289" s="15"/>
      <c r="G289" s="1" t="s">
        <v>10</v>
      </c>
      <c r="H289" s="1" t="s">
        <v>10</v>
      </c>
      <c r="I289" s="34" t="s">
        <v>11</v>
      </c>
      <c r="J289" s="43"/>
      <c r="K289" s="43" t="s">
        <v>34</v>
      </c>
      <c r="L289" s="34" t="s">
        <v>12</v>
      </c>
      <c r="M289" s="34" t="s">
        <v>13</v>
      </c>
      <c r="N289" s="1" t="s">
        <v>14</v>
      </c>
      <c r="O289" s="14"/>
      <c r="P289" s="17"/>
    </row>
    <row r="290" spans="1:16" ht="15.75">
      <c r="A290" s="14"/>
      <c r="B290" s="14"/>
      <c r="C290" s="18"/>
      <c r="D290" s="66"/>
      <c r="E290" s="16"/>
      <c r="F290" s="15"/>
      <c r="G290" s="1" t="s">
        <v>236</v>
      </c>
      <c r="H290" s="1" t="s">
        <v>30</v>
      </c>
      <c r="I290" s="34" t="s">
        <v>6</v>
      </c>
      <c r="J290" s="1"/>
      <c r="K290" s="1"/>
      <c r="L290" s="1"/>
      <c r="M290" s="1"/>
      <c r="N290" s="1"/>
      <c r="O290" s="14"/>
      <c r="P290" s="17"/>
    </row>
    <row r="291" spans="1:16" ht="15.75">
      <c r="A291" s="19"/>
      <c r="B291" s="19"/>
      <c r="C291" s="20"/>
      <c r="D291" s="67"/>
      <c r="E291" s="21"/>
      <c r="F291" s="22"/>
      <c r="G291" s="23"/>
      <c r="H291" s="61"/>
      <c r="I291" s="24"/>
      <c r="J291" s="23"/>
      <c r="K291" s="35"/>
      <c r="L291" s="23"/>
      <c r="M291" s="23"/>
      <c r="N291" s="23"/>
      <c r="O291" s="19"/>
      <c r="P291" s="25"/>
    </row>
    <row r="292" spans="1:16" ht="15.75">
      <c r="A292" s="37"/>
      <c r="B292" s="2"/>
      <c r="C292" s="38" t="s">
        <v>37</v>
      </c>
      <c r="D292" s="68"/>
      <c r="E292" s="26"/>
      <c r="F292" s="38"/>
      <c r="G292" s="39"/>
      <c r="H292" s="39"/>
      <c r="I292" s="39"/>
      <c r="J292" s="39"/>
      <c r="K292" s="39"/>
      <c r="L292" s="1"/>
      <c r="M292" s="1"/>
      <c r="N292" s="1"/>
      <c r="O292" s="41"/>
      <c r="P292" s="44"/>
    </row>
    <row r="293" spans="1:16" ht="15.75">
      <c r="A293" s="37">
        <v>1</v>
      </c>
      <c r="B293" s="40" t="s">
        <v>293</v>
      </c>
      <c r="C293" s="38" t="s">
        <v>294</v>
      </c>
      <c r="D293" s="64" t="s">
        <v>295</v>
      </c>
      <c r="E293" s="26">
        <v>43159</v>
      </c>
      <c r="F293" s="38" t="s">
        <v>296</v>
      </c>
      <c r="G293" s="39">
        <v>0</v>
      </c>
      <c r="H293" s="39">
        <v>0</v>
      </c>
      <c r="I293" s="39">
        <v>0</v>
      </c>
      <c r="J293" s="1">
        <v>0</v>
      </c>
      <c r="K293" s="1">
        <v>0</v>
      </c>
      <c r="L293" s="1">
        <f t="shared" ref="L293" si="67">SUM(G293:K293)</f>
        <v>0</v>
      </c>
      <c r="M293" s="1">
        <f>10000000-L293</f>
        <v>10000000</v>
      </c>
      <c r="N293" s="1">
        <f t="shared" ref="N293" si="68">+L293+M293</f>
        <v>10000000</v>
      </c>
      <c r="O293" s="75" t="s">
        <v>297</v>
      </c>
      <c r="P293" s="71" t="s">
        <v>31</v>
      </c>
    </row>
    <row r="294" spans="1:16" ht="15.75">
      <c r="A294" s="37"/>
      <c r="B294" s="40"/>
      <c r="C294" s="38"/>
      <c r="D294" s="63"/>
      <c r="E294" s="26"/>
      <c r="F294" s="38"/>
      <c r="G294" s="39"/>
      <c r="H294" s="39"/>
      <c r="I294" s="39"/>
      <c r="J294" s="39"/>
      <c r="K294" s="39"/>
      <c r="L294" s="1"/>
      <c r="M294" s="1"/>
      <c r="N294" s="1"/>
      <c r="O294" s="60"/>
      <c r="P294" s="45"/>
    </row>
    <row r="295" spans="1:16" ht="16.5" thickBot="1">
      <c r="A295" s="27"/>
      <c r="B295" s="57"/>
      <c r="C295" s="58"/>
      <c r="D295" s="69"/>
      <c r="E295" s="58"/>
      <c r="F295" s="59"/>
      <c r="G295" s="28">
        <f t="shared" ref="G295" si="69">SUM(G293:G294)</f>
        <v>0</v>
      </c>
      <c r="H295" s="28">
        <f t="shared" ref="H295" si="70">SUM(H293:H294)</f>
        <v>0</v>
      </c>
      <c r="I295" s="28">
        <f t="shared" ref="I295" si="71">SUM(I293:I294)</f>
        <v>0</v>
      </c>
      <c r="J295" s="28">
        <f t="shared" ref="J295" si="72">SUM(J293:J294)</f>
        <v>0</v>
      </c>
      <c r="K295" s="28">
        <f t="shared" ref="K295" si="73">SUM(K293:K294)</f>
        <v>0</v>
      </c>
      <c r="L295" s="28">
        <f t="shared" ref="L295" si="74">SUM(L293:L294)</f>
        <v>0</v>
      </c>
      <c r="M295" s="28">
        <f t="shared" ref="M295" si="75">SUM(M293:M294)</f>
        <v>10000000</v>
      </c>
      <c r="N295" s="28">
        <f t="shared" ref="N295" si="76">SUM(N293:N294)</f>
        <v>10000000</v>
      </c>
      <c r="O295" s="29"/>
      <c r="P295" s="29"/>
    </row>
    <row r="296" spans="1:16" ht="16.5" thickTop="1">
      <c r="A296" s="5"/>
      <c r="B296" s="4"/>
      <c r="C296" s="4"/>
      <c r="D296" s="5"/>
      <c r="E296" s="4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4"/>
    </row>
    <row r="297" spans="1:16" ht="15.75">
      <c r="A297" s="5"/>
      <c r="B297" s="31" t="s">
        <v>298</v>
      </c>
      <c r="C297" s="4"/>
      <c r="D297" s="46"/>
      <c r="E297" s="36"/>
      <c r="F297" s="30"/>
      <c r="G297" s="31"/>
      <c r="H297" s="31"/>
      <c r="I297" s="31"/>
      <c r="J297" s="31"/>
      <c r="K297" s="31"/>
      <c r="L297" s="31"/>
      <c r="M297" s="36"/>
      <c r="N297" s="36"/>
      <c r="O297" s="36"/>
      <c r="P297" s="36"/>
    </row>
    <row r="298" spans="1:16" ht="15.75">
      <c r="A298" s="47"/>
      <c r="B298" s="48" t="s">
        <v>19</v>
      </c>
      <c r="C298" s="31" t="s">
        <v>25</v>
      </c>
      <c r="D298" s="46"/>
      <c r="E298" s="63"/>
      <c r="F298" s="49"/>
      <c r="G298" s="155" t="s">
        <v>26</v>
      </c>
      <c r="H298" s="155"/>
      <c r="I298" s="155"/>
      <c r="J298" s="36"/>
      <c r="K298" s="49"/>
      <c r="L298" s="36"/>
      <c r="M298" s="36"/>
      <c r="N298" s="36"/>
      <c r="O298" s="36"/>
      <c r="P298" s="36"/>
    </row>
    <row r="299" spans="1:16" ht="15.75">
      <c r="A299" s="47"/>
      <c r="B299" s="48"/>
      <c r="C299" s="31"/>
      <c r="D299" s="46"/>
      <c r="E299" s="63"/>
      <c r="F299" s="31"/>
      <c r="G299" s="31"/>
      <c r="H299" s="31"/>
      <c r="I299" s="31"/>
      <c r="J299" s="31"/>
      <c r="K299" s="31"/>
      <c r="L299" s="31"/>
      <c r="M299" s="36"/>
      <c r="N299" s="36"/>
      <c r="O299" s="36"/>
      <c r="P299" s="36"/>
    </row>
    <row r="300" spans="1:16" ht="15.75">
      <c r="A300" s="47"/>
      <c r="B300" s="48"/>
      <c r="C300" s="31"/>
      <c r="D300" s="46"/>
      <c r="E300" s="63"/>
      <c r="F300" s="31"/>
      <c r="G300" s="31"/>
      <c r="H300" s="31"/>
      <c r="I300" s="31"/>
      <c r="J300" s="31"/>
      <c r="K300" s="31"/>
      <c r="L300" s="31"/>
      <c r="M300" s="36"/>
      <c r="N300" s="36"/>
      <c r="O300" s="36"/>
      <c r="P300" s="36"/>
    </row>
    <row r="301" spans="1:16" ht="15.75">
      <c r="A301" s="47"/>
      <c r="B301" s="48"/>
      <c r="C301" s="31"/>
      <c r="D301" s="46"/>
      <c r="E301" s="63"/>
      <c r="F301" s="31"/>
      <c r="G301" s="31"/>
      <c r="H301" s="31"/>
      <c r="I301" s="31"/>
      <c r="J301" s="31"/>
      <c r="K301" s="31"/>
      <c r="L301" s="36"/>
      <c r="M301" s="36"/>
      <c r="N301" s="36"/>
      <c r="O301" s="36"/>
      <c r="P301" s="36"/>
    </row>
    <row r="302" spans="1:16" ht="15.75">
      <c r="A302" s="47"/>
      <c r="B302" s="48"/>
      <c r="C302" s="31"/>
      <c r="D302" s="46"/>
      <c r="E302" s="63"/>
      <c r="F302" s="31"/>
      <c r="G302" s="31"/>
      <c r="H302" s="31"/>
      <c r="I302" s="31"/>
      <c r="J302" s="31"/>
      <c r="K302" s="31"/>
      <c r="L302" s="31"/>
      <c r="M302" s="36"/>
      <c r="N302" s="36"/>
      <c r="O302" s="36"/>
      <c r="P302" s="36"/>
    </row>
    <row r="303" spans="1:16" ht="15.75">
      <c r="A303" s="47" t="s">
        <v>20</v>
      </c>
      <c r="B303" s="50" t="s">
        <v>23</v>
      </c>
      <c r="C303" s="51" t="s">
        <v>21</v>
      </c>
      <c r="D303" s="46"/>
      <c r="E303" s="63"/>
      <c r="F303" s="32"/>
      <c r="G303" s="32" t="s">
        <v>16</v>
      </c>
      <c r="H303" s="32"/>
      <c r="I303" s="32" t="s">
        <v>28</v>
      </c>
      <c r="J303" s="36"/>
      <c r="K303" s="36"/>
      <c r="L303" s="36"/>
      <c r="M303" s="36"/>
      <c r="N303" s="36"/>
      <c r="O303" s="36"/>
      <c r="P303" s="36"/>
    </row>
    <row r="304" spans="1:16" ht="15.75">
      <c r="A304" s="47"/>
      <c r="B304" s="52" t="s">
        <v>24</v>
      </c>
      <c r="C304" s="53" t="s">
        <v>17</v>
      </c>
      <c r="D304" s="46"/>
      <c r="E304" s="63"/>
      <c r="F304" s="54"/>
      <c r="G304" s="54" t="s">
        <v>18</v>
      </c>
      <c r="H304" s="54"/>
      <c r="I304" s="54" t="s">
        <v>22</v>
      </c>
      <c r="J304" s="36"/>
      <c r="K304" s="36"/>
      <c r="L304" s="36"/>
      <c r="M304" s="36"/>
      <c r="N304" s="36"/>
      <c r="O304" s="36"/>
      <c r="P304" s="36"/>
    </row>
  </sheetData>
  <mergeCells count="15">
    <mergeCell ref="G298:I298"/>
    <mergeCell ref="G258:I258"/>
    <mergeCell ref="G278:I278"/>
    <mergeCell ref="G237:I237"/>
    <mergeCell ref="G14:I14"/>
    <mergeCell ref="G34:I34"/>
    <mergeCell ref="G54:I54"/>
    <mergeCell ref="G74:I74"/>
    <mergeCell ref="G95:I95"/>
    <mergeCell ref="G197:I197"/>
    <mergeCell ref="G217:I217"/>
    <mergeCell ref="G177:I177"/>
    <mergeCell ref="G155:I155"/>
    <mergeCell ref="G115:I115"/>
    <mergeCell ref="G135:I135"/>
  </mergeCells>
  <pageMargins left="0.11811023622047245" right="0.70866141732283472" top="0.74803149606299213" bottom="0.98425196850393704" header="0.31496062992125984" footer="0.31496062992125984"/>
  <pageSetup paperSize="5" scale="8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82"/>
  <sheetViews>
    <sheetView topLeftCell="A199" workbookViewId="0">
      <selection activeCell="G218" sqref="G218"/>
    </sheetView>
  </sheetViews>
  <sheetFormatPr defaultRowHeight="15"/>
  <cols>
    <col min="1" max="1" width="3.7109375" style="63" customWidth="1"/>
    <col min="2" max="2" width="15.140625" style="63" customWidth="1"/>
    <col min="3" max="4" width="9.140625" style="63"/>
    <col min="5" max="5" width="12.28515625" style="63" bestFit="1" customWidth="1"/>
    <col min="6" max="6" width="14.42578125" style="63" customWidth="1"/>
    <col min="7" max="7" width="16.85546875" style="63" customWidth="1"/>
    <col min="8" max="8" width="9.42578125" style="63" customWidth="1"/>
    <col min="9" max="9" width="13" style="63" customWidth="1"/>
    <col min="10" max="10" width="12.42578125" style="63" bestFit="1" customWidth="1"/>
    <col min="11" max="11" width="14.28515625" style="63" bestFit="1" customWidth="1"/>
    <col min="12" max="12" width="15" style="63" customWidth="1"/>
    <col min="13" max="13" width="16.140625" style="36" customWidth="1"/>
    <col min="14" max="14" width="15.5703125" style="63" customWidth="1"/>
    <col min="15" max="15" width="15.42578125" style="63" bestFit="1" customWidth="1"/>
    <col min="16" max="16" width="8.28515625" style="63" customWidth="1"/>
    <col min="17" max="17" width="5.28515625" style="63" customWidth="1"/>
    <col min="18" max="16384" width="9.140625" style="63"/>
  </cols>
  <sheetData>
    <row r="1" spans="1:16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</row>
    <row r="2" spans="1:16" ht="15.75">
      <c r="A2" s="8" t="s">
        <v>305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</row>
    <row r="3" spans="1:16" ht="15.75">
      <c r="A3" s="9"/>
      <c r="B3" s="9" t="s">
        <v>15</v>
      </c>
      <c r="C3" s="10" t="s">
        <v>1</v>
      </c>
      <c r="D3" s="65" t="s">
        <v>32</v>
      </c>
      <c r="E3" s="11" t="s">
        <v>2</v>
      </c>
      <c r="F3" s="10" t="s">
        <v>3</v>
      </c>
      <c r="G3" s="12" t="s">
        <v>4</v>
      </c>
      <c r="H3" s="12" t="s">
        <v>4</v>
      </c>
      <c r="I3" s="62" t="s">
        <v>5</v>
      </c>
      <c r="J3" s="12" t="s">
        <v>29</v>
      </c>
      <c r="K3" s="42" t="s">
        <v>35</v>
      </c>
      <c r="L3" s="33" t="s">
        <v>7</v>
      </c>
      <c r="M3" s="33" t="s">
        <v>7</v>
      </c>
      <c r="N3" s="12" t="s">
        <v>8</v>
      </c>
      <c r="O3" s="78" t="s">
        <v>9</v>
      </c>
      <c r="P3" s="13" t="s">
        <v>27</v>
      </c>
    </row>
    <row r="4" spans="1:16" ht="15.75">
      <c r="A4" s="14"/>
      <c r="B4" s="14"/>
      <c r="C4" s="15"/>
      <c r="D4" s="66"/>
      <c r="E4" s="16"/>
      <c r="F4" s="15"/>
      <c r="G4" s="1" t="s">
        <v>10</v>
      </c>
      <c r="H4" s="1" t="s">
        <v>10</v>
      </c>
      <c r="I4" s="34" t="s">
        <v>11</v>
      </c>
      <c r="J4" s="43"/>
      <c r="K4" s="43" t="s">
        <v>34</v>
      </c>
      <c r="L4" s="34" t="s">
        <v>12</v>
      </c>
      <c r="M4" s="34" t="s">
        <v>13</v>
      </c>
      <c r="N4" s="1" t="s">
        <v>14</v>
      </c>
      <c r="O4" s="14"/>
      <c r="P4" s="17"/>
    </row>
    <row r="5" spans="1:16" ht="15.75">
      <c r="A5" s="14"/>
      <c r="B5" s="14"/>
      <c r="C5" s="18"/>
      <c r="D5" s="66"/>
      <c r="E5" s="16"/>
      <c r="F5" s="15"/>
      <c r="G5" s="1" t="s">
        <v>303</v>
      </c>
      <c r="H5" s="1" t="s">
        <v>30</v>
      </c>
      <c r="I5" s="34" t="s">
        <v>6</v>
      </c>
      <c r="J5" s="1"/>
      <c r="K5" s="1"/>
      <c r="L5" s="1"/>
      <c r="M5" s="1"/>
      <c r="N5" s="1"/>
      <c r="O5" s="14"/>
      <c r="P5" s="17"/>
    </row>
    <row r="6" spans="1:16" ht="15.75">
      <c r="A6" s="19"/>
      <c r="B6" s="19"/>
      <c r="C6" s="20"/>
      <c r="D6" s="67"/>
      <c r="E6" s="21"/>
      <c r="F6" s="22"/>
      <c r="G6" s="23"/>
      <c r="H6" s="61"/>
      <c r="I6" s="24"/>
      <c r="J6" s="23"/>
      <c r="K6" s="35"/>
      <c r="L6" s="23"/>
      <c r="M6" s="23"/>
      <c r="N6" s="23"/>
      <c r="O6" s="19"/>
      <c r="P6" s="25"/>
    </row>
    <row r="7" spans="1:16" ht="15.75">
      <c r="A7" s="37"/>
      <c r="B7" s="2"/>
      <c r="C7" s="38" t="s">
        <v>37</v>
      </c>
      <c r="D7" s="68"/>
      <c r="E7" s="26"/>
      <c r="F7" s="38"/>
      <c r="G7" s="39"/>
      <c r="H7" s="39"/>
      <c r="I7" s="39"/>
      <c r="J7" s="39"/>
      <c r="K7" s="39"/>
      <c r="L7" s="1"/>
      <c r="M7" s="1"/>
      <c r="N7" s="1"/>
      <c r="O7" s="41"/>
      <c r="P7" s="44"/>
    </row>
    <row r="8" spans="1:16" ht="15.75">
      <c r="A8" s="37">
        <v>1</v>
      </c>
      <c r="B8" s="40" t="s">
        <v>299</v>
      </c>
      <c r="C8" s="38" t="s">
        <v>300</v>
      </c>
      <c r="D8" s="64" t="s">
        <v>301</v>
      </c>
      <c r="E8" s="26">
        <v>43165</v>
      </c>
      <c r="F8" s="38" t="s">
        <v>302</v>
      </c>
      <c r="G8" s="39">
        <v>10750000</v>
      </c>
      <c r="H8" s="39">
        <v>0</v>
      </c>
      <c r="I8" s="39">
        <v>268750</v>
      </c>
      <c r="J8" s="1">
        <v>256935</v>
      </c>
      <c r="K8" s="1">
        <v>0</v>
      </c>
      <c r="L8" s="1">
        <f t="shared" ref="L8" si="0">SUM(G8:K8)</f>
        <v>11275685</v>
      </c>
      <c r="M8" s="1">
        <f>15000000-L8</f>
        <v>3724315</v>
      </c>
      <c r="N8" s="1">
        <f t="shared" ref="N8" si="1">+L8+M8</f>
        <v>15000000</v>
      </c>
      <c r="O8" s="75" t="s">
        <v>304</v>
      </c>
      <c r="P8" s="71" t="s">
        <v>36</v>
      </c>
    </row>
    <row r="9" spans="1:16" ht="15.75">
      <c r="A9" s="37"/>
      <c r="B9" s="40"/>
      <c r="C9" s="38"/>
      <c r="E9" s="26"/>
      <c r="F9" s="38"/>
      <c r="G9" s="39"/>
      <c r="H9" s="39"/>
      <c r="I9" s="39"/>
      <c r="J9" s="39"/>
      <c r="K9" s="39"/>
      <c r="L9" s="1"/>
      <c r="M9" s="1"/>
      <c r="N9" s="1"/>
      <c r="O9" s="60"/>
      <c r="P9" s="45"/>
    </row>
    <row r="10" spans="1:16" ht="16.5" thickBot="1">
      <c r="A10" s="27"/>
      <c r="B10" s="57"/>
      <c r="C10" s="58"/>
      <c r="D10" s="69"/>
      <c r="E10" s="58"/>
      <c r="F10" s="59"/>
      <c r="G10" s="28">
        <f t="shared" ref="G10" si="2">SUM(G8:G9)</f>
        <v>10750000</v>
      </c>
      <c r="H10" s="28">
        <f t="shared" ref="H10:N10" si="3">SUM(H8:H9)</f>
        <v>0</v>
      </c>
      <c r="I10" s="28">
        <f t="shared" si="3"/>
        <v>268750</v>
      </c>
      <c r="J10" s="28">
        <f t="shared" si="3"/>
        <v>256935</v>
      </c>
      <c r="K10" s="28">
        <f t="shared" si="3"/>
        <v>0</v>
      </c>
      <c r="L10" s="28">
        <f t="shared" si="3"/>
        <v>11275685</v>
      </c>
      <c r="M10" s="28">
        <f t="shared" si="3"/>
        <v>3724315</v>
      </c>
      <c r="N10" s="28">
        <f t="shared" si="3"/>
        <v>15000000</v>
      </c>
      <c r="O10" s="29"/>
      <c r="P10" s="29"/>
    </row>
    <row r="11" spans="1:16" ht="16.5" thickTop="1">
      <c r="A11" s="5"/>
      <c r="B11" s="4"/>
      <c r="C11" s="4"/>
      <c r="D11" s="5"/>
      <c r="E11" s="4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"/>
    </row>
    <row r="12" spans="1:16" ht="15.75">
      <c r="A12" s="5"/>
      <c r="B12" s="31" t="s">
        <v>306</v>
      </c>
      <c r="C12" s="4"/>
      <c r="D12" s="46"/>
      <c r="E12" s="36"/>
      <c r="F12" s="30"/>
      <c r="G12" s="31"/>
      <c r="H12" s="31"/>
      <c r="I12" s="31"/>
      <c r="J12" s="31"/>
      <c r="K12" s="31"/>
      <c r="L12" s="31"/>
      <c r="N12" s="36"/>
      <c r="O12" s="36"/>
      <c r="P12" s="36"/>
    </row>
    <row r="13" spans="1:16" ht="15.75">
      <c r="A13" s="47"/>
      <c r="B13" s="48" t="s">
        <v>19</v>
      </c>
      <c r="C13" s="31" t="s">
        <v>25</v>
      </c>
      <c r="D13" s="46"/>
      <c r="F13" s="49"/>
      <c r="G13" s="155" t="s">
        <v>26</v>
      </c>
      <c r="H13" s="155"/>
      <c r="I13" s="155"/>
      <c r="J13" s="36"/>
      <c r="K13" s="49"/>
      <c r="L13" s="36"/>
      <c r="N13" s="36"/>
      <c r="O13" s="36"/>
      <c r="P13" s="36"/>
    </row>
    <row r="14" spans="1:16" ht="15.75">
      <c r="A14" s="47"/>
      <c r="B14" s="48"/>
      <c r="C14" s="31"/>
      <c r="D14" s="46"/>
      <c r="F14" s="31"/>
      <c r="G14" s="31"/>
      <c r="H14" s="31"/>
      <c r="I14" s="31"/>
      <c r="J14" s="31"/>
      <c r="K14" s="31"/>
      <c r="L14" s="31"/>
      <c r="N14" s="36"/>
      <c r="O14" s="36"/>
      <c r="P14" s="36"/>
    </row>
    <row r="15" spans="1:16" ht="15.75">
      <c r="A15" s="47"/>
      <c r="B15" s="48"/>
      <c r="C15" s="31"/>
      <c r="D15" s="46"/>
      <c r="F15" s="31"/>
      <c r="G15" s="31"/>
      <c r="H15" s="31"/>
      <c r="I15" s="31"/>
      <c r="J15" s="31"/>
      <c r="K15" s="31"/>
      <c r="L15" s="31"/>
      <c r="N15" s="36"/>
      <c r="O15" s="36"/>
      <c r="P15" s="36"/>
    </row>
    <row r="16" spans="1:16" ht="15.75">
      <c r="A16" s="47"/>
      <c r="B16" s="48"/>
      <c r="C16" s="31"/>
      <c r="D16" s="46"/>
      <c r="F16" s="31"/>
      <c r="G16" s="31"/>
      <c r="H16" s="31"/>
      <c r="I16" s="31"/>
      <c r="J16" s="31"/>
      <c r="K16" s="31"/>
      <c r="L16" s="36"/>
      <c r="N16" s="36"/>
      <c r="O16" s="36"/>
      <c r="P16" s="36"/>
    </row>
    <row r="17" spans="1:16" ht="15.75">
      <c r="A17" s="47"/>
      <c r="B17" s="48"/>
      <c r="C17" s="31"/>
      <c r="D17" s="46"/>
      <c r="F17" s="31"/>
      <c r="G17" s="31"/>
      <c r="H17" s="31"/>
      <c r="I17" s="31"/>
      <c r="J17" s="31"/>
      <c r="K17" s="31"/>
      <c r="L17" s="31"/>
      <c r="N17" s="36"/>
      <c r="O17" s="36"/>
      <c r="P17" s="36"/>
    </row>
    <row r="18" spans="1:16" ht="15.75">
      <c r="A18" s="47" t="s">
        <v>20</v>
      </c>
      <c r="B18" s="50" t="s">
        <v>23</v>
      </c>
      <c r="C18" s="51" t="s">
        <v>21</v>
      </c>
      <c r="D18" s="46"/>
      <c r="F18" s="32"/>
      <c r="G18" s="32" t="s">
        <v>16</v>
      </c>
      <c r="H18" s="32"/>
      <c r="I18" s="32" t="s">
        <v>28</v>
      </c>
      <c r="J18" s="36"/>
      <c r="K18" s="36"/>
      <c r="L18" s="36"/>
      <c r="N18" s="36"/>
      <c r="O18" s="36"/>
      <c r="P18" s="36"/>
    </row>
    <row r="19" spans="1:16" ht="15.75">
      <c r="A19" s="47"/>
      <c r="B19" s="52" t="s">
        <v>24</v>
      </c>
      <c r="C19" s="53" t="s">
        <v>17</v>
      </c>
      <c r="D19" s="46"/>
      <c r="F19" s="54"/>
      <c r="G19" s="54" t="s">
        <v>18</v>
      </c>
      <c r="H19" s="54"/>
      <c r="I19" s="54" t="s">
        <v>22</v>
      </c>
      <c r="J19" s="36"/>
      <c r="K19" s="36"/>
      <c r="L19" s="36"/>
      <c r="N19" s="36"/>
      <c r="O19" s="36"/>
      <c r="P19" s="36"/>
    </row>
    <row r="20" spans="1:16">
      <c r="A20" s="79" t="s">
        <v>307</v>
      </c>
    </row>
    <row r="21" spans="1:16" ht="15.75">
      <c r="A21" s="3" t="s">
        <v>0</v>
      </c>
      <c r="B21" s="4"/>
      <c r="C21" s="5"/>
      <c r="D21" s="5"/>
      <c r="E21" s="5"/>
      <c r="F21" s="6"/>
      <c r="G21" s="6"/>
      <c r="H21" s="6"/>
      <c r="I21" s="6"/>
      <c r="J21" s="6"/>
      <c r="K21" s="6"/>
      <c r="L21" s="7"/>
      <c r="N21" s="36"/>
      <c r="O21" s="36"/>
      <c r="P21" s="36"/>
    </row>
    <row r="22" spans="1:16" ht="15.75">
      <c r="A22" s="8" t="s">
        <v>308</v>
      </c>
      <c r="B22" s="3"/>
      <c r="C22" s="3"/>
      <c r="D22" s="3"/>
      <c r="E22" s="3"/>
      <c r="F22" s="6"/>
      <c r="G22" s="6"/>
      <c r="H22" s="6"/>
      <c r="I22" s="6"/>
      <c r="J22" s="6"/>
      <c r="K22" s="6"/>
      <c r="L22" s="7"/>
      <c r="N22" s="36"/>
      <c r="O22" s="36"/>
      <c r="P22" s="36"/>
    </row>
    <row r="23" spans="1:16" ht="15.75">
      <c r="A23" s="9"/>
      <c r="B23" s="9" t="s">
        <v>15</v>
      </c>
      <c r="C23" s="10" t="s">
        <v>1</v>
      </c>
      <c r="D23" s="65" t="s">
        <v>32</v>
      </c>
      <c r="E23" s="11" t="s">
        <v>2</v>
      </c>
      <c r="F23" s="10" t="s">
        <v>3</v>
      </c>
      <c r="G23" s="12" t="s">
        <v>4</v>
      </c>
      <c r="H23" s="12" t="s">
        <v>4</v>
      </c>
      <c r="I23" s="62" t="s">
        <v>5</v>
      </c>
      <c r="J23" s="12" t="s">
        <v>29</v>
      </c>
      <c r="K23" s="42" t="s">
        <v>35</v>
      </c>
      <c r="L23" s="33" t="s">
        <v>7</v>
      </c>
      <c r="M23" s="33" t="s">
        <v>7</v>
      </c>
      <c r="N23" s="12" t="s">
        <v>8</v>
      </c>
      <c r="O23" s="78" t="s">
        <v>9</v>
      </c>
      <c r="P23" s="13" t="s">
        <v>27</v>
      </c>
    </row>
    <row r="24" spans="1:16" ht="15.75">
      <c r="A24" s="14"/>
      <c r="B24" s="14"/>
      <c r="C24" s="15"/>
      <c r="D24" s="66"/>
      <c r="E24" s="16"/>
      <c r="F24" s="15"/>
      <c r="G24" s="1" t="s">
        <v>10</v>
      </c>
      <c r="H24" s="1" t="s">
        <v>10</v>
      </c>
      <c r="I24" s="34" t="s">
        <v>11</v>
      </c>
      <c r="J24" s="43"/>
      <c r="K24" s="43" t="s">
        <v>34</v>
      </c>
      <c r="L24" s="34" t="s">
        <v>12</v>
      </c>
      <c r="M24" s="34" t="s">
        <v>13</v>
      </c>
      <c r="N24" s="1" t="s">
        <v>14</v>
      </c>
      <c r="O24" s="14"/>
      <c r="P24" s="17"/>
    </row>
    <row r="25" spans="1:16" ht="15.75">
      <c r="A25" s="14"/>
      <c r="B25" s="14"/>
      <c r="C25" s="18"/>
      <c r="D25" s="66"/>
      <c r="E25" s="16"/>
      <c r="F25" s="15"/>
      <c r="G25" s="1" t="s">
        <v>303</v>
      </c>
      <c r="H25" s="1" t="s">
        <v>30</v>
      </c>
      <c r="I25" s="34" t="s">
        <v>6</v>
      </c>
      <c r="J25" s="1"/>
      <c r="K25" s="1"/>
      <c r="L25" s="1"/>
      <c r="M25" s="1"/>
      <c r="N25" s="1"/>
      <c r="O25" s="14"/>
      <c r="P25" s="17"/>
    </row>
    <row r="26" spans="1:16" ht="15.75">
      <c r="A26" s="19"/>
      <c r="B26" s="19"/>
      <c r="C26" s="20"/>
      <c r="D26" s="67"/>
      <c r="E26" s="21"/>
      <c r="F26" s="22"/>
      <c r="G26" s="23"/>
      <c r="H26" s="61"/>
      <c r="I26" s="24"/>
      <c r="J26" s="23"/>
      <c r="K26" s="35"/>
      <c r="L26" s="23"/>
      <c r="M26" s="23"/>
      <c r="N26" s="23"/>
      <c r="O26" s="19"/>
      <c r="P26" s="25"/>
    </row>
    <row r="27" spans="1:16" ht="15.75">
      <c r="A27" s="37"/>
      <c r="B27" s="2"/>
      <c r="C27" s="38" t="s">
        <v>37</v>
      </c>
      <c r="D27" s="68"/>
      <c r="E27" s="26"/>
      <c r="F27" s="38"/>
      <c r="G27" s="39"/>
      <c r="H27" s="39"/>
      <c r="I27" s="39"/>
      <c r="J27" s="39"/>
      <c r="K27" s="39"/>
      <c r="L27" s="1"/>
      <c r="M27" s="1"/>
      <c r="N27" s="1"/>
      <c r="O27" s="41"/>
      <c r="P27" s="44"/>
    </row>
    <row r="28" spans="1:16" ht="15.75">
      <c r="A28" s="37">
        <v>1</v>
      </c>
      <c r="B28" s="40" t="s">
        <v>309</v>
      </c>
      <c r="C28" s="38" t="s">
        <v>310</v>
      </c>
      <c r="D28" s="64" t="s">
        <v>311</v>
      </c>
      <c r="E28" s="26">
        <v>43167</v>
      </c>
      <c r="F28" s="38" t="s">
        <v>312</v>
      </c>
      <c r="G28" s="39">
        <v>0</v>
      </c>
      <c r="H28" s="39">
        <v>0</v>
      </c>
      <c r="I28" s="39">
        <v>0</v>
      </c>
      <c r="J28" s="1">
        <v>0</v>
      </c>
      <c r="K28" s="1">
        <v>0</v>
      </c>
      <c r="L28" s="1">
        <f t="shared" ref="L28" si="4">SUM(G28:K28)</f>
        <v>0</v>
      </c>
      <c r="M28" s="1">
        <f>10000000-L28</f>
        <v>10000000</v>
      </c>
      <c r="N28" s="1">
        <f t="shared" ref="N28" si="5">+L28+M28</f>
        <v>10000000</v>
      </c>
      <c r="O28" s="75" t="s">
        <v>313</v>
      </c>
      <c r="P28" s="71" t="s">
        <v>31</v>
      </c>
    </row>
    <row r="29" spans="1:16" ht="15.75">
      <c r="A29" s="37">
        <v>2</v>
      </c>
      <c r="B29" s="40" t="s">
        <v>315</v>
      </c>
      <c r="C29" s="38" t="s">
        <v>316</v>
      </c>
      <c r="D29" s="64" t="s">
        <v>317</v>
      </c>
      <c r="E29" s="26">
        <v>43167</v>
      </c>
      <c r="F29" s="38" t="s">
        <v>318</v>
      </c>
      <c r="G29" s="39">
        <v>0</v>
      </c>
      <c r="H29" s="39">
        <v>0</v>
      </c>
      <c r="I29" s="39">
        <v>0</v>
      </c>
      <c r="J29" s="1">
        <v>0</v>
      </c>
      <c r="K29" s="1">
        <v>0</v>
      </c>
      <c r="L29" s="1">
        <f t="shared" ref="L29" si="6">SUM(G29:K29)</f>
        <v>0</v>
      </c>
      <c r="M29" s="1">
        <f>30000000-L29</f>
        <v>30000000</v>
      </c>
      <c r="N29" s="1">
        <f t="shared" ref="N29" si="7">+L29+M29</f>
        <v>30000000</v>
      </c>
      <c r="O29" s="75" t="s">
        <v>116</v>
      </c>
      <c r="P29" s="71" t="s">
        <v>31</v>
      </c>
    </row>
    <row r="30" spans="1:16" ht="15.75">
      <c r="A30" s="37"/>
      <c r="B30" s="40"/>
      <c r="C30" s="38"/>
      <c r="E30" s="26"/>
      <c r="F30" s="38"/>
      <c r="G30" s="39"/>
      <c r="H30" s="39"/>
      <c r="I30" s="39"/>
      <c r="J30" s="39"/>
      <c r="K30" s="39"/>
      <c r="L30" s="1"/>
      <c r="M30" s="1"/>
      <c r="N30" s="1"/>
      <c r="O30" s="60"/>
      <c r="P30" s="45"/>
    </row>
    <row r="31" spans="1:16" ht="16.5" thickBot="1">
      <c r="A31" s="27"/>
      <c r="B31" s="57"/>
      <c r="C31" s="58"/>
      <c r="D31" s="69"/>
      <c r="E31" s="58"/>
      <c r="F31" s="59"/>
      <c r="G31" s="28">
        <f t="shared" ref="G31" si="8">SUM(G28:G30)</f>
        <v>0</v>
      </c>
      <c r="H31" s="28">
        <f t="shared" ref="H31:N31" si="9">SUM(H28:H30)</f>
        <v>0</v>
      </c>
      <c r="I31" s="28">
        <f t="shared" si="9"/>
        <v>0</v>
      </c>
      <c r="J31" s="28">
        <f t="shared" si="9"/>
        <v>0</v>
      </c>
      <c r="K31" s="28">
        <f t="shared" si="9"/>
        <v>0</v>
      </c>
      <c r="L31" s="28">
        <f t="shared" si="9"/>
        <v>0</v>
      </c>
      <c r="M31" s="28">
        <f t="shared" si="9"/>
        <v>40000000</v>
      </c>
      <c r="N31" s="28">
        <f t="shared" si="9"/>
        <v>40000000</v>
      </c>
      <c r="O31" s="29"/>
      <c r="P31" s="29"/>
    </row>
    <row r="32" spans="1:16" ht="16.5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</row>
    <row r="33" spans="1:16" ht="15.75">
      <c r="A33" s="5"/>
      <c r="B33" s="31" t="s">
        <v>314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</row>
    <row r="34" spans="1:16" ht="15.75">
      <c r="A34" s="47"/>
      <c r="B34" s="48" t="s">
        <v>19</v>
      </c>
      <c r="C34" s="31" t="s">
        <v>25</v>
      </c>
      <c r="D34" s="4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</row>
    <row r="35" spans="1:16" ht="15.75">
      <c r="A35" s="47"/>
      <c r="B35" s="48"/>
      <c r="C35" s="31"/>
      <c r="D35" s="46"/>
      <c r="F35" s="31"/>
      <c r="G35" s="31"/>
      <c r="H35" s="31"/>
      <c r="I35" s="31"/>
      <c r="J35" s="31"/>
      <c r="K35" s="31"/>
      <c r="L35" s="31"/>
      <c r="N35" s="36"/>
      <c r="O35" s="36"/>
      <c r="P35" s="36"/>
    </row>
    <row r="36" spans="1:16" ht="15.75">
      <c r="A36" s="47"/>
      <c r="B36" s="48"/>
      <c r="C36" s="31"/>
      <c r="D36" s="46"/>
      <c r="F36" s="31"/>
      <c r="G36" s="31"/>
      <c r="H36" s="31"/>
      <c r="I36" s="31"/>
      <c r="J36" s="31"/>
      <c r="K36" s="31"/>
      <c r="L36" s="31"/>
      <c r="N36" s="36"/>
      <c r="O36" s="36"/>
      <c r="P36" s="36"/>
    </row>
    <row r="37" spans="1:16" ht="15.75">
      <c r="A37" s="47"/>
      <c r="B37" s="48"/>
      <c r="C37" s="31"/>
      <c r="D37" s="46"/>
      <c r="F37" s="31"/>
      <c r="G37" s="31"/>
      <c r="H37" s="31"/>
      <c r="I37" s="31"/>
      <c r="J37" s="31"/>
      <c r="K37" s="31"/>
      <c r="L37" s="36"/>
      <c r="N37" s="36"/>
      <c r="O37" s="36"/>
      <c r="P37" s="36"/>
    </row>
    <row r="38" spans="1:16" ht="15.75">
      <c r="A38" s="47"/>
      <c r="B38" s="48"/>
      <c r="C38" s="31"/>
      <c r="D38" s="46"/>
      <c r="F38" s="31"/>
      <c r="G38" s="31"/>
      <c r="H38" s="31"/>
      <c r="I38" s="31"/>
      <c r="J38" s="31"/>
      <c r="K38" s="31"/>
      <c r="L38" s="31"/>
      <c r="N38" s="36"/>
      <c r="O38" s="36"/>
      <c r="P38" s="36"/>
    </row>
    <row r="39" spans="1:16" ht="15.75">
      <c r="A39" s="47" t="s">
        <v>20</v>
      </c>
      <c r="B39" s="50" t="s">
        <v>23</v>
      </c>
      <c r="C39" s="51" t="s">
        <v>21</v>
      </c>
      <c r="D39" s="4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</row>
    <row r="40" spans="1:16" ht="15.75">
      <c r="A40" s="47"/>
      <c r="B40" s="52" t="s">
        <v>24</v>
      </c>
      <c r="C40" s="53" t="s">
        <v>17</v>
      </c>
      <c r="D40" s="4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</row>
    <row r="42" spans="1:16" ht="15.75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</row>
    <row r="43" spans="1:16" ht="15.75">
      <c r="A43" s="8" t="s">
        <v>319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</row>
    <row r="44" spans="1:16" ht="15.75">
      <c r="A44" s="9"/>
      <c r="B44" s="9" t="s">
        <v>15</v>
      </c>
      <c r="C44" s="10" t="s">
        <v>1</v>
      </c>
      <c r="D44" s="65" t="s">
        <v>32</v>
      </c>
      <c r="E44" s="11" t="s">
        <v>2</v>
      </c>
      <c r="F44" s="10" t="s">
        <v>3</v>
      </c>
      <c r="G44" s="12" t="s">
        <v>4</v>
      </c>
      <c r="H44" s="12" t="s">
        <v>4</v>
      </c>
      <c r="I44" s="62" t="s">
        <v>5</v>
      </c>
      <c r="J44" s="12" t="s">
        <v>29</v>
      </c>
      <c r="K44" s="42" t="s">
        <v>35</v>
      </c>
      <c r="L44" s="33" t="s">
        <v>7</v>
      </c>
      <c r="M44" s="33" t="s">
        <v>7</v>
      </c>
      <c r="N44" s="12" t="s">
        <v>8</v>
      </c>
      <c r="O44" s="78" t="s">
        <v>9</v>
      </c>
      <c r="P44" s="13" t="s">
        <v>27</v>
      </c>
    </row>
    <row r="45" spans="1:16" ht="15.75">
      <c r="A45" s="14"/>
      <c r="B45" s="14"/>
      <c r="C45" s="15"/>
      <c r="D45" s="66"/>
      <c r="E45" s="16"/>
      <c r="F45" s="15"/>
      <c r="G45" s="1" t="s">
        <v>10</v>
      </c>
      <c r="H45" s="1" t="s">
        <v>10</v>
      </c>
      <c r="I45" s="34" t="s">
        <v>11</v>
      </c>
      <c r="J45" s="43"/>
      <c r="K45" s="43" t="s">
        <v>34</v>
      </c>
      <c r="L45" s="34" t="s">
        <v>12</v>
      </c>
      <c r="M45" s="34" t="s">
        <v>13</v>
      </c>
      <c r="N45" s="1" t="s">
        <v>14</v>
      </c>
      <c r="O45" s="14"/>
      <c r="P45" s="17"/>
    </row>
    <row r="46" spans="1:16" ht="15.75">
      <c r="A46" s="14"/>
      <c r="B46" s="14"/>
      <c r="C46" s="18"/>
      <c r="D46" s="66"/>
      <c r="E46" s="16"/>
      <c r="F46" s="15"/>
      <c r="G46" s="1" t="s">
        <v>303</v>
      </c>
      <c r="H46" s="1" t="s">
        <v>30</v>
      </c>
      <c r="I46" s="34" t="s">
        <v>6</v>
      </c>
      <c r="J46" s="1"/>
      <c r="K46" s="1"/>
      <c r="L46" s="1"/>
      <c r="M46" s="1"/>
      <c r="N46" s="1"/>
      <c r="O46" s="14"/>
      <c r="P46" s="17"/>
    </row>
    <row r="47" spans="1:16" ht="15.75">
      <c r="A47" s="19"/>
      <c r="B47" s="19"/>
      <c r="C47" s="20"/>
      <c r="D47" s="67"/>
      <c r="E47" s="21"/>
      <c r="F47" s="22"/>
      <c r="G47" s="23"/>
      <c r="H47" s="61"/>
      <c r="I47" s="24"/>
      <c r="J47" s="23"/>
      <c r="K47" s="35"/>
      <c r="L47" s="23"/>
      <c r="M47" s="23"/>
      <c r="N47" s="23"/>
      <c r="O47" s="19"/>
      <c r="P47" s="25"/>
    </row>
    <row r="48" spans="1:16" ht="15.75">
      <c r="A48" s="37"/>
      <c r="B48" s="2"/>
      <c r="C48" s="38" t="s">
        <v>37</v>
      </c>
      <c r="D48" s="68"/>
      <c r="E48" s="26"/>
      <c r="F48" s="38"/>
      <c r="G48" s="39"/>
      <c r="H48" s="39"/>
      <c r="I48" s="39"/>
      <c r="J48" s="39"/>
      <c r="K48" s="39"/>
      <c r="L48" s="1"/>
      <c r="M48" s="1"/>
      <c r="N48" s="1"/>
      <c r="O48" s="41"/>
      <c r="P48" s="44"/>
    </row>
    <row r="49" spans="1:16" ht="15.75">
      <c r="A49" s="37">
        <v>1</v>
      </c>
      <c r="B49" s="40" t="s">
        <v>320</v>
      </c>
      <c r="C49" s="38" t="s">
        <v>321</v>
      </c>
      <c r="D49" s="64" t="s">
        <v>322</v>
      </c>
      <c r="E49" s="26">
        <v>43168</v>
      </c>
      <c r="F49" s="38" t="s">
        <v>323</v>
      </c>
      <c r="G49" s="39">
        <v>200000</v>
      </c>
      <c r="H49" s="39">
        <v>0</v>
      </c>
      <c r="I49" s="39">
        <v>5000</v>
      </c>
      <c r="J49" s="1">
        <v>6484</v>
      </c>
      <c r="K49" s="1">
        <v>0</v>
      </c>
      <c r="L49" s="1">
        <f t="shared" ref="L49" si="10">SUM(G49:K49)</f>
        <v>211484</v>
      </c>
      <c r="M49" s="1">
        <f>2000000-L49</f>
        <v>1788516</v>
      </c>
      <c r="N49" s="1">
        <f t="shared" ref="N49" si="11">+L49+M49</f>
        <v>2000000</v>
      </c>
      <c r="O49" s="75" t="s">
        <v>324</v>
      </c>
      <c r="P49" s="71" t="s">
        <v>36</v>
      </c>
    </row>
    <row r="50" spans="1:16" ht="15.75">
      <c r="A50" s="37"/>
      <c r="B50" s="40"/>
      <c r="C50" s="38"/>
      <c r="E50" s="26"/>
      <c r="F50" s="38"/>
      <c r="G50" s="39"/>
      <c r="H50" s="39"/>
      <c r="I50" s="39"/>
      <c r="J50" s="39"/>
      <c r="K50" s="39"/>
      <c r="L50" s="1"/>
      <c r="M50" s="1"/>
      <c r="N50" s="1"/>
      <c r="O50" s="60"/>
      <c r="P50" s="45"/>
    </row>
    <row r="51" spans="1:16" ht="16.5" thickBot="1">
      <c r="A51" s="27"/>
      <c r="B51" s="57"/>
      <c r="C51" s="58"/>
      <c r="D51" s="69"/>
      <c r="E51" s="58"/>
      <c r="F51" s="59"/>
      <c r="G51" s="28">
        <f t="shared" ref="G51:N51" si="12">SUM(G49:G50)</f>
        <v>200000</v>
      </c>
      <c r="H51" s="28">
        <f t="shared" si="12"/>
        <v>0</v>
      </c>
      <c r="I51" s="28">
        <f t="shared" si="12"/>
        <v>5000</v>
      </c>
      <c r="J51" s="28">
        <f t="shared" si="12"/>
        <v>6484</v>
      </c>
      <c r="K51" s="28">
        <f t="shared" si="12"/>
        <v>0</v>
      </c>
      <c r="L51" s="28">
        <f t="shared" si="12"/>
        <v>211484</v>
      </c>
      <c r="M51" s="28">
        <f t="shared" si="12"/>
        <v>1788516</v>
      </c>
      <c r="N51" s="28">
        <f t="shared" si="12"/>
        <v>2000000</v>
      </c>
      <c r="O51" s="29"/>
      <c r="P51" s="29"/>
    </row>
    <row r="52" spans="1:16" ht="16.5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</row>
    <row r="53" spans="1:16" ht="15.75">
      <c r="A53" s="5"/>
      <c r="B53" s="31" t="s">
        <v>325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</row>
    <row r="54" spans="1:16" ht="15.75">
      <c r="A54" s="47"/>
      <c r="B54" s="48" t="s">
        <v>19</v>
      </c>
      <c r="C54" s="31" t="s">
        <v>25</v>
      </c>
      <c r="D54" s="4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</row>
    <row r="55" spans="1:16" ht="15.75">
      <c r="A55" s="47"/>
      <c r="B55" s="48"/>
      <c r="C55" s="31"/>
      <c r="D55" s="46"/>
      <c r="F55" s="31"/>
      <c r="G55" s="31"/>
      <c r="H55" s="31"/>
      <c r="I55" s="31"/>
      <c r="J55" s="31"/>
      <c r="K55" s="31"/>
      <c r="L55" s="31"/>
      <c r="N55" s="36"/>
      <c r="O55" s="36"/>
      <c r="P55" s="36"/>
    </row>
    <row r="56" spans="1:16" ht="15.75">
      <c r="A56" s="47"/>
      <c r="B56" s="48"/>
      <c r="C56" s="31"/>
      <c r="D56" s="46"/>
      <c r="F56" s="31"/>
      <c r="G56" s="31"/>
      <c r="H56" s="31"/>
      <c r="I56" s="31"/>
      <c r="J56" s="31"/>
      <c r="K56" s="31"/>
      <c r="L56" s="31"/>
      <c r="N56" s="36"/>
      <c r="O56" s="36"/>
      <c r="P56" s="36"/>
    </row>
    <row r="57" spans="1:16" ht="15.75">
      <c r="A57" s="47"/>
      <c r="B57" s="48"/>
      <c r="C57" s="31"/>
      <c r="D57" s="46"/>
      <c r="F57" s="31"/>
      <c r="G57" s="31"/>
      <c r="H57" s="31"/>
      <c r="I57" s="31"/>
      <c r="J57" s="31"/>
      <c r="K57" s="31"/>
      <c r="L57" s="36"/>
      <c r="N57" s="36"/>
      <c r="O57" s="36"/>
      <c r="P57" s="36"/>
    </row>
    <row r="58" spans="1:16" ht="15.75">
      <c r="A58" s="47"/>
      <c r="B58" s="48"/>
      <c r="C58" s="31"/>
      <c r="D58" s="46"/>
      <c r="F58" s="31"/>
      <c r="G58" s="31"/>
      <c r="H58" s="31"/>
      <c r="I58" s="31"/>
      <c r="J58" s="31"/>
      <c r="K58" s="31"/>
      <c r="L58" s="31"/>
      <c r="N58" s="36"/>
      <c r="O58" s="36"/>
      <c r="P58" s="36"/>
    </row>
    <row r="59" spans="1:16" ht="15.75">
      <c r="A59" s="47" t="s">
        <v>20</v>
      </c>
      <c r="B59" s="50" t="s">
        <v>23</v>
      </c>
      <c r="C59" s="51" t="s">
        <v>21</v>
      </c>
      <c r="D59" s="4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</row>
    <row r="60" spans="1:16" ht="15.75">
      <c r="A60" s="47"/>
      <c r="B60" s="52" t="s">
        <v>24</v>
      </c>
      <c r="C60" s="53" t="s">
        <v>17</v>
      </c>
      <c r="D60" s="4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</row>
    <row r="62" spans="1:16" ht="15.75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</row>
    <row r="63" spans="1:16" ht="15.75">
      <c r="A63" s="8" t="s">
        <v>319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</row>
    <row r="64" spans="1:16" ht="15.75">
      <c r="A64" s="9"/>
      <c r="B64" s="9" t="s">
        <v>15</v>
      </c>
      <c r="C64" s="10" t="s">
        <v>1</v>
      </c>
      <c r="D64" s="65" t="s">
        <v>32</v>
      </c>
      <c r="E64" s="11" t="s">
        <v>2</v>
      </c>
      <c r="F64" s="10" t="s">
        <v>3</v>
      </c>
      <c r="G64" s="12" t="s">
        <v>4</v>
      </c>
      <c r="H64" s="12" t="s">
        <v>4</v>
      </c>
      <c r="I64" s="62" t="s">
        <v>5</v>
      </c>
      <c r="J64" s="12" t="s">
        <v>29</v>
      </c>
      <c r="K64" s="42" t="s">
        <v>35</v>
      </c>
      <c r="L64" s="33" t="s">
        <v>7</v>
      </c>
      <c r="M64" s="33" t="s">
        <v>7</v>
      </c>
      <c r="N64" s="12" t="s">
        <v>8</v>
      </c>
      <c r="O64" s="78" t="s">
        <v>9</v>
      </c>
      <c r="P64" s="13" t="s">
        <v>27</v>
      </c>
    </row>
    <row r="65" spans="1:16" ht="15.75">
      <c r="A65" s="14"/>
      <c r="B65" s="14"/>
      <c r="C65" s="15"/>
      <c r="D65" s="66"/>
      <c r="E65" s="16"/>
      <c r="F65" s="15"/>
      <c r="G65" s="1" t="s">
        <v>10</v>
      </c>
      <c r="H65" s="1" t="s">
        <v>10</v>
      </c>
      <c r="I65" s="34" t="s">
        <v>11</v>
      </c>
      <c r="J65" s="43"/>
      <c r="K65" s="43" t="s">
        <v>34</v>
      </c>
      <c r="L65" s="34" t="s">
        <v>12</v>
      </c>
      <c r="M65" s="34" t="s">
        <v>13</v>
      </c>
      <c r="N65" s="1" t="s">
        <v>14</v>
      </c>
      <c r="O65" s="14"/>
      <c r="P65" s="17"/>
    </row>
    <row r="66" spans="1:16" ht="15.75">
      <c r="A66" s="14"/>
      <c r="B66" s="14"/>
      <c r="C66" s="18"/>
      <c r="D66" s="66"/>
      <c r="E66" s="16"/>
      <c r="F66" s="15"/>
      <c r="G66" s="1" t="s">
        <v>303</v>
      </c>
      <c r="H66" s="1" t="s">
        <v>30</v>
      </c>
      <c r="I66" s="34" t="s">
        <v>6</v>
      </c>
      <c r="J66" s="1"/>
      <c r="K66" s="1"/>
      <c r="L66" s="1"/>
      <c r="M66" s="1"/>
      <c r="N66" s="1"/>
      <c r="O66" s="14"/>
      <c r="P66" s="17"/>
    </row>
    <row r="67" spans="1:16" ht="15.75">
      <c r="A67" s="19"/>
      <c r="B67" s="19"/>
      <c r="C67" s="20"/>
      <c r="D67" s="67"/>
      <c r="E67" s="21"/>
      <c r="F67" s="22"/>
      <c r="G67" s="23"/>
      <c r="H67" s="61"/>
      <c r="I67" s="24"/>
      <c r="J67" s="23"/>
      <c r="K67" s="35"/>
      <c r="L67" s="23"/>
      <c r="M67" s="23"/>
      <c r="N67" s="23"/>
      <c r="O67" s="19"/>
      <c r="P67" s="25"/>
    </row>
    <row r="68" spans="1:16" ht="15.75">
      <c r="A68" s="37"/>
      <c r="B68" s="2"/>
      <c r="C68" s="38" t="s">
        <v>37</v>
      </c>
      <c r="D68" s="68"/>
      <c r="E68" s="26"/>
      <c r="F68" s="38"/>
      <c r="G68" s="39"/>
      <c r="H68" s="39"/>
      <c r="I68" s="39"/>
      <c r="J68" s="39"/>
      <c r="K68" s="39"/>
      <c r="L68" s="1"/>
      <c r="M68" s="1"/>
      <c r="N68" s="1"/>
      <c r="O68" s="41"/>
      <c r="P68" s="44"/>
    </row>
    <row r="69" spans="1:16" ht="15.75">
      <c r="A69" s="37">
        <v>1</v>
      </c>
      <c r="B69" s="40" t="s">
        <v>326</v>
      </c>
      <c r="C69" s="38" t="s">
        <v>327</v>
      </c>
      <c r="D69" s="64" t="s">
        <v>328</v>
      </c>
      <c r="E69" s="26">
        <v>43168</v>
      </c>
      <c r="F69" s="38" t="s">
        <v>329</v>
      </c>
      <c r="G69" s="39">
        <v>0</v>
      </c>
      <c r="H69" s="39">
        <v>0</v>
      </c>
      <c r="I69" s="39">
        <v>0</v>
      </c>
      <c r="J69" s="1">
        <v>0</v>
      </c>
      <c r="K69" s="1">
        <v>0</v>
      </c>
      <c r="L69" s="1">
        <f t="shared" ref="L69" si="13">SUM(G69:K69)</f>
        <v>0</v>
      </c>
      <c r="M69" s="1">
        <f>10000000-L69</f>
        <v>10000000</v>
      </c>
      <c r="N69" s="1">
        <f t="shared" ref="N69" si="14">+L69+M69</f>
        <v>10000000</v>
      </c>
      <c r="O69" s="75" t="s">
        <v>230</v>
      </c>
      <c r="P69" s="71" t="s">
        <v>31</v>
      </c>
    </row>
    <row r="70" spans="1:16" ht="15.75">
      <c r="A70" s="37"/>
      <c r="B70" s="40"/>
      <c r="C70" s="38"/>
      <c r="E70" s="26"/>
      <c r="F70" s="38"/>
      <c r="G70" s="39"/>
      <c r="H70" s="39"/>
      <c r="I70" s="39"/>
      <c r="J70" s="39"/>
      <c r="K70" s="39"/>
      <c r="L70" s="1"/>
      <c r="M70" s="1"/>
      <c r="N70" s="1"/>
      <c r="O70" s="60"/>
      <c r="P70" s="45"/>
    </row>
    <row r="71" spans="1:16" ht="16.5" thickBot="1">
      <c r="A71" s="27"/>
      <c r="B71" s="57"/>
      <c r="C71" s="58"/>
      <c r="D71" s="69"/>
      <c r="E71" s="58"/>
      <c r="F71" s="59"/>
      <c r="G71" s="28">
        <f t="shared" ref="G71:N71" si="15">SUM(G69:G70)</f>
        <v>0</v>
      </c>
      <c r="H71" s="28">
        <f t="shared" si="15"/>
        <v>0</v>
      </c>
      <c r="I71" s="28">
        <f t="shared" si="15"/>
        <v>0</v>
      </c>
      <c r="J71" s="28">
        <f t="shared" si="15"/>
        <v>0</v>
      </c>
      <c r="K71" s="28">
        <f t="shared" si="15"/>
        <v>0</v>
      </c>
      <c r="L71" s="28">
        <f t="shared" si="15"/>
        <v>0</v>
      </c>
      <c r="M71" s="28">
        <f t="shared" si="15"/>
        <v>10000000</v>
      </c>
      <c r="N71" s="28">
        <f t="shared" si="15"/>
        <v>10000000</v>
      </c>
      <c r="O71" s="29"/>
      <c r="P71" s="29"/>
    </row>
    <row r="72" spans="1:16" ht="16.5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</row>
    <row r="73" spans="1:16" ht="15.75">
      <c r="A73" s="5"/>
      <c r="B73" s="31" t="s">
        <v>325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</row>
    <row r="74" spans="1:16" ht="15.75">
      <c r="A74" s="47"/>
      <c r="B74" s="48" t="s">
        <v>19</v>
      </c>
      <c r="C74" s="31" t="s">
        <v>25</v>
      </c>
      <c r="D74" s="4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</row>
    <row r="75" spans="1:16" ht="15.75">
      <c r="A75" s="47"/>
      <c r="B75" s="48"/>
      <c r="C75" s="31"/>
      <c r="D75" s="46"/>
      <c r="F75" s="31"/>
      <c r="G75" s="31"/>
      <c r="H75" s="31"/>
      <c r="I75" s="31"/>
      <c r="J75" s="31"/>
      <c r="K75" s="31"/>
      <c r="L75" s="31"/>
      <c r="N75" s="36"/>
      <c r="O75" s="36"/>
      <c r="P75" s="36"/>
    </row>
    <row r="76" spans="1:16" ht="15.75">
      <c r="A76" s="47"/>
      <c r="B76" s="48"/>
      <c r="C76" s="31"/>
      <c r="D76" s="46"/>
      <c r="F76" s="31"/>
      <c r="G76" s="31"/>
      <c r="H76" s="31"/>
      <c r="I76" s="31"/>
      <c r="J76" s="31"/>
      <c r="K76" s="31"/>
      <c r="L76" s="31"/>
      <c r="N76" s="36"/>
      <c r="O76" s="36"/>
      <c r="P76" s="36"/>
    </row>
    <row r="77" spans="1:16" ht="15.75">
      <c r="A77" s="47"/>
      <c r="B77" s="48"/>
      <c r="C77" s="31"/>
      <c r="D77" s="46"/>
      <c r="F77" s="31"/>
      <c r="G77" s="31"/>
      <c r="H77" s="31"/>
      <c r="I77" s="31"/>
      <c r="J77" s="31"/>
      <c r="K77" s="31"/>
      <c r="L77" s="36"/>
      <c r="N77" s="36"/>
      <c r="O77" s="36"/>
      <c r="P77" s="36"/>
    </row>
    <row r="78" spans="1:16" ht="15.75">
      <c r="A78" s="47"/>
      <c r="B78" s="48"/>
      <c r="C78" s="31"/>
      <c r="D78" s="46"/>
      <c r="F78" s="31"/>
      <c r="G78" s="31"/>
      <c r="H78" s="31"/>
      <c r="I78" s="31"/>
      <c r="J78" s="31"/>
      <c r="K78" s="31"/>
      <c r="L78" s="31"/>
      <c r="N78" s="36"/>
      <c r="O78" s="36"/>
      <c r="P78" s="36"/>
    </row>
    <row r="79" spans="1:16" ht="15.75">
      <c r="A79" s="47" t="s">
        <v>20</v>
      </c>
      <c r="B79" s="50" t="s">
        <v>23</v>
      </c>
      <c r="C79" s="51" t="s">
        <v>21</v>
      </c>
      <c r="D79" s="4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</row>
    <row r="80" spans="1:16" ht="15.75">
      <c r="A80" s="47"/>
      <c r="B80" s="52" t="s">
        <v>24</v>
      </c>
      <c r="C80" s="53" t="s">
        <v>17</v>
      </c>
      <c r="D80" s="4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</row>
    <row r="82" spans="1:16" ht="15.75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</row>
    <row r="83" spans="1:16" ht="15.75">
      <c r="A83" s="8" t="s">
        <v>319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</row>
    <row r="84" spans="1:16" ht="15.75">
      <c r="A84" s="9"/>
      <c r="B84" s="9" t="s">
        <v>15</v>
      </c>
      <c r="C84" s="10" t="s">
        <v>1</v>
      </c>
      <c r="D84" s="65" t="s">
        <v>32</v>
      </c>
      <c r="E84" s="11" t="s">
        <v>2</v>
      </c>
      <c r="F84" s="10" t="s">
        <v>3</v>
      </c>
      <c r="G84" s="12" t="s">
        <v>4</v>
      </c>
      <c r="H84" s="12" t="s">
        <v>4</v>
      </c>
      <c r="I84" s="62" t="s">
        <v>5</v>
      </c>
      <c r="J84" s="12" t="s">
        <v>29</v>
      </c>
      <c r="K84" s="42" t="s">
        <v>35</v>
      </c>
      <c r="L84" s="33" t="s">
        <v>7</v>
      </c>
      <c r="M84" s="33" t="s">
        <v>7</v>
      </c>
      <c r="N84" s="12" t="s">
        <v>8</v>
      </c>
      <c r="O84" s="78" t="s">
        <v>9</v>
      </c>
      <c r="P84" s="13" t="s">
        <v>27</v>
      </c>
    </row>
    <row r="85" spans="1:16" ht="15.75">
      <c r="A85" s="14"/>
      <c r="B85" s="14"/>
      <c r="C85" s="15"/>
      <c r="D85" s="66"/>
      <c r="E85" s="16"/>
      <c r="F85" s="15"/>
      <c r="G85" s="1" t="s">
        <v>10</v>
      </c>
      <c r="H85" s="1" t="s">
        <v>10</v>
      </c>
      <c r="I85" s="34" t="s">
        <v>11</v>
      </c>
      <c r="J85" s="43"/>
      <c r="K85" s="43" t="s">
        <v>34</v>
      </c>
      <c r="L85" s="34" t="s">
        <v>12</v>
      </c>
      <c r="M85" s="34" t="s">
        <v>13</v>
      </c>
      <c r="N85" s="1" t="s">
        <v>14</v>
      </c>
      <c r="O85" s="14"/>
      <c r="P85" s="17"/>
    </row>
    <row r="86" spans="1:16" ht="15.75">
      <c r="A86" s="14"/>
      <c r="B86" s="14"/>
      <c r="C86" s="18"/>
      <c r="D86" s="66"/>
      <c r="E86" s="16"/>
      <c r="F86" s="15"/>
      <c r="G86" s="1" t="s">
        <v>236</v>
      </c>
      <c r="H86" s="1" t="s">
        <v>30</v>
      </c>
      <c r="I86" s="34" t="s">
        <v>6</v>
      </c>
      <c r="J86" s="1"/>
      <c r="K86" s="1"/>
      <c r="L86" s="1"/>
      <c r="M86" s="1"/>
      <c r="N86" s="1"/>
      <c r="O86" s="14"/>
      <c r="P86" s="17"/>
    </row>
    <row r="87" spans="1:16" ht="15.75">
      <c r="A87" s="19"/>
      <c r="B87" s="19"/>
      <c r="C87" s="20"/>
      <c r="D87" s="67"/>
      <c r="E87" s="21"/>
      <c r="F87" s="22"/>
      <c r="G87" s="23"/>
      <c r="H87" s="61"/>
      <c r="I87" s="24"/>
      <c r="J87" s="23"/>
      <c r="K87" s="35"/>
      <c r="L87" s="23"/>
      <c r="M87" s="23"/>
      <c r="N87" s="23"/>
      <c r="O87" s="19"/>
      <c r="P87" s="25"/>
    </row>
    <row r="88" spans="1:16" ht="15.75">
      <c r="A88" s="37"/>
      <c r="B88" s="2"/>
      <c r="C88" s="38" t="s">
        <v>37</v>
      </c>
      <c r="D88" s="68"/>
      <c r="E88" s="26"/>
      <c r="F88" s="38"/>
      <c r="G88" s="39"/>
      <c r="H88" s="39"/>
      <c r="I88" s="39"/>
      <c r="J88" s="39"/>
      <c r="K88" s="39"/>
      <c r="L88" s="1"/>
      <c r="M88" s="1"/>
      <c r="N88" s="1"/>
      <c r="O88" s="41"/>
      <c r="P88" s="44"/>
    </row>
    <row r="89" spans="1:16" ht="15.75">
      <c r="A89" s="37">
        <v>1</v>
      </c>
      <c r="B89" s="40" t="s">
        <v>330</v>
      </c>
      <c r="C89" s="38" t="s">
        <v>331</v>
      </c>
      <c r="D89" s="64" t="s">
        <v>332</v>
      </c>
      <c r="E89" s="26">
        <v>43168</v>
      </c>
      <c r="F89" s="38" t="s">
        <v>333</v>
      </c>
      <c r="G89" s="39">
        <v>3747500</v>
      </c>
      <c r="H89" s="39">
        <v>0</v>
      </c>
      <c r="I89" s="39">
        <v>93688</v>
      </c>
      <c r="J89" s="1">
        <v>38226</v>
      </c>
      <c r="K89" s="1">
        <v>0</v>
      </c>
      <c r="L89" s="1">
        <f t="shared" ref="L89" si="16">SUM(G89:K89)</f>
        <v>3879414</v>
      </c>
      <c r="M89" s="1">
        <f>20000000-L89</f>
        <v>16120586</v>
      </c>
      <c r="N89" s="1">
        <f t="shared" ref="N89" si="17">+L89+M89</f>
        <v>20000000</v>
      </c>
      <c r="O89" s="75" t="s">
        <v>334</v>
      </c>
      <c r="P89" s="71" t="s">
        <v>36</v>
      </c>
    </row>
    <row r="90" spans="1:16" ht="15.75">
      <c r="A90" s="37"/>
      <c r="B90" s="40"/>
      <c r="C90" s="38"/>
      <c r="E90" s="26"/>
      <c r="F90" s="38"/>
      <c r="G90" s="39"/>
      <c r="H90" s="39"/>
      <c r="I90" s="39"/>
      <c r="J90" s="39"/>
      <c r="K90" s="39"/>
      <c r="L90" s="1"/>
      <c r="M90" s="1"/>
      <c r="N90" s="1"/>
      <c r="O90" s="60"/>
      <c r="P90" s="45"/>
    </row>
    <row r="91" spans="1:16" ht="16.5" thickBot="1">
      <c r="A91" s="27"/>
      <c r="B91" s="57"/>
      <c r="C91" s="58"/>
      <c r="D91" s="69"/>
      <c r="E91" s="58"/>
      <c r="F91" s="59"/>
      <c r="G91" s="28">
        <f t="shared" ref="G91:N91" si="18">SUM(G89:G90)</f>
        <v>3747500</v>
      </c>
      <c r="H91" s="28">
        <f t="shared" si="18"/>
        <v>0</v>
      </c>
      <c r="I91" s="28">
        <f t="shared" si="18"/>
        <v>93688</v>
      </c>
      <c r="J91" s="28">
        <f t="shared" si="18"/>
        <v>38226</v>
      </c>
      <c r="K91" s="28">
        <f t="shared" si="18"/>
        <v>0</v>
      </c>
      <c r="L91" s="28">
        <f t="shared" si="18"/>
        <v>3879414</v>
      </c>
      <c r="M91" s="28">
        <f t="shared" si="18"/>
        <v>16120586</v>
      </c>
      <c r="N91" s="28">
        <f t="shared" si="18"/>
        <v>20000000</v>
      </c>
      <c r="O91" s="29"/>
      <c r="P91" s="29"/>
    </row>
    <row r="92" spans="1:16" ht="16.5" thickTop="1">
      <c r="A92" s="5"/>
      <c r="B92" s="4"/>
      <c r="C92" s="4"/>
      <c r="D92" s="5"/>
      <c r="E92" s="4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4"/>
    </row>
    <row r="93" spans="1:16" ht="15.75">
      <c r="A93" s="5"/>
      <c r="B93" s="31" t="s">
        <v>325</v>
      </c>
      <c r="C93" s="4"/>
      <c r="D93" s="46"/>
      <c r="E93" s="36"/>
      <c r="F93" s="30"/>
      <c r="G93" s="31"/>
      <c r="H93" s="31"/>
      <c r="I93" s="31"/>
      <c r="J93" s="31"/>
      <c r="K93" s="31"/>
      <c r="L93" s="31"/>
      <c r="N93" s="36"/>
      <c r="O93" s="36"/>
      <c r="P93" s="36"/>
    </row>
    <row r="94" spans="1:16" ht="15.75">
      <c r="A94" s="47"/>
      <c r="B94" s="48" t="s">
        <v>19</v>
      </c>
      <c r="C94" s="31" t="s">
        <v>25</v>
      </c>
      <c r="D94" s="46"/>
      <c r="F94" s="49"/>
      <c r="G94" s="155" t="s">
        <v>26</v>
      </c>
      <c r="H94" s="155"/>
      <c r="I94" s="155"/>
      <c r="J94" s="36"/>
      <c r="K94" s="49"/>
      <c r="L94" s="36"/>
      <c r="N94" s="36"/>
      <c r="O94" s="36"/>
      <c r="P94" s="36"/>
    </row>
    <row r="95" spans="1:16" ht="15.75">
      <c r="A95" s="47"/>
      <c r="B95" s="48"/>
      <c r="C95" s="31"/>
      <c r="D95" s="46"/>
      <c r="F95" s="31"/>
      <c r="G95" s="31"/>
      <c r="H95" s="31"/>
      <c r="I95" s="31"/>
      <c r="J95" s="31"/>
      <c r="K95" s="31"/>
      <c r="L95" s="31"/>
      <c r="N95" s="36"/>
      <c r="O95" s="36"/>
      <c r="P95" s="36"/>
    </row>
    <row r="96" spans="1:16" ht="15.75">
      <c r="A96" s="47"/>
      <c r="B96" s="48"/>
      <c r="C96" s="31"/>
      <c r="D96" s="46"/>
      <c r="F96" s="31"/>
      <c r="G96" s="31"/>
      <c r="H96" s="31"/>
      <c r="I96" s="31"/>
      <c r="J96" s="31"/>
      <c r="K96" s="31"/>
      <c r="L96" s="31"/>
      <c r="N96" s="36"/>
      <c r="O96" s="36"/>
      <c r="P96" s="36"/>
    </row>
    <row r="97" spans="1:17" ht="15.75">
      <c r="A97" s="47"/>
      <c r="B97" s="48"/>
      <c r="C97" s="31"/>
      <c r="D97" s="46"/>
      <c r="F97" s="31"/>
      <c r="G97" s="31"/>
      <c r="H97" s="31"/>
      <c r="I97" s="31"/>
      <c r="J97" s="31"/>
      <c r="K97" s="31"/>
      <c r="L97" s="36"/>
      <c r="N97" s="36"/>
      <c r="O97" s="36"/>
      <c r="P97" s="36"/>
    </row>
    <row r="98" spans="1:17" ht="15.75">
      <c r="A98" s="47"/>
      <c r="B98" s="48"/>
      <c r="C98" s="31"/>
      <c r="D98" s="46"/>
      <c r="F98" s="31"/>
      <c r="G98" s="31"/>
      <c r="H98" s="31"/>
      <c r="I98" s="31"/>
      <c r="J98" s="31"/>
      <c r="K98" s="31"/>
      <c r="L98" s="31"/>
      <c r="N98" s="36"/>
      <c r="O98" s="36"/>
      <c r="P98" s="36"/>
    </row>
    <row r="99" spans="1:17" ht="15.75">
      <c r="A99" s="47" t="s">
        <v>20</v>
      </c>
      <c r="B99" s="50" t="s">
        <v>23</v>
      </c>
      <c r="C99" s="51" t="s">
        <v>21</v>
      </c>
      <c r="D99" s="46"/>
      <c r="F99" s="32"/>
      <c r="G99" s="32" t="s">
        <v>16</v>
      </c>
      <c r="H99" s="32"/>
      <c r="I99" s="32" t="s">
        <v>28</v>
      </c>
      <c r="J99" s="36"/>
      <c r="K99" s="36"/>
      <c r="L99" s="36"/>
      <c r="N99" s="36"/>
      <c r="O99" s="36"/>
      <c r="P99" s="36"/>
    </row>
    <row r="100" spans="1:17" ht="15.75">
      <c r="A100" s="47"/>
      <c r="B100" s="52" t="s">
        <v>24</v>
      </c>
      <c r="C100" s="53" t="s">
        <v>17</v>
      </c>
      <c r="D100" s="46"/>
      <c r="F100" s="54"/>
      <c r="G100" s="54" t="s">
        <v>18</v>
      </c>
      <c r="H100" s="54"/>
      <c r="I100" s="54" t="s">
        <v>22</v>
      </c>
      <c r="J100" s="36"/>
      <c r="K100" s="36"/>
      <c r="L100" s="36"/>
      <c r="N100" s="36"/>
      <c r="O100" s="36"/>
      <c r="P100" s="36"/>
    </row>
    <row r="102" spans="1:17" ht="15.75">
      <c r="A102" s="3" t="s">
        <v>0</v>
      </c>
      <c r="B102" s="4"/>
      <c r="C102" s="5"/>
      <c r="D102" s="5"/>
      <c r="E102" s="5"/>
      <c r="F102" s="6"/>
      <c r="G102" s="6"/>
      <c r="H102" s="6"/>
      <c r="I102" s="6"/>
      <c r="J102" s="6"/>
      <c r="K102" s="6"/>
      <c r="L102" s="7"/>
      <c r="N102" s="36"/>
      <c r="O102" s="36"/>
      <c r="P102" s="36"/>
      <c r="Q102" s="36"/>
    </row>
    <row r="103" spans="1:17" ht="15.75">
      <c r="A103" s="8" t="s">
        <v>335</v>
      </c>
      <c r="B103" s="3"/>
      <c r="C103" s="3"/>
      <c r="D103" s="3"/>
      <c r="E103" s="3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0"/>
      <c r="B104" s="80" t="s">
        <v>15</v>
      </c>
      <c r="C104" s="81" t="s">
        <v>1</v>
      </c>
      <c r="D104" s="82" t="s">
        <v>32</v>
      </c>
      <c r="E104" s="83" t="s">
        <v>2</v>
      </c>
      <c r="F104" s="81" t="s">
        <v>3</v>
      </c>
      <c r="G104" s="84" t="s">
        <v>4</v>
      </c>
      <c r="H104" s="84" t="s">
        <v>4</v>
      </c>
      <c r="I104" s="85" t="s">
        <v>5</v>
      </c>
      <c r="J104" s="84" t="s">
        <v>29</v>
      </c>
      <c r="K104" s="84" t="s">
        <v>336</v>
      </c>
      <c r="L104" s="84" t="s">
        <v>35</v>
      </c>
      <c r="M104" s="84" t="s">
        <v>7</v>
      </c>
      <c r="N104" s="84" t="s">
        <v>7</v>
      </c>
      <c r="O104" s="84" t="s">
        <v>8</v>
      </c>
      <c r="P104" s="80" t="s">
        <v>9</v>
      </c>
      <c r="Q104" s="86" t="s">
        <v>27</v>
      </c>
    </row>
    <row r="105" spans="1:17">
      <c r="A105" s="87"/>
      <c r="B105" s="87"/>
      <c r="C105" s="88"/>
      <c r="D105" s="89"/>
      <c r="E105" s="90"/>
      <c r="F105" s="88"/>
      <c r="G105" s="91" t="s">
        <v>10</v>
      </c>
      <c r="H105" s="91" t="s">
        <v>10</v>
      </c>
      <c r="I105" s="91" t="s">
        <v>11</v>
      </c>
      <c r="J105" s="91" t="s">
        <v>337</v>
      </c>
      <c r="K105" s="91" t="s">
        <v>338</v>
      </c>
      <c r="L105" s="91" t="s">
        <v>34</v>
      </c>
      <c r="M105" s="91" t="s">
        <v>12</v>
      </c>
      <c r="N105" s="91" t="s">
        <v>13</v>
      </c>
      <c r="O105" s="91" t="s">
        <v>14</v>
      </c>
      <c r="P105" s="87"/>
      <c r="Q105" s="92"/>
    </row>
    <row r="106" spans="1:17">
      <c r="A106" s="87"/>
      <c r="B106" s="87"/>
      <c r="C106" s="93"/>
      <c r="D106" s="89"/>
      <c r="E106" s="90"/>
      <c r="F106" s="88"/>
      <c r="G106" s="91" t="s">
        <v>31</v>
      </c>
      <c r="H106" s="91" t="s">
        <v>30</v>
      </c>
      <c r="I106" s="91" t="s">
        <v>6</v>
      </c>
      <c r="J106" s="91"/>
      <c r="K106" s="91"/>
      <c r="L106" s="91"/>
      <c r="M106" s="91"/>
      <c r="N106" s="91"/>
      <c r="O106" s="91"/>
      <c r="P106" s="87"/>
      <c r="Q106" s="92"/>
    </row>
    <row r="107" spans="1:17">
      <c r="A107" s="94"/>
      <c r="B107" s="94"/>
      <c r="C107" s="95"/>
      <c r="D107" s="96"/>
      <c r="E107" s="97"/>
      <c r="F107" s="98"/>
      <c r="G107" s="99"/>
      <c r="H107" s="100"/>
      <c r="I107" s="99"/>
      <c r="J107" s="99"/>
      <c r="K107" s="101"/>
      <c r="L107" s="96"/>
      <c r="M107" s="99"/>
      <c r="N107" s="99"/>
      <c r="O107" s="99"/>
      <c r="P107" s="94"/>
      <c r="Q107" s="102"/>
    </row>
    <row r="108" spans="1:17" ht="15.75">
      <c r="A108" s="37"/>
      <c r="B108" s="2"/>
      <c r="C108" s="38"/>
      <c r="D108" s="103"/>
      <c r="E108" s="26"/>
      <c r="F108" s="38"/>
      <c r="G108" s="39"/>
      <c r="H108" s="39"/>
      <c r="I108" s="39"/>
      <c r="J108" s="39"/>
      <c r="K108" s="1"/>
      <c r="L108" s="36"/>
      <c r="M108" s="1"/>
      <c r="N108" s="1"/>
      <c r="O108" s="1"/>
      <c r="P108" s="41"/>
      <c r="Q108" s="44"/>
    </row>
    <row r="109" spans="1:17" s="122" customFormat="1" ht="15.75">
      <c r="A109" s="112">
        <v>1</v>
      </c>
      <c r="B109" s="123" t="s">
        <v>339</v>
      </c>
      <c r="C109" s="114" t="s">
        <v>340</v>
      </c>
      <c r="D109" s="115" t="s">
        <v>341</v>
      </c>
      <c r="E109" s="116">
        <v>43171</v>
      </c>
      <c r="F109" s="117" t="s">
        <v>342</v>
      </c>
      <c r="G109" s="118">
        <v>16656000</v>
      </c>
      <c r="H109" s="118">
        <v>0</v>
      </c>
      <c r="I109" s="119">
        <v>416400</v>
      </c>
      <c r="J109" s="119">
        <v>190783</v>
      </c>
      <c r="K109" s="119">
        <v>0</v>
      </c>
      <c r="L109" s="119">
        <v>0</v>
      </c>
      <c r="M109" s="119">
        <f>SUM(G109:L109)</f>
        <v>17263183</v>
      </c>
      <c r="N109" s="119">
        <f>30000000-M109</f>
        <v>12736817</v>
      </c>
      <c r="O109" s="119">
        <f t="shared" ref="O109" si="19">+M109+N109</f>
        <v>30000000</v>
      </c>
      <c r="P109" s="120" t="s">
        <v>343</v>
      </c>
      <c r="Q109" s="121" t="s">
        <v>36</v>
      </c>
    </row>
    <row r="110" spans="1:17" ht="15.75">
      <c r="A110" s="37"/>
      <c r="B110" s="40"/>
      <c r="C110" s="38"/>
      <c r="D110" s="36"/>
      <c r="E110" s="26"/>
      <c r="F110" s="38"/>
      <c r="G110" s="39"/>
      <c r="H110" s="39"/>
      <c r="I110" s="39"/>
      <c r="J110" s="39"/>
      <c r="K110" s="39"/>
      <c r="L110" s="36"/>
      <c r="M110" s="1"/>
      <c r="N110" s="1"/>
      <c r="O110" s="1"/>
      <c r="P110" s="104"/>
      <c r="Q110" s="105"/>
    </row>
    <row r="111" spans="1:17" ht="16.5" thickBot="1">
      <c r="A111" s="27"/>
      <c r="B111" s="57"/>
      <c r="C111" s="58"/>
      <c r="D111" s="106"/>
      <c r="E111" s="58"/>
      <c r="F111" s="59"/>
      <c r="G111" s="28">
        <f t="shared" ref="G111" si="20">SUM(G109:G110)</f>
        <v>16656000</v>
      </c>
      <c r="H111" s="28">
        <f t="shared" ref="H111:O111" si="21">SUM(H109:H110)</f>
        <v>0</v>
      </c>
      <c r="I111" s="28">
        <f t="shared" si="21"/>
        <v>416400</v>
      </c>
      <c r="J111" s="28">
        <f t="shared" si="21"/>
        <v>190783</v>
      </c>
      <c r="K111" s="28">
        <f t="shared" si="21"/>
        <v>0</v>
      </c>
      <c r="L111" s="28">
        <f t="shared" si="21"/>
        <v>0</v>
      </c>
      <c r="M111" s="28">
        <f t="shared" si="21"/>
        <v>17263183</v>
      </c>
      <c r="N111" s="28">
        <f t="shared" si="21"/>
        <v>12736817</v>
      </c>
      <c r="O111" s="28">
        <f t="shared" si="21"/>
        <v>30000000</v>
      </c>
      <c r="P111" s="107"/>
      <c r="Q111" s="108"/>
    </row>
    <row r="112" spans="1:17" ht="16.5" thickTop="1">
      <c r="A112" s="5"/>
      <c r="B112" s="4"/>
      <c r="C112" s="4"/>
      <c r="D112" s="5"/>
      <c r="E112" s="4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4"/>
      <c r="Q112" s="109"/>
    </row>
    <row r="113" spans="1:17" ht="15.75">
      <c r="A113" s="5"/>
      <c r="B113" s="31" t="s">
        <v>344</v>
      </c>
      <c r="C113" s="4"/>
      <c r="D113" s="46"/>
      <c r="E113" s="36"/>
      <c r="F113" s="30"/>
      <c r="G113" s="31"/>
      <c r="H113" s="31"/>
      <c r="I113" s="31"/>
      <c r="J113" s="31"/>
      <c r="K113" s="31"/>
      <c r="L113" s="31"/>
      <c r="N113" s="36"/>
      <c r="O113" s="36"/>
      <c r="P113" s="36"/>
      <c r="Q113" s="40"/>
    </row>
    <row r="114" spans="1:17" ht="15.75">
      <c r="A114" s="47"/>
      <c r="B114" s="48" t="s">
        <v>19</v>
      </c>
      <c r="C114" s="31" t="s">
        <v>25</v>
      </c>
      <c r="D114" s="46"/>
      <c r="E114" s="36"/>
      <c r="F114" s="49"/>
      <c r="G114" s="155" t="s">
        <v>26</v>
      </c>
      <c r="H114" s="155"/>
      <c r="I114" s="155"/>
      <c r="J114" s="36"/>
      <c r="K114" s="49"/>
      <c r="L114" s="36"/>
      <c r="N114" s="36"/>
      <c r="O114" s="36"/>
      <c r="P114" s="36"/>
      <c r="Q114" s="36"/>
    </row>
    <row r="115" spans="1:17" ht="15.75">
      <c r="A115" s="47"/>
      <c r="B115" s="48"/>
      <c r="C115" s="31"/>
      <c r="D115" s="46"/>
      <c r="E115" s="36"/>
      <c r="F115" s="31"/>
      <c r="G115" s="31"/>
      <c r="H115" s="31"/>
      <c r="I115" s="31"/>
      <c r="J115" s="31"/>
      <c r="K115" s="31"/>
      <c r="L115" s="31"/>
      <c r="N115" s="36"/>
      <c r="O115" s="36"/>
      <c r="P115" s="36"/>
      <c r="Q115" s="36"/>
    </row>
    <row r="116" spans="1:17" ht="15.75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6"/>
      <c r="N117" s="36"/>
      <c r="O117" s="36"/>
      <c r="P117" s="36"/>
      <c r="Q117" s="36"/>
    </row>
    <row r="118" spans="1:17" ht="15.75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1"/>
      <c r="N118" s="36"/>
      <c r="O118" s="36"/>
      <c r="P118" s="36"/>
      <c r="Q118" s="36"/>
    </row>
    <row r="119" spans="1:17" ht="15.75">
      <c r="A119" s="47" t="s">
        <v>20</v>
      </c>
      <c r="B119" s="50" t="s">
        <v>23</v>
      </c>
      <c r="C119" s="51" t="s">
        <v>21</v>
      </c>
      <c r="D119" s="46"/>
      <c r="E119" s="36"/>
      <c r="F119" s="32"/>
      <c r="G119" s="32" t="s">
        <v>16</v>
      </c>
      <c r="H119" s="32"/>
      <c r="I119" s="32" t="s">
        <v>28</v>
      </c>
      <c r="J119" s="36"/>
      <c r="K119" s="36"/>
      <c r="L119" s="36"/>
      <c r="N119" s="36"/>
      <c r="O119" s="36"/>
      <c r="P119" s="36"/>
      <c r="Q119" s="36"/>
    </row>
    <row r="120" spans="1:17" ht="15.75">
      <c r="A120" s="47"/>
      <c r="B120" s="52" t="s">
        <v>24</v>
      </c>
      <c r="C120" s="53" t="s">
        <v>17</v>
      </c>
      <c r="D120" s="46"/>
      <c r="E120" s="36"/>
      <c r="F120" s="54"/>
      <c r="G120" s="54" t="s">
        <v>18</v>
      </c>
      <c r="H120" s="54"/>
      <c r="I120" s="54" t="s">
        <v>22</v>
      </c>
      <c r="J120" s="36"/>
      <c r="K120" s="36"/>
      <c r="L120" s="36"/>
      <c r="N120" s="36"/>
      <c r="O120" s="36"/>
      <c r="P120" s="36"/>
      <c r="Q120" s="36"/>
    </row>
    <row r="122" spans="1:17" ht="15.75">
      <c r="A122" s="3" t="s">
        <v>0</v>
      </c>
      <c r="B122" s="4"/>
      <c r="C122" s="5"/>
      <c r="D122" s="5"/>
      <c r="E122" s="5"/>
      <c r="F122" s="6"/>
      <c r="G122" s="6"/>
      <c r="H122" s="6"/>
      <c r="I122" s="6"/>
      <c r="J122" s="6"/>
      <c r="K122" s="6"/>
      <c r="L122" s="7"/>
      <c r="N122" s="36"/>
      <c r="O122" s="36"/>
      <c r="P122" s="36"/>
      <c r="Q122" s="36"/>
    </row>
    <row r="123" spans="1:17" ht="15.75">
      <c r="A123" s="8" t="s">
        <v>345</v>
      </c>
      <c r="B123" s="3"/>
      <c r="C123" s="3"/>
      <c r="D123" s="3"/>
      <c r="E123" s="3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0"/>
      <c r="B124" s="80" t="s">
        <v>15</v>
      </c>
      <c r="C124" s="81" t="s">
        <v>1</v>
      </c>
      <c r="D124" s="82" t="s">
        <v>32</v>
      </c>
      <c r="E124" s="83" t="s">
        <v>2</v>
      </c>
      <c r="F124" s="81" t="s">
        <v>3</v>
      </c>
      <c r="G124" s="84" t="s">
        <v>4</v>
      </c>
      <c r="H124" s="84" t="s">
        <v>4</v>
      </c>
      <c r="I124" s="85" t="s">
        <v>5</v>
      </c>
      <c r="J124" s="84" t="s">
        <v>29</v>
      </c>
      <c r="K124" s="84" t="s">
        <v>336</v>
      </c>
      <c r="L124" s="84" t="s">
        <v>35</v>
      </c>
      <c r="M124" s="84" t="s">
        <v>7</v>
      </c>
      <c r="N124" s="84" t="s">
        <v>7</v>
      </c>
      <c r="O124" s="84" t="s">
        <v>8</v>
      </c>
      <c r="P124" s="80" t="s">
        <v>9</v>
      </c>
      <c r="Q124" s="86" t="s">
        <v>27</v>
      </c>
    </row>
    <row r="125" spans="1:17">
      <c r="A125" s="87"/>
      <c r="B125" s="87"/>
      <c r="C125" s="88"/>
      <c r="D125" s="89"/>
      <c r="E125" s="90"/>
      <c r="F125" s="88"/>
      <c r="G125" s="91" t="s">
        <v>10</v>
      </c>
      <c r="H125" s="91" t="s">
        <v>10</v>
      </c>
      <c r="I125" s="91" t="s">
        <v>11</v>
      </c>
      <c r="J125" s="91" t="s">
        <v>337</v>
      </c>
      <c r="K125" s="91" t="s">
        <v>338</v>
      </c>
      <c r="L125" s="91" t="s">
        <v>34</v>
      </c>
      <c r="M125" s="91" t="s">
        <v>12</v>
      </c>
      <c r="N125" s="91" t="s">
        <v>13</v>
      </c>
      <c r="O125" s="91" t="s">
        <v>14</v>
      </c>
      <c r="P125" s="87"/>
      <c r="Q125" s="92"/>
    </row>
    <row r="126" spans="1:17">
      <c r="A126" s="87"/>
      <c r="B126" s="87"/>
      <c r="C126" s="93"/>
      <c r="D126" s="89"/>
      <c r="E126" s="90"/>
      <c r="F126" s="88"/>
      <c r="G126" s="91" t="s">
        <v>31</v>
      </c>
      <c r="H126" s="91" t="s">
        <v>30</v>
      </c>
      <c r="I126" s="91" t="s">
        <v>6</v>
      </c>
      <c r="J126" s="91"/>
      <c r="K126" s="91"/>
      <c r="L126" s="91"/>
      <c r="M126" s="91"/>
      <c r="N126" s="91"/>
      <c r="O126" s="91"/>
      <c r="P126" s="87"/>
      <c r="Q126" s="92"/>
    </row>
    <row r="127" spans="1:17">
      <c r="A127" s="94"/>
      <c r="B127" s="94"/>
      <c r="C127" s="95"/>
      <c r="D127" s="96"/>
      <c r="E127" s="97"/>
      <c r="F127" s="98"/>
      <c r="G127" s="99"/>
      <c r="H127" s="100"/>
      <c r="I127" s="99"/>
      <c r="J127" s="99"/>
      <c r="K127" s="101"/>
      <c r="L127" s="96"/>
      <c r="M127" s="99"/>
      <c r="N127" s="99"/>
      <c r="O127" s="99"/>
      <c r="P127" s="94"/>
      <c r="Q127" s="102"/>
    </row>
    <row r="128" spans="1:17" ht="15.75">
      <c r="A128" s="37"/>
      <c r="B128" s="2"/>
      <c r="C128" s="38"/>
      <c r="D128" s="103"/>
      <c r="E128" s="26"/>
      <c r="F128" s="38"/>
      <c r="G128" s="39"/>
      <c r="H128" s="39"/>
      <c r="I128" s="39"/>
      <c r="J128" s="39"/>
      <c r="K128" s="1"/>
      <c r="L128" s="36"/>
      <c r="M128" s="1"/>
      <c r="N128" s="1"/>
      <c r="O128" s="1"/>
      <c r="P128" s="41"/>
      <c r="Q128" s="44"/>
    </row>
    <row r="129" spans="1:17" s="122" customFormat="1" ht="15.75">
      <c r="A129" s="112">
        <v>1</v>
      </c>
      <c r="B129" s="113" t="s">
        <v>346</v>
      </c>
      <c r="C129" s="114" t="s">
        <v>347</v>
      </c>
      <c r="D129" s="115" t="s">
        <v>348</v>
      </c>
      <c r="E129" s="116">
        <v>43173</v>
      </c>
      <c r="F129" s="117" t="s">
        <v>349</v>
      </c>
      <c r="G129" s="118">
        <v>1500000</v>
      </c>
      <c r="H129" s="118">
        <v>0</v>
      </c>
      <c r="I129" s="119">
        <v>37500</v>
      </c>
      <c r="J129" s="119">
        <v>21401</v>
      </c>
      <c r="K129" s="119">
        <v>0</v>
      </c>
      <c r="L129" s="119">
        <v>0</v>
      </c>
      <c r="M129" s="119">
        <f>SUM(G129:L129)</f>
        <v>1558901</v>
      </c>
      <c r="N129" s="119">
        <f>3000000-M129</f>
        <v>1441099</v>
      </c>
      <c r="O129" s="119">
        <f t="shared" ref="O129" si="22">+M129+N129</f>
        <v>3000000</v>
      </c>
      <c r="P129" s="120" t="s">
        <v>304</v>
      </c>
      <c r="Q129" s="121" t="s">
        <v>36</v>
      </c>
    </row>
    <row r="130" spans="1:17" s="122" customFormat="1" ht="15.75">
      <c r="A130" s="112">
        <v>2</v>
      </c>
      <c r="B130" s="113" t="s">
        <v>350</v>
      </c>
      <c r="C130" s="114" t="s">
        <v>351</v>
      </c>
      <c r="D130" s="115" t="s">
        <v>352</v>
      </c>
      <c r="E130" s="116">
        <v>43173</v>
      </c>
      <c r="F130" s="117" t="s">
        <v>353</v>
      </c>
      <c r="G130" s="118">
        <v>5552000</v>
      </c>
      <c r="H130" s="118">
        <v>0</v>
      </c>
      <c r="I130" s="119">
        <v>138800</v>
      </c>
      <c r="J130" s="119">
        <v>88065</v>
      </c>
      <c r="K130" s="119">
        <v>3250</v>
      </c>
      <c r="L130" s="119">
        <v>0</v>
      </c>
      <c r="M130" s="119">
        <f>SUM(G130:L130)</f>
        <v>5782115</v>
      </c>
      <c r="N130" s="119">
        <f>20782115-M130</f>
        <v>15000000</v>
      </c>
      <c r="O130" s="119">
        <f t="shared" ref="O130" si="23">+M130+N130</f>
        <v>20782115</v>
      </c>
      <c r="P130" s="120" t="s">
        <v>75</v>
      </c>
      <c r="Q130" s="12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" si="24">SUM(G129:G131)</f>
        <v>7052000</v>
      </c>
      <c r="H132" s="28">
        <f t="shared" ref="H132:O132" si="25">SUM(H129:H131)</f>
        <v>0</v>
      </c>
      <c r="I132" s="28">
        <f t="shared" si="25"/>
        <v>176300</v>
      </c>
      <c r="J132" s="28">
        <f t="shared" si="25"/>
        <v>109466</v>
      </c>
      <c r="K132" s="28">
        <f t="shared" si="25"/>
        <v>3250</v>
      </c>
      <c r="L132" s="28">
        <f t="shared" si="25"/>
        <v>0</v>
      </c>
      <c r="M132" s="28">
        <f t="shared" si="25"/>
        <v>7341016</v>
      </c>
      <c r="N132" s="28">
        <f t="shared" si="25"/>
        <v>16441099</v>
      </c>
      <c r="O132" s="28">
        <f t="shared" si="25"/>
        <v>23782115</v>
      </c>
      <c r="P132" s="107"/>
      <c r="Q132" s="108"/>
    </row>
    <row r="133" spans="1:17" ht="16.5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>
      <c r="A134" s="5"/>
      <c r="B134" s="31" t="s">
        <v>354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>
      <c r="A135" s="47"/>
      <c r="B135" s="48" t="s">
        <v>19</v>
      </c>
      <c r="C135" s="31" t="s">
        <v>25</v>
      </c>
      <c r="D135" s="46"/>
      <c r="E135" s="36"/>
      <c r="F135" s="49"/>
      <c r="G135" s="155" t="s">
        <v>26</v>
      </c>
      <c r="H135" s="155"/>
      <c r="I135" s="155"/>
      <c r="J135" s="36"/>
      <c r="K135" s="49"/>
      <c r="L135" s="36"/>
      <c r="N135" s="36"/>
      <c r="O135" s="36"/>
      <c r="P135" s="36"/>
      <c r="Q135" s="36"/>
    </row>
    <row r="136" spans="1:17" ht="15.75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3" spans="1:17" ht="15.75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355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84" t="s">
        <v>336</v>
      </c>
      <c r="L145" s="84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91" t="s">
        <v>338</v>
      </c>
      <c r="L146" s="9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s="122" customFormat="1" ht="15.75">
      <c r="A150" s="112">
        <v>1</v>
      </c>
      <c r="B150" s="113" t="s">
        <v>356</v>
      </c>
      <c r="C150" s="114" t="s">
        <v>357</v>
      </c>
      <c r="D150" s="115" t="s">
        <v>358</v>
      </c>
      <c r="E150" s="116">
        <v>43174</v>
      </c>
      <c r="F150" s="117" t="s">
        <v>359</v>
      </c>
      <c r="G150" s="118">
        <v>12216000</v>
      </c>
      <c r="H150" s="118">
        <v>0</v>
      </c>
      <c r="I150" s="119">
        <v>305400</v>
      </c>
      <c r="J150" s="119">
        <v>183871</v>
      </c>
      <c r="K150" s="119">
        <v>0</v>
      </c>
      <c r="L150" s="119">
        <v>0</v>
      </c>
      <c r="M150" s="119">
        <f>SUM(G150:L150)</f>
        <v>12705271</v>
      </c>
      <c r="N150" s="119">
        <f>25000000-M150</f>
        <v>12294729</v>
      </c>
      <c r="O150" s="119">
        <f t="shared" ref="O150" si="26">+M150+N150</f>
        <v>25000000</v>
      </c>
      <c r="P150" s="120" t="s">
        <v>360</v>
      </c>
      <c r="Q150" s="12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:O152" si="27">SUM(G150:G151)</f>
        <v>12216000</v>
      </c>
      <c r="H152" s="28">
        <f t="shared" si="27"/>
        <v>0</v>
      </c>
      <c r="I152" s="28">
        <f t="shared" si="27"/>
        <v>305400</v>
      </c>
      <c r="J152" s="28">
        <f t="shared" si="27"/>
        <v>183871</v>
      </c>
      <c r="K152" s="28">
        <f t="shared" si="27"/>
        <v>0</v>
      </c>
      <c r="L152" s="28">
        <f t="shared" si="27"/>
        <v>0</v>
      </c>
      <c r="M152" s="28">
        <f t="shared" si="27"/>
        <v>12705271</v>
      </c>
      <c r="N152" s="28">
        <f t="shared" si="27"/>
        <v>12294729</v>
      </c>
      <c r="O152" s="28">
        <f t="shared" si="27"/>
        <v>25000000</v>
      </c>
      <c r="P152" s="107"/>
      <c r="Q152" s="108"/>
    </row>
    <row r="153" spans="1:17" ht="16.5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>
      <c r="A154" s="5"/>
      <c r="B154" s="31" t="s">
        <v>361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>
      <c r="A155" s="47"/>
      <c r="B155" s="48" t="s">
        <v>19</v>
      </c>
      <c r="C155" s="31" t="s">
        <v>25</v>
      </c>
      <c r="D155" s="46"/>
      <c r="E155" s="36"/>
      <c r="F155" s="49"/>
      <c r="G155" s="155" t="s">
        <v>26</v>
      </c>
      <c r="H155" s="155"/>
      <c r="I155" s="155"/>
      <c r="J155" s="36"/>
      <c r="K155" s="49"/>
      <c r="L155" s="36"/>
      <c r="N155" s="36"/>
      <c r="O155" s="36"/>
      <c r="P155" s="36"/>
      <c r="Q155" s="36"/>
    </row>
    <row r="156" spans="1:17" ht="15.75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3" spans="1:17" ht="15.75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355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338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s="122" customFormat="1" ht="15.75">
      <c r="A170" s="112">
        <v>1</v>
      </c>
      <c r="B170" s="113" t="s">
        <v>362</v>
      </c>
      <c r="C170" s="114" t="s">
        <v>363</v>
      </c>
      <c r="D170" s="115" t="s">
        <v>364</v>
      </c>
      <c r="E170" s="116">
        <v>43174</v>
      </c>
      <c r="F170" s="117" t="s">
        <v>365</v>
      </c>
      <c r="G170" s="118">
        <v>23600000</v>
      </c>
      <c r="H170" s="118">
        <v>0</v>
      </c>
      <c r="I170" s="119">
        <v>590000</v>
      </c>
      <c r="J170" s="119">
        <v>376037</v>
      </c>
      <c r="K170" s="119">
        <v>0</v>
      </c>
      <c r="L170" s="119">
        <v>0</v>
      </c>
      <c r="M170" s="119">
        <f>SUM(G170:L170)</f>
        <v>24566037</v>
      </c>
      <c r="N170" s="119">
        <f>30000000-M170</f>
        <v>5433963</v>
      </c>
      <c r="O170" s="119">
        <f t="shared" ref="O170" si="28">+M170+N170</f>
        <v>30000000</v>
      </c>
      <c r="P170" s="120" t="s">
        <v>189</v>
      </c>
      <c r="Q170" s="12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29">SUM(G170:G171)</f>
        <v>23600000</v>
      </c>
      <c r="H172" s="28">
        <f t="shared" ref="H172" si="30">SUM(H170:H171)</f>
        <v>0</v>
      </c>
      <c r="I172" s="28">
        <f t="shared" ref="I172" si="31">SUM(I170:I171)</f>
        <v>590000</v>
      </c>
      <c r="J172" s="28">
        <f t="shared" ref="J172" si="32">SUM(J170:J171)</f>
        <v>376037</v>
      </c>
      <c r="K172" s="28">
        <f t="shared" ref="K172" si="33">SUM(K170:K171)</f>
        <v>0</v>
      </c>
      <c r="L172" s="28">
        <f t="shared" ref="L172" si="34">SUM(L170:L171)</f>
        <v>0</v>
      </c>
      <c r="M172" s="28">
        <f t="shared" ref="M172" si="35">SUM(M170:M171)</f>
        <v>24566037</v>
      </c>
      <c r="N172" s="28">
        <f t="shared" ref="N172" si="36">SUM(N170:N171)</f>
        <v>5433963</v>
      </c>
      <c r="O172" s="28">
        <f t="shared" ref="O172" si="37">SUM(O170:O171)</f>
        <v>30000000</v>
      </c>
      <c r="P172" s="107"/>
      <c r="Q172" s="108"/>
    </row>
    <row r="173" spans="1:17" ht="16.5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>
      <c r="A174" s="5"/>
      <c r="B174" s="31" t="s">
        <v>361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>
      <c r="A175" s="47"/>
      <c r="B175" s="48" t="s">
        <v>19</v>
      </c>
      <c r="C175" s="31" t="s">
        <v>25</v>
      </c>
      <c r="D175" s="46"/>
      <c r="E175" s="36"/>
      <c r="F175" s="49"/>
      <c r="G175" s="155" t="s">
        <v>26</v>
      </c>
      <c r="H175" s="155"/>
      <c r="I175" s="155"/>
      <c r="J175" s="36"/>
      <c r="K175" s="49"/>
      <c r="L175" s="36"/>
      <c r="N175" s="36"/>
      <c r="O175" s="36"/>
      <c r="P175" s="36"/>
      <c r="Q175" s="36"/>
    </row>
    <row r="176" spans="1:17" ht="15.75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>
      <c r="A182" s="147" t="s">
        <v>307</v>
      </c>
    </row>
    <row r="183" spans="1:17">
      <c r="A183" s="146" t="s">
        <v>399</v>
      </c>
    </row>
    <row r="184" spans="1:17" s="36" customFormat="1" ht="15.75">
      <c r="A184" s="3" t="s">
        <v>0</v>
      </c>
      <c r="B184" s="4"/>
      <c r="C184" s="5"/>
      <c r="D184" s="5"/>
      <c r="E184" s="3"/>
      <c r="F184" s="6"/>
      <c r="G184" s="6"/>
      <c r="H184" s="6"/>
      <c r="I184" s="6"/>
      <c r="J184" s="7"/>
    </row>
    <row r="185" spans="1:17" s="36" customFormat="1" ht="15.75">
      <c r="A185" s="8" t="s">
        <v>366</v>
      </c>
      <c r="B185" s="3"/>
      <c r="C185" s="3"/>
      <c r="D185" s="3"/>
      <c r="E185" s="3"/>
      <c r="F185" s="6"/>
      <c r="G185" s="6"/>
      <c r="H185" s="6"/>
      <c r="J185" s="7"/>
    </row>
    <row r="186" spans="1:17" s="36" customFormat="1" ht="15.75">
      <c r="A186" s="9"/>
      <c r="B186" s="9" t="s">
        <v>15</v>
      </c>
      <c r="C186" s="10" t="s">
        <v>1</v>
      </c>
      <c r="D186" s="126" t="s">
        <v>32</v>
      </c>
      <c r="E186" s="11" t="s">
        <v>2</v>
      </c>
      <c r="F186" s="10" t="s">
        <v>3</v>
      </c>
      <c r="G186" s="33" t="s">
        <v>391</v>
      </c>
      <c r="H186" s="33" t="s">
        <v>391</v>
      </c>
      <c r="I186" s="42" t="s">
        <v>35</v>
      </c>
      <c r="J186" s="127" t="s">
        <v>392</v>
      </c>
      <c r="K186" s="128" t="s">
        <v>29</v>
      </c>
      <c r="L186" s="12" t="s">
        <v>7</v>
      </c>
      <c r="M186" s="12" t="s">
        <v>7</v>
      </c>
      <c r="N186" s="12" t="s">
        <v>8</v>
      </c>
      <c r="O186" s="80" t="s">
        <v>9</v>
      </c>
      <c r="P186" s="13" t="s">
        <v>27</v>
      </c>
    </row>
    <row r="187" spans="1:17" s="36" customFormat="1" ht="15.75">
      <c r="A187" s="14"/>
      <c r="B187" s="14"/>
      <c r="C187" s="15"/>
      <c r="D187" s="71"/>
      <c r="E187" s="16"/>
      <c r="F187" s="15"/>
      <c r="G187" s="34" t="s">
        <v>393</v>
      </c>
      <c r="H187" s="34"/>
      <c r="I187" s="43" t="s">
        <v>34</v>
      </c>
      <c r="J187" s="34"/>
      <c r="K187" s="43"/>
      <c r="L187" s="1" t="s">
        <v>12</v>
      </c>
      <c r="M187" s="1" t="s">
        <v>13</v>
      </c>
      <c r="N187" s="1" t="s">
        <v>14</v>
      </c>
      <c r="O187" s="14"/>
      <c r="P187" s="17"/>
    </row>
    <row r="188" spans="1:17" s="36" customFormat="1" ht="15.75">
      <c r="A188" s="14"/>
      <c r="B188" s="14"/>
      <c r="C188" s="15"/>
      <c r="D188" s="71"/>
      <c r="E188" s="16"/>
      <c r="F188" s="15"/>
      <c r="G188" s="129" t="s">
        <v>394</v>
      </c>
      <c r="H188" s="130"/>
      <c r="I188" s="43"/>
      <c r="J188" s="34"/>
      <c r="K188" s="43"/>
      <c r="L188" s="1"/>
      <c r="M188" s="1"/>
      <c r="N188" s="1"/>
      <c r="O188" s="14"/>
      <c r="P188" s="17"/>
    </row>
    <row r="189" spans="1:17" s="36" customFormat="1" ht="15.75">
      <c r="A189" s="14"/>
      <c r="B189" s="14"/>
      <c r="C189" s="15"/>
      <c r="D189" s="71"/>
      <c r="E189" s="16"/>
      <c r="F189" s="15"/>
      <c r="G189" s="131"/>
      <c r="H189" s="131"/>
      <c r="I189" s="34"/>
      <c r="J189" s="45"/>
      <c r="K189" s="43"/>
      <c r="L189" s="1"/>
      <c r="M189" s="1"/>
      <c r="N189" s="1"/>
      <c r="O189" s="14"/>
      <c r="P189" s="17"/>
    </row>
    <row r="190" spans="1:17" s="36" customFormat="1" ht="15.75">
      <c r="A190" s="132"/>
      <c r="B190" s="133"/>
      <c r="C190" s="134"/>
      <c r="D190" s="135"/>
      <c r="E190" s="136"/>
      <c r="F190" s="134"/>
      <c r="G190" s="137"/>
      <c r="H190" s="137"/>
      <c r="I190" s="137"/>
      <c r="J190" s="138"/>
      <c r="K190" s="137"/>
      <c r="L190" s="12"/>
      <c r="M190" s="12"/>
      <c r="N190" s="12"/>
      <c r="O190" s="139"/>
      <c r="P190" s="140"/>
    </row>
    <row r="191" spans="1:17" s="36" customFormat="1" ht="15.75">
      <c r="A191" s="37">
        <v>1</v>
      </c>
      <c r="B191" s="40" t="s">
        <v>395</v>
      </c>
      <c r="C191" s="38" t="s">
        <v>396</v>
      </c>
      <c r="D191" s="141" t="s">
        <v>397</v>
      </c>
      <c r="E191" s="142">
        <v>43185</v>
      </c>
      <c r="F191" s="38" t="s">
        <v>398</v>
      </c>
      <c r="G191" s="39">
        <v>7000000</v>
      </c>
      <c r="H191" s="39">
        <v>0</v>
      </c>
      <c r="I191" s="39">
        <v>0</v>
      </c>
      <c r="J191" s="39">
        <v>0</v>
      </c>
      <c r="K191" s="39">
        <v>0</v>
      </c>
      <c r="L191" s="1">
        <f t="shared" ref="L191" si="38">SUM(G191:K191)</f>
        <v>7000000</v>
      </c>
      <c r="M191" s="1">
        <f>7000000-L191</f>
        <v>0</v>
      </c>
      <c r="N191" s="1">
        <f t="shared" ref="N191" si="39">+L191+M191</f>
        <v>7000000</v>
      </c>
      <c r="O191" s="60" t="s">
        <v>304</v>
      </c>
      <c r="P191" s="105" t="s">
        <v>400</v>
      </c>
      <c r="Q191" s="36" t="s">
        <v>401</v>
      </c>
    </row>
    <row r="192" spans="1:17" s="36" customFormat="1" ht="15.75">
      <c r="A192" s="37"/>
      <c r="B192" s="2"/>
      <c r="C192" s="38"/>
      <c r="D192" s="45"/>
      <c r="E192" s="26"/>
      <c r="F192" s="38"/>
      <c r="G192" s="39"/>
      <c r="H192" s="39"/>
      <c r="I192" s="39"/>
      <c r="J192" s="45"/>
      <c r="K192" s="39"/>
      <c r="L192" s="1"/>
      <c r="M192" s="1"/>
      <c r="N192" s="1"/>
      <c r="O192" s="41"/>
      <c r="P192" s="105"/>
    </row>
    <row r="193" spans="1:17" s="36" customFormat="1" ht="16.5" thickBot="1">
      <c r="A193" s="27"/>
      <c r="B193" s="143"/>
      <c r="C193" s="143"/>
      <c r="D193" s="144"/>
      <c r="E193" s="143"/>
      <c r="F193" s="143"/>
      <c r="G193" s="28">
        <f t="shared" ref="G193:N193" si="40">SUM(G191:G192)</f>
        <v>7000000</v>
      </c>
      <c r="H193" s="28">
        <f t="shared" si="40"/>
        <v>0</v>
      </c>
      <c r="I193" s="28">
        <f t="shared" si="40"/>
        <v>0</v>
      </c>
      <c r="J193" s="28">
        <f t="shared" si="40"/>
        <v>0</v>
      </c>
      <c r="K193" s="28">
        <f t="shared" si="40"/>
        <v>0</v>
      </c>
      <c r="L193" s="28">
        <f t="shared" si="40"/>
        <v>7000000</v>
      </c>
      <c r="M193" s="28">
        <f t="shared" si="40"/>
        <v>0</v>
      </c>
      <c r="N193" s="28">
        <f t="shared" si="40"/>
        <v>7000000</v>
      </c>
      <c r="O193" s="29"/>
      <c r="P193" s="29"/>
    </row>
    <row r="194" spans="1:17" s="36" customFormat="1" ht="15.75" thickTop="1"/>
    <row r="195" spans="1:17" s="36" customFormat="1" ht="15.75">
      <c r="A195" s="5"/>
      <c r="B195" s="31" t="s">
        <v>373</v>
      </c>
      <c r="C195" s="4"/>
      <c r="D195" s="46"/>
      <c r="F195" s="31"/>
      <c r="G195" s="31"/>
      <c r="H195" s="31"/>
      <c r="J195" s="145"/>
    </row>
    <row r="196" spans="1:17" s="36" customFormat="1" ht="15.75">
      <c r="A196" s="47"/>
      <c r="B196" s="48" t="s">
        <v>19</v>
      </c>
      <c r="C196" s="31" t="s">
        <v>25</v>
      </c>
      <c r="D196" s="46"/>
      <c r="F196" s="155" t="s">
        <v>26</v>
      </c>
      <c r="G196" s="155"/>
      <c r="I196" s="49"/>
    </row>
    <row r="197" spans="1:17" s="36" customFormat="1" ht="15.75">
      <c r="A197" s="47"/>
      <c r="B197" s="48"/>
      <c r="C197" s="31"/>
      <c r="D197" s="46"/>
      <c r="F197" s="31"/>
      <c r="G197" s="31"/>
      <c r="H197" s="31"/>
      <c r="I197" s="31"/>
    </row>
    <row r="198" spans="1:17" s="36" customFormat="1" ht="15.75">
      <c r="A198" s="47"/>
      <c r="B198" s="48"/>
      <c r="C198" s="31"/>
      <c r="D198" s="46"/>
      <c r="F198" s="31"/>
      <c r="G198" s="31"/>
      <c r="H198" s="31"/>
      <c r="I198" s="31"/>
      <c r="J198" s="31"/>
    </row>
    <row r="199" spans="1:17" s="36" customFormat="1" ht="15.75">
      <c r="A199" s="47"/>
      <c r="B199" s="48"/>
      <c r="C199" s="31"/>
      <c r="D199" s="46"/>
      <c r="F199" s="31"/>
      <c r="G199" s="31"/>
      <c r="H199" s="31"/>
      <c r="I199" s="31"/>
    </row>
    <row r="200" spans="1:17" s="36" customFormat="1" ht="15.75">
      <c r="A200" s="47"/>
      <c r="B200" s="48"/>
      <c r="C200" s="31"/>
      <c r="D200" s="46"/>
      <c r="F200" s="31"/>
      <c r="G200" s="31"/>
      <c r="H200" s="31"/>
      <c r="I200" s="31"/>
      <c r="J200" s="31"/>
    </row>
    <row r="201" spans="1:17" s="36" customFormat="1" ht="15.75">
      <c r="A201" s="47" t="s">
        <v>20</v>
      </c>
      <c r="B201" s="50" t="s">
        <v>23</v>
      </c>
      <c r="C201" s="51" t="s">
        <v>21</v>
      </c>
      <c r="D201" s="46"/>
      <c r="F201" s="32" t="s">
        <v>16</v>
      </c>
      <c r="G201" s="32" t="s">
        <v>28</v>
      </c>
    </row>
    <row r="202" spans="1:17" s="36" customFormat="1" ht="15.75">
      <c r="A202" s="47"/>
      <c r="B202" s="52" t="s">
        <v>24</v>
      </c>
      <c r="C202" s="53" t="s">
        <v>17</v>
      </c>
      <c r="D202" s="46"/>
      <c r="F202" s="54" t="s">
        <v>18</v>
      </c>
      <c r="G202" s="54" t="s">
        <v>22</v>
      </c>
    </row>
    <row r="203" spans="1:17">
      <c r="A203" s="147"/>
    </row>
    <row r="204" spans="1:17" ht="15.75">
      <c r="A204" s="3" t="s">
        <v>0</v>
      </c>
      <c r="B204" s="4"/>
      <c r="C204" s="5"/>
      <c r="D204" s="5"/>
      <c r="E204" s="5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" t="s">
        <v>366</v>
      </c>
      <c r="B205" s="3"/>
      <c r="C205" s="3"/>
      <c r="D205" s="3"/>
      <c r="E205" s="3"/>
      <c r="F205" s="6"/>
      <c r="G205" s="6"/>
      <c r="H205" s="6"/>
      <c r="I205" s="6"/>
      <c r="J205" s="6"/>
      <c r="K205" s="6"/>
      <c r="L205" s="7"/>
      <c r="N205" s="36"/>
      <c r="O205" s="36"/>
      <c r="P205" s="36"/>
      <c r="Q205" s="36"/>
    </row>
    <row r="206" spans="1:17" ht="15.75">
      <c r="A206" s="80"/>
      <c r="B206" s="80" t="s">
        <v>15</v>
      </c>
      <c r="C206" s="81" t="s">
        <v>1</v>
      </c>
      <c r="D206" s="82" t="s">
        <v>32</v>
      </c>
      <c r="E206" s="83" t="s">
        <v>2</v>
      </c>
      <c r="F206" s="81" t="s">
        <v>3</v>
      </c>
      <c r="G206" s="84" t="s">
        <v>4</v>
      </c>
      <c r="H206" s="84" t="s">
        <v>4</v>
      </c>
      <c r="I206" s="85" t="s">
        <v>5</v>
      </c>
      <c r="J206" s="84" t="s">
        <v>29</v>
      </c>
      <c r="K206" s="110" t="s">
        <v>336</v>
      </c>
      <c r="L206" s="110" t="s">
        <v>35</v>
      </c>
      <c r="M206" s="84" t="s">
        <v>7</v>
      </c>
      <c r="N206" s="84" t="s">
        <v>7</v>
      </c>
      <c r="O206" s="84" t="s">
        <v>8</v>
      </c>
      <c r="P206" s="80" t="s">
        <v>9</v>
      </c>
      <c r="Q206" s="86" t="s">
        <v>27</v>
      </c>
    </row>
    <row r="207" spans="1:17">
      <c r="A207" s="87"/>
      <c r="B207" s="87"/>
      <c r="C207" s="88"/>
      <c r="D207" s="89"/>
      <c r="E207" s="90"/>
      <c r="F207" s="88"/>
      <c r="G207" s="91" t="s">
        <v>10</v>
      </c>
      <c r="H207" s="91" t="s">
        <v>10</v>
      </c>
      <c r="I207" s="91" t="s">
        <v>11</v>
      </c>
      <c r="J207" s="91" t="s">
        <v>337</v>
      </c>
      <c r="K207" s="111" t="s">
        <v>338</v>
      </c>
      <c r="L207" s="111" t="s">
        <v>34</v>
      </c>
      <c r="M207" s="91" t="s">
        <v>12</v>
      </c>
      <c r="N207" s="91" t="s">
        <v>13</v>
      </c>
      <c r="O207" s="91" t="s">
        <v>14</v>
      </c>
      <c r="P207" s="87"/>
      <c r="Q207" s="92"/>
    </row>
    <row r="208" spans="1:17">
      <c r="A208" s="87"/>
      <c r="B208" s="87"/>
      <c r="C208" s="93"/>
      <c r="D208" s="89"/>
      <c r="E208" s="90"/>
      <c r="F208" s="88"/>
      <c r="G208" s="91" t="s">
        <v>338</v>
      </c>
      <c r="H208" s="91" t="s">
        <v>30</v>
      </c>
      <c r="I208" s="91" t="s">
        <v>6</v>
      </c>
      <c r="J208" s="91"/>
      <c r="K208" s="91"/>
      <c r="L208" s="91"/>
      <c r="M208" s="91"/>
      <c r="N208" s="91"/>
      <c r="O208" s="91"/>
      <c r="P208" s="87"/>
      <c r="Q208" s="92"/>
    </row>
    <row r="209" spans="1:18">
      <c r="A209" s="94"/>
      <c r="B209" s="94"/>
      <c r="C209" s="95"/>
      <c r="D209" s="96"/>
      <c r="E209" s="97"/>
      <c r="F209" s="98"/>
      <c r="G209" s="99"/>
      <c r="H209" s="100"/>
      <c r="I209" s="99"/>
      <c r="J209" s="99"/>
      <c r="K209" s="101"/>
      <c r="L209" s="96"/>
      <c r="M209" s="99"/>
      <c r="N209" s="99"/>
      <c r="O209" s="99"/>
      <c r="P209" s="94"/>
      <c r="Q209" s="102"/>
    </row>
    <row r="210" spans="1:18" ht="15.75">
      <c r="A210" s="37"/>
      <c r="B210" s="2"/>
      <c r="C210" s="38"/>
      <c r="D210" s="103"/>
      <c r="E210" s="26"/>
      <c r="F210" s="38"/>
      <c r="G210" s="39"/>
      <c r="H210" s="39"/>
      <c r="I210" s="39"/>
      <c r="J210" s="39"/>
      <c r="K210" s="1"/>
      <c r="L210" s="36"/>
      <c r="M210" s="1"/>
      <c r="N210" s="1"/>
      <c r="O210" s="1"/>
      <c r="P210" s="41"/>
      <c r="Q210" s="44"/>
    </row>
    <row r="211" spans="1:18" s="36" customFormat="1" ht="15.75">
      <c r="A211" s="37">
        <v>1</v>
      </c>
      <c r="B211" s="124" t="s">
        <v>367</v>
      </c>
      <c r="C211" s="38" t="s">
        <v>368</v>
      </c>
      <c r="D211" s="64" t="s">
        <v>369</v>
      </c>
      <c r="E211" s="26">
        <v>43185</v>
      </c>
      <c r="F211" s="125" t="s">
        <v>370</v>
      </c>
      <c r="G211" s="39">
        <v>0</v>
      </c>
      <c r="H211" s="39">
        <v>0</v>
      </c>
      <c r="I211" s="1">
        <v>0</v>
      </c>
      <c r="J211" s="1">
        <v>0</v>
      </c>
      <c r="K211" s="1">
        <v>0</v>
      </c>
      <c r="L211" s="1">
        <v>0</v>
      </c>
      <c r="M211" s="1">
        <f>SUM(G211:L211)</f>
        <v>0</v>
      </c>
      <c r="N211" s="1">
        <f>20000000-M211</f>
        <v>20000000</v>
      </c>
      <c r="O211" s="1">
        <f t="shared" ref="O211" si="41">+M211+N211</f>
        <v>20000000</v>
      </c>
      <c r="P211" s="60" t="s">
        <v>371</v>
      </c>
      <c r="Q211" s="71" t="s">
        <v>36</v>
      </c>
      <c r="R211" s="36" t="s">
        <v>372</v>
      </c>
    </row>
    <row r="212" spans="1:18" ht="15.75">
      <c r="A212" s="37"/>
      <c r="B212" s="40"/>
      <c r="C212" s="38"/>
      <c r="D212" s="36"/>
      <c r="E212" s="26"/>
      <c r="F212" s="38"/>
      <c r="G212" s="39"/>
      <c r="H212" s="39"/>
      <c r="I212" s="39"/>
      <c r="J212" s="39"/>
      <c r="K212" s="39"/>
      <c r="L212" s="36"/>
      <c r="M212" s="1"/>
      <c r="N212" s="1"/>
      <c r="O212" s="1"/>
      <c r="P212" s="104"/>
      <c r="Q212" s="105"/>
    </row>
    <row r="213" spans="1:18" ht="16.5" thickBot="1">
      <c r="A213" s="27"/>
      <c r="B213" s="57"/>
      <c r="C213" s="58"/>
      <c r="D213" s="106"/>
      <c r="E213" s="58"/>
      <c r="F213" s="59"/>
      <c r="G213" s="28">
        <f t="shared" ref="G213" si="42">SUM(G211:G212)</f>
        <v>0</v>
      </c>
      <c r="H213" s="28">
        <f t="shared" ref="H213:O213" si="43">SUM(H211:H212)</f>
        <v>0</v>
      </c>
      <c r="I213" s="28">
        <f t="shared" si="43"/>
        <v>0</v>
      </c>
      <c r="J213" s="28">
        <f t="shared" si="43"/>
        <v>0</v>
      </c>
      <c r="K213" s="28">
        <f t="shared" si="43"/>
        <v>0</v>
      </c>
      <c r="L213" s="28">
        <f t="shared" si="43"/>
        <v>0</v>
      </c>
      <c r="M213" s="28">
        <f t="shared" si="43"/>
        <v>0</v>
      </c>
      <c r="N213" s="28">
        <f t="shared" si="43"/>
        <v>20000000</v>
      </c>
      <c r="O213" s="28">
        <f t="shared" si="43"/>
        <v>20000000</v>
      </c>
      <c r="P213" s="107"/>
      <c r="Q213" s="108"/>
    </row>
    <row r="214" spans="1:18" ht="16.5" thickTop="1">
      <c r="A214" s="5"/>
      <c r="B214" s="4"/>
      <c r="C214" s="4"/>
      <c r="D214" s="5"/>
      <c r="E214" s="4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4"/>
      <c r="Q214" s="109"/>
    </row>
    <row r="215" spans="1:18" ht="15.75">
      <c r="A215" s="5"/>
      <c r="B215" s="31" t="s">
        <v>373</v>
      </c>
      <c r="C215" s="4"/>
      <c r="D215" s="46"/>
      <c r="E215" s="36"/>
      <c r="F215" s="30"/>
      <c r="G215" s="31"/>
      <c r="H215" s="31"/>
      <c r="I215" s="31"/>
      <c r="J215" s="31"/>
      <c r="K215" s="31"/>
      <c r="L215" s="31"/>
      <c r="N215" s="36"/>
      <c r="O215" s="36"/>
      <c r="P215" s="36"/>
      <c r="Q215" s="40"/>
    </row>
    <row r="216" spans="1:18" ht="15.75">
      <c r="A216" s="47"/>
      <c r="B216" s="48" t="s">
        <v>19</v>
      </c>
      <c r="C216" s="31" t="s">
        <v>25</v>
      </c>
      <c r="D216" s="46"/>
      <c r="E216" s="36"/>
      <c r="F216" s="49"/>
      <c r="G216" s="155" t="s">
        <v>26</v>
      </c>
      <c r="H216" s="155"/>
      <c r="I216" s="155"/>
      <c r="J216" s="36"/>
      <c r="K216" s="49"/>
      <c r="L216" s="36"/>
      <c r="N216" s="36"/>
      <c r="O216" s="36"/>
      <c r="P216" s="36"/>
      <c r="Q216" s="36"/>
    </row>
    <row r="217" spans="1:18" ht="15.75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8" ht="15.75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1"/>
      <c r="N218" s="36"/>
      <c r="O218" s="36"/>
      <c r="P218" s="36"/>
      <c r="Q218" s="36"/>
    </row>
    <row r="219" spans="1:18" ht="15.75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6"/>
      <c r="N219" s="36"/>
      <c r="O219" s="36"/>
      <c r="P219" s="36"/>
      <c r="Q219" s="36"/>
    </row>
    <row r="220" spans="1:18" ht="15.75">
      <c r="A220" s="47"/>
      <c r="B220" s="48"/>
      <c r="C220" s="31"/>
      <c r="D220" s="46"/>
      <c r="E220" s="36"/>
      <c r="F220" s="31"/>
      <c r="G220" s="31"/>
      <c r="H220" s="31"/>
      <c r="I220" s="31"/>
      <c r="J220" s="31"/>
      <c r="K220" s="31"/>
      <c r="L220" s="31"/>
      <c r="N220" s="36"/>
      <c r="O220" s="36"/>
      <c r="P220" s="36"/>
      <c r="Q220" s="36"/>
    </row>
    <row r="221" spans="1:18" ht="15.75">
      <c r="A221" s="47" t="s">
        <v>20</v>
      </c>
      <c r="B221" s="50" t="s">
        <v>23</v>
      </c>
      <c r="C221" s="51" t="s">
        <v>21</v>
      </c>
      <c r="D221" s="46"/>
      <c r="E221" s="36"/>
      <c r="F221" s="32"/>
      <c r="G221" s="32" t="s">
        <v>16</v>
      </c>
      <c r="H221" s="32"/>
      <c r="I221" s="32" t="s">
        <v>28</v>
      </c>
      <c r="J221" s="36"/>
      <c r="K221" s="36"/>
      <c r="L221" s="36"/>
      <c r="N221" s="36"/>
      <c r="O221" s="36"/>
      <c r="P221" s="36"/>
      <c r="Q221" s="36"/>
    </row>
    <row r="222" spans="1:18" ht="15.75">
      <c r="A222" s="47"/>
      <c r="B222" s="52" t="s">
        <v>24</v>
      </c>
      <c r="C222" s="53" t="s">
        <v>17</v>
      </c>
      <c r="D222" s="46"/>
      <c r="E222" s="36"/>
      <c r="F222" s="54"/>
      <c r="G222" s="54" t="s">
        <v>18</v>
      </c>
      <c r="H222" s="54"/>
      <c r="I222" s="54" t="s">
        <v>22</v>
      </c>
      <c r="J222" s="36"/>
      <c r="K222" s="36"/>
      <c r="L222" s="36"/>
      <c r="N222" s="36"/>
      <c r="O222" s="36"/>
      <c r="P222" s="36"/>
      <c r="Q222" s="36"/>
    </row>
    <row r="224" spans="1:18" ht="15.75">
      <c r="A224" s="3" t="s">
        <v>0</v>
      </c>
      <c r="B224" s="4"/>
      <c r="C224" s="5"/>
      <c r="D224" s="5"/>
      <c r="E224" s="5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" t="s">
        <v>366</v>
      </c>
      <c r="B225" s="3"/>
      <c r="C225" s="3"/>
      <c r="D225" s="3"/>
      <c r="E225" s="3"/>
      <c r="F225" s="6"/>
      <c r="G225" s="6"/>
      <c r="H225" s="6"/>
      <c r="I225" s="6"/>
      <c r="J225" s="6"/>
      <c r="K225" s="6"/>
      <c r="L225" s="7"/>
      <c r="N225" s="36"/>
      <c r="O225" s="36"/>
      <c r="P225" s="36"/>
      <c r="Q225" s="36"/>
    </row>
    <row r="226" spans="1:17" ht="15.75">
      <c r="A226" s="80"/>
      <c r="B226" s="80" t="s">
        <v>15</v>
      </c>
      <c r="C226" s="81" t="s">
        <v>1</v>
      </c>
      <c r="D226" s="82" t="s">
        <v>32</v>
      </c>
      <c r="E226" s="83" t="s">
        <v>2</v>
      </c>
      <c r="F226" s="81" t="s">
        <v>3</v>
      </c>
      <c r="G226" s="84" t="s">
        <v>4</v>
      </c>
      <c r="H226" s="84" t="s">
        <v>4</v>
      </c>
      <c r="I226" s="85" t="s">
        <v>5</v>
      </c>
      <c r="J226" s="84" t="s">
        <v>29</v>
      </c>
      <c r="K226" s="110" t="s">
        <v>336</v>
      </c>
      <c r="L226" s="110" t="s">
        <v>35</v>
      </c>
      <c r="M226" s="84" t="s">
        <v>7</v>
      </c>
      <c r="N226" s="84" t="s">
        <v>7</v>
      </c>
      <c r="O226" s="84" t="s">
        <v>8</v>
      </c>
      <c r="P226" s="80" t="s">
        <v>9</v>
      </c>
      <c r="Q226" s="86" t="s">
        <v>27</v>
      </c>
    </row>
    <row r="227" spans="1:17">
      <c r="A227" s="87"/>
      <c r="B227" s="87"/>
      <c r="C227" s="88"/>
      <c r="D227" s="89"/>
      <c r="E227" s="90"/>
      <c r="F227" s="88"/>
      <c r="G227" s="91" t="s">
        <v>10</v>
      </c>
      <c r="H227" s="91" t="s">
        <v>10</v>
      </c>
      <c r="I227" s="91" t="s">
        <v>11</v>
      </c>
      <c r="J227" s="91" t="s">
        <v>337</v>
      </c>
      <c r="K227" s="111" t="s">
        <v>338</v>
      </c>
      <c r="L227" s="111" t="s">
        <v>34</v>
      </c>
      <c r="M227" s="91" t="s">
        <v>12</v>
      </c>
      <c r="N227" s="91" t="s">
        <v>13</v>
      </c>
      <c r="O227" s="91" t="s">
        <v>14</v>
      </c>
      <c r="P227" s="87"/>
      <c r="Q227" s="92"/>
    </row>
    <row r="228" spans="1:17">
      <c r="A228" s="87"/>
      <c r="B228" s="87"/>
      <c r="C228" s="93"/>
      <c r="D228" s="89"/>
      <c r="E228" s="90"/>
      <c r="F228" s="88"/>
      <c r="G228" s="91" t="s">
        <v>31</v>
      </c>
      <c r="H228" s="91" t="s">
        <v>30</v>
      </c>
      <c r="I228" s="91" t="s">
        <v>6</v>
      </c>
      <c r="J228" s="91"/>
      <c r="K228" s="91"/>
      <c r="L228" s="91"/>
      <c r="M228" s="91"/>
      <c r="N228" s="91"/>
      <c r="O228" s="91"/>
      <c r="P228" s="87"/>
      <c r="Q228" s="92"/>
    </row>
    <row r="229" spans="1:17">
      <c r="A229" s="94"/>
      <c r="B229" s="94"/>
      <c r="C229" s="95"/>
      <c r="D229" s="96"/>
      <c r="E229" s="97"/>
      <c r="F229" s="98"/>
      <c r="G229" s="99"/>
      <c r="H229" s="100"/>
      <c r="I229" s="99"/>
      <c r="J229" s="99"/>
      <c r="K229" s="101"/>
      <c r="L229" s="96"/>
      <c r="M229" s="99"/>
      <c r="N229" s="99"/>
      <c r="O229" s="99"/>
      <c r="P229" s="94"/>
      <c r="Q229" s="102"/>
    </row>
    <row r="230" spans="1:17" ht="15.75">
      <c r="A230" s="37"/>
      <c r="B230" s="2"/>
      <c r="C230" s="38"/>
      <c r="D230" s="103"/>
      <c r="E230" s="26"/>
      <c r="F230" s="38"/>
      <c r="G230" s="39"/>
      <c r="H230" s="39"/>
      <c r="I230" s="39"/>
      <c r="J230" s="39"/>
      <c r="K230" s="1"/>
      <c r="L230" s="36"/>
      <c r="M230" s="1"/>
      <c r="N230" s="1"/>
      <c r="O230" s="1"/>
      <c r="P230" s="41"/>
      <c r="Q230" s="44"/>
    </row>
    <row r="231" spans="1:17" ht="15.75">
      <c r="A231" s="37">
        <v>1</v>
      </c>
      <c r="B231" s="124" t="s">
        <v>374</v>
      </c>
      <c r="C231" s="38" t="s">
        <v>375</v>
      </c>
      <c r="D231" s="64" t="s">
        <v>376</v>
      </c>
      <c r="E231" s="26">
        <v>43185</v>
      </c>
      <c r="F231" s="125" t="s">
        <v>377</v>
      </c>
      <c r="G231" s="39">
        <v>7680000</v>
      </c>
      <c r="H231" s="39">
        <v>0</v>
      </c>
      <c r="I231" s="1">
        <v>192000</v>
      </c>
      <c r="J231" s="1">
        <v>0</v>
      </c>
      <c r="K231" s="1">
        <v>0</v>
      </c>
      <c r="L231" s="1">
        <v>0</v>
      </c>
      <c r="M231" s="1">
        <f>SUM(G231:L231)</f>
        <v>7872000</v>
      </c>
      <c r="N231" s="1">
        <f>30000000-M231</f>
        <v>22128000</v>
      </c>
      <c r="O231" s="1">
        <f t="shared" ref="O231" si="44">+M231+N231</f>
        <v>30000000</v>
      </c>
      <c r="P231" s="60" t="s">
        <v>378</v>
      </c>
      <c r="Q231" s="71" t="s">
        <v>36</v>
      </c>
    </row>
    <row r="232" spans="1:17" ht="15.75">
      <c r="A232" s="37"/>
      <c r="B232" s="40"/>
      <c r="C232" s="38"/>
      <c r="D232" s="36"/>
      <c r="E232" s="26"/>
      <c r="F232" s="38"/>
      <c r="G232" s="39"/>
      <c r="H232" s="39"/>
      <c r="I232" s="39"/>
      <c r="J232" s="39"/>
      <c r="K232" s="39"/>
      <c r="L232" s="36"/>
      <c r="M232" s="1"/>
      <c r="N232" s="1"/>
      <c r="O232" s="1"/>
      <c r="P232" s="104"/>
      <c r="Q232" s="105"/>
    </row>
    <row r="233" spans="1:17" ht="16.5" thickBot="1">
      <c r="A233" s="27"/>
      <c r="B233" s="57"/>
      <c r="C233" s="58"/>
      <c r="D233" s="106"/>
      <c r="E233" s="58"/>
      <c r="F233" s="59"/>
      <c r="G233" s="28">
        <f t="shared" ref="G233" si="45">SUM(G231:G232)</f>
        <v>7680000</v>
      </c>
      <c r="H233" s="28">
        <f t="shared" ref="H233:O233" si="46">SUM(H231:H232)</f>
        <v>0</v>
      </c>
      <c r="I233" s="28">
        <f t="shared" si="46"/>
        <v>192000</v>
      </c>
      <c r="J233" s="28">
        <f t="shared" si="46"/>
        <v>0</v>
      </c>
      <c r="K233" s="28">
        <f t="shared" si="46"/>
        <v>0</v>
      </c>
      <c r="L233" s="28">
        <f t="shared" si="46"/>
        <v>0</v>
      </c>
      <c r="M233" s="28">
        <f t="shared" si="46"/>
        <v>7872000</v>
      </c>
      <c r="N233" s="28">
        <f t="shared" si="46"/>
        <v>22128000</v>
      </c>
      <c r="O233" s="28">
        <f t="shared" si="46"/>
        <v>30000000</v>
      </c>
      <c r="P233" s="107"/>
      <c r="Q233" s="108"/>
    </row>
    <row r="234" spans="1:17" ht="16.5" thickTop="1">
      <c r="A234" s="5"/>
      <c r="B234" s="4"/>
      <c r="C234" s="4"/>
      <c r="D234" s="5"/>
      <c r="E234" s="4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4"/>
      <c r="Q234" s="109"/>
    </row>
    <row r="235" spans="1:17" ht="15.75">
      <c r="A235" s="5"/>
      <c r="B235" s="31" t="s">
        <v>373</v>
      </c>
      <c r="C235" s="4"/>
      <c r="D235" s="46"/>
      <c r="E235" s="36"/>
      <c r="F235" s="30"/>
      <c r="G235" s="31"/>
      <c r="H235" s="31"/>
      <c r="I235" s="31"/>
      <c r="J235" s="31"/>
      <c r="K235" s="31"/>
      <c r="L235" s="31"/>
      <c r="N235" s="36"/>
      <c r="O235" s="36"/>
      <c r="P235" s="36"/>
      <c r="Q235" s="40"/>
    </row>
    <row r="236" spans="1:17" ht="15.75">
      <c r="A236" s="47"/>
      <c r="B236" s="48" t="s">
        <v>19</v>
      </c>
      <c r="C236" s="31" t="s">
        <v>25</v>
      </c>
      <c r="D236" s="46"/>
      <c r="E236" s="36"/>
      <c r="F236" s="49"/>
      <c r="G236" s="155" t="s">
        <v>26</v>
      </c>
      <c r="H236" s="155"/>
      <c r="I236" s="155"/>
      <c r="J236" s="36"/>
      <c r="K236" s="49"/>
      <c r="L236" s="36"/>
      <c r="N236" s="36"/>
      <c r="O236" s="36"/>
      <c r="P236" s="36"/>
      <c r="Q236" s="36"/>
    </row>
    <row r="237" spans="1:17" ht="15.75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1"/>
      <c r="N238" s="36"/>
      <c r="O238" s="36"/>
      <c r="P238" s="36"/>
      <c r="Q238" s="36"/>
    </row>
    <row r="239" spans="1:17" ht="15.75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6"/>
      <c r="N239" s="36"/>
      <c r="O239" s="36"/>
      <c r="P239" s="36"/>
      <c r="Q239" s="36"/>
    </row>
    <row r="240" spans="1:17" ht="15.75">
      <c r="A240" s="47"/>
      <c r="B240" s="48"/>
      <c r="C240" s="31"/>
      <c r="D240" s="46"/>
      <c r="E240" s="36"/>
      <c r="F240" s="31"/>
      <c r="G240" s="31"/>
      <c r="H240" s="31"/>
      <c r="I240" s="31"/>
      <c r="J240" s="31"/>
      <c r="K240" s="31"/>
      <c r="L240" s="31"/>
      <c r="N240" s="36"/>
      <c r="O240" s="36"/>
      <c r="P240" s="36"/>
      <c r="Q240" s="36"/>
    </row>
    <row r="241" spans="1:17" ht="15.75">
      <c r="A241" s="47" t="s">
        <v>20</v>
      </c>
      <c r="B241" s="50" t="s">
        <v>23</v>
      </c>
      <c r="C241" s="51" t="s">
        <v>21</v>
      </c>
      <c r="D241" s="46"/>
      <c r="E241" s="36"/>
      <c r="F241" s="32"/>
      <c r="G241" s="32" t="s">
        <v>16</v>
      </c>
      <c r="H241" s="32"/>
      <c r="I241" s="32" t="s">
        <v>28</v>
      </c>
      <c r="J241" s="36"/>
      <c r="K241" s="36"/>
      <c r="L241" s="36"/>
      <c r="N241" s="36"/>
      <c r="O241" s="36"/>
      <c r="P241" s="36"/>
      <c r="Q241" s="36"/>
    </row>
    <row r="242" spans="1:17" ht="15.75">
      <c r="A242" s="47"/>
      <c r="B242" s="52" t="s">
        <v>24</v>
      </c>
      <c r="C242" s="53" t="s">
        <v>17</v>
      </c>
      <c r="D242" s="46"/>
      <c r="E242" s="36"/>
      <c r="F242" s="54"/>
      <c r="G242" s="54" t="s">
        <v>18</v>
      </c>
      <c r="H242" s="54"/>
      <c r="I242" s="54" t="s">
        <v>22</v>
      </c>
      <c r="J242" s="36"/>
      <c r="K242" s="36"/>
      <c r="L242" s="36"/>
      <c r="N242" s="36"/>
      <c r="O242" s="36"/>
      <c r="P242" s="36"/>
      <c r="Q242" s="36"/>
    </row>
    <row r="244" spans="1:17" ht="15.75">
      <c r="A244" s="3" t="s">
        <v>0</v>
      </c>
      <c r="B244" s="4"/>
      <c r="C244" s="5"/>
      <c r="D244" s="5"/>
      <c r="E244" s="5"/>
      <c r="F244" s="6"/>
      <c r="G244" s="6"/>
      <c r="H244" s="6"/>
      <c r="I244" s="6"/>
      <c r="J244" s="6"/>
      <c r="K244" s="6"/>
      <c r="L244" s="7"/>
      <c r="N244" s="36"/>
      <c r="O244" s="36"/>
      <c r="P244" s="36"/>
      <c r="Q244" s="36"/>
    </row>
    <row r="245" spans="1:17" ht="15.75">
      <c r="A245" s="8" t="s">
        <v>379</v>
      </c>
      <c r="B245" s="3"/>
      <c r="C245" s="3"/>
      <c r="D245" s="3"/>
      <c r="E245" s="3"/>
      <c r="F245" s="6"/>
      <c r="G245" s="6"/>
      <c r="H245" s="6"/>
      <c r="I245" s="6"/>
      <c r="J245" s="6"/>
      <c r="K245" s="6"/>
      <c r="L245" s="7"/>
      <c r="N245" s="36"/>
      <c r="O245" s="36"/>
      <c r="P245" s="36"/>
      <c r="Q245" s="36"/>
    </row>
    <row r="246" spans="1:17" ht="15.75">
      <c r="A246" s="80"/>
      <c r="B246" s="80" t="s">
        <v>15</v>
      </c>
      <c r="C246" s="81" t="s">
        <v>1</v>
      </c>
      <c r="D246" s="82" t="s">
        <v>32</v>
      </c>
      <c r="E246" s="83" t="s">
        <v>2</v>
      </c>
      <c r="F246" s="81" t="s">
        <v>3</v>
      </c>
      <c r="G246" s="84" t="s">
        <v>4</v>
      </c>
      <c r="H246" s="84" t="s">
        <v>4</v>
      </c>
      <c r="I246" s="85" t="s">
        <v>5</v>
      </c>
      <c r="J246" s="84" t="s">
        <v>29</v>
      </c>
      <c r="K246" s="110" t="s">
        <v>336</v>
      </c>
      <c r="L246" s="110" t="s">
        <v>35</v>
      </c>
      <c r="M246" s="84" t="s">
        <v>7</v>
      </c>
      <c r="N246" s="84" t="s">
        <v>7</v>
      </c>
      <c r="O246" s="84" t="s">
        <v>8</v>
      </c>
      <c r="P246" s="80" t="s">
        <v>9</v>
      </c>
      <c r="Q246" s="86" t="s">
        <v>27</v>
      </c>
    </row>
    <row r="247" spans="1:17">
      <c r="A247" s="87"/>
      <c r="B247" s="87"/>
      <c r="C247" s="88"/>
      <c r="D247" s="89"/>
      <c r="E247" s="90"/>
      <c r="F247" s="88"/>
      <c r="G247" s="91" t="s">
        <v>10</v>
      </c>
      <c r="H247" s="91" t="s">
        <v>10</v>
      </c>
      <c r="I247" s="91" t="s">
        <v>11</v>
      </c>
      <c r="J247" s="91" t="s">
        <v>337</v>
      </c>
      <c r="K247" s="111" t="s">
        <v>338</v>
      </c>
      <c r="L247" s="111" t="s">
        <v>34</v>
      </c>
      <c r="M247" s="91" t="s">
        <v>12</v>
      </c>
      <c r="N247" s="91" t="s">
        <v>13</v>
      </c>
      <c r="O247" s="91" t="s">
        <v>14</v>
      </c>
      <c r="P247" s="87"/>
      <c r="Q247" s="92"/>
    </row>
    <row r="248" spans="1:17">
      <c r="A248" s="87"/>
      <c r="B248" s="87"/>
      <c r="C248" s="93"/>
      <c r="D248" s="89"/>
      <c r="E248" s="90"/>
      <c r="F248" s="88"/>
      <c r="G248" s="91" t="s">
        <v>31</v>
      </c>
      <c r="H248" s="91" t="s">
        <v>30</v>
      </c>
      <c r="I248" s="91" t="s">
        <v>6</v>
      </c>
      <c r="J248" s="91"/>
      <c r="K248" s="91"/>
      <c r="L248" s="91"/>
      <c r="M248" s="91"/>
      <c r="N248" s="91"/>
      <c r="O248" s="91"/>
      <c r="P248" s="87"/>
      <c r="Q248" s="92"/>
    </row>
    <row r="249" spans="1:17">
      <c r="A249" s="94"/>
      <c r="B249" s="94"/>
      <c r="C249" s="95"/>
      <c r="D249" s="96"/>
      <c r="E249" s="97"/>
      <c r="F249" s="98"/>
      <c r="G249" s="99"/>
      <c r="H249" s="100"/>
      <c r="I249" s="99"/>
      <c r="J249" s="99"/>
      <c r="K249" s="101"/>
      <c r="L249" s="96"/>
      <c r="M249" s="99"/>
      <c r="N249" s="99"/>
      <c r="O249" s="99"/>
      <c r="P249" s="94"/>
      <c r="Q249" s="102"/>
    </row>
    <row r="250" spans="1:17" ht="15.75">
      <c r="A250" s="37"/>
      <c r="B250" s="2"/>
      <c r="C250" s="38"/>
      <c r="D250" s="103"/>
      <c r="E250" s="26"/>
      <c r="F250" s="38"/>
      <c r="G250" s="39"/>
      <c r="H250" s="39"/>
      <c r="I250" s="39"/>
      <c r="J250" s="39"/>
      <c r="K250" s="1"/>
      <c r="L250" s="36"/>
      <c r="M250" s="1"/>
      <c r="N250" s="1"/>
      <c r="O250" s="1"/>
      <c r="P250" s="41"/>
      <c r="Q250" s="44"/>
    </row>
    <row r="251" spans="1:17" ht="15.75">
      <c r="A251" s="37">
        <v>1</v>
      </c>
      <c r="B251" s="124" t="s">
        <v>380</v>
      </c>
      <c r="C251" s="38" t="s">
        <v>381</v>
      </c>
      <c r="D251" s="64" t="s">
        <v>382</v>
      </c>
      <c r="E251" s="26">
        <v>43186</v>
      </c>
      <c r="F251" s="125" t="s">
        <v>383</v>
      </c>
      <c r="G251" s="39">
        <v>0</v>
      </c>
      <c r="H251" s="39">
        <v>0</v>
      </c>
      <c r="I251" s="1">
        <v>0</v>
      </c>
      <c r="J251" s="1">
        <v>0</v>
      </c>
      <c r="K251" s="1">
        <v>0</v>
      </c>
      <c r="L251" s="1">
        <v>0</v>
      </c>
      <c r="M251" s="1">
        <f>SUM(G251:L251)</f>
        <v>0</v>
      </c>
      <c r="N251" s="1">
        <f>30000000-M251</f>
        <v>30000000</v>
      </c>
      <c r="O251" s="1">
        <f t="shared" ref="O251" si="47">+M251+N251</f>
        <v>30000000</v>
      </c>
      <c r="P251" s="60" t="s">
        <v>259</v>
      </c>
      <c r="Q251" s="71" t="s">
        <v>31</v>
      </c>
    </row>
    <row r="252" spans="1:17" ht="15.75">
      <c r="A252" s="37"/>
      <c r="B252" s="40"/>
      <c r="C252" s="38"/>
      <c r="D252" s="36"/>
      <c r="E252" s="26"/>
      <c r="F252" s="38"/>
      <c r="G252" s="39"/>
      <c r="H252" s="39"/>
      <c r="I252" s="39"/>
      <c r="J252" s="39"/>
      <c r="K252" s="39"/>
      <c r="L252" s="36"/>
      <c r="M252" s="1"/>
      <c r="N252" s="1"/>
      <c r="O252" s="1"/>
      <c r="P252" s="104"/>
      <c r="Q252" s="105"/>
    </row>
    <row r="253" spans="1:17" ht="16.5" thickBot="1">
      <c r="A253" s="27"/>
      <c r="B253" s="57"/>
      <c r="C253" s="58"/>
      <c r="D253" s="106"/>
      <c r="E253" s="58"/>
      <c r="F253" s="59"/>
      <c r="G253" s="28">
        <f t="shared" ref="G253" si="48">SUM(G251:G252)</f>
        <v>0</v>
      </c>
      <c r="H253" s="28">
        <f t="shared" ref="H253:O253" si="49">SUM(H251:H252)</f>
        <v>0</v>
      </c>
      <c r="I253" s="28">
        <f t="shared" si="49"/>
        <v>0</v>
      </c>
      <c r="J253" s="28">
        <f t="shared" si="49"/>
        <v>0</v>
      </c>
      <c r="K253" s="28">
        <f t="shared" si="49"/>
        <v>0</v>
      </c>
      <c r="L253" s="28">
        <f t="shared" si="49"/>
        <v>0</v>
      </c>
      <c r="M253" s="28">
        <f t="shared" si="49"/>
        <v>0</v>
      </c>
      <c r="N253" s="28">
        <f t="shared" si="49"/>
        <v>30000000</v>
      </c>
      <c r="O253" s="28">
        <f t="shared" si="49"/>
        <v>30000000</v>
      </c>
      <c r="P253" s="107"/>
      <c r="Q253" s="108"/>
    </row>
    <row r="254" spans="1:17" ht="16.5" thickTop="1">
      <c r="A254" s="5"/>
      <c r="B254" s="4"/>
      <c r="C254" s="4"/>
      <c r="D254" s="5"/>
      <c r="E254" s="4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4"/>
      <c r="Q254" s="109"/>
    </row>
    <row r="255" spans="1:17" ht="15.75">
      <c r="A255" s="5"/>
      <c r="B255" s="31" t="s">
        <v>384</v>
      </c>
      <c r="C255" s="4"/>
      <c r="D255" s="46"/>
      <c r="E255" s="36"/>
      <c r="F255" s="30"/>
      <c r="G255" s="31"/>
      <c r="H255" s="31"/>
      <c r="I255" s="31"/>
      <c r="J255" s="31"/>
      <c r="K255" s="31"/>
      <c r="L255" s="31"/>
      <c r="N255" s="36"/>
      <c r="O255" s="36"/>
      <c r="P255" s="36"/>
      <c r="Q255" s="40"/>
    </row>
    <row r="256" spans="1:17" ht="15.75">
      <c r="A256" s="47"/>
      <c r="B256" s="48" t="s">
        <v>19</v>
      </c>
      <c r="C256" s="31" t="s">
        <v>25</v>
      </c>
      <c r="D256" s="46"/>
      <c r="E256" s="36"/>
      <c r="F256" s="49"/>
      <c r="G256" s="155" t="s">
        <v>26</v>
      </c>
      <c r="H256" s="155"/>
      <c r="I256" s="155"/>
      <c r="J256" s="36"/>
      <c r="K256" s="49"/>
      <c r="L256" s="36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1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6"/>
      <c r="N259" s="36"/>
      <c r="O259" s="36"/>
      <c r="P259" s="36"/>
      <c r="Q259" s="36"/>
    </row>
    <row r="260" spans="1:17" ht="15.75">
      <c r="A260" s="47"/>
      <c r="B260" s="48"/>
      <c r="C260" s="31"/>
      <c r="D260" s="46"/>
      <c r="E260" s="36"/>
      <c r="F260" s="31"/>
      <c r="G260" s="31"/>
      <c r="H260" s="31"/>
      <c r="I260" s="31"/>
      <c r="J260" s="31"/>
      <c r="K260" s="31"/>
      <c r="L260" s="31"/>
      <c r="N260" s="36"/>
      <c r="O260" s="36"/>
      <c r="P260" s="36"/>
      <c r="Q260" s="36"/>
    </row>
    <row r="261" spans="1:17" ht="15.75">
      <c r="A261" s="47" t="s">
        <v>20</v>
      </c>
      <c r="B261" s="50" t="s">
        <v>23</v>
      </c>
      <c r="C261" s="51" t="s">
        <v>21</v>
      </c>
      <c r="D261" s="46"/>
      <c r="E261" s="36"/>
      <c r="F261" s="32"/>
      <c r="G261" s="32" t="s">
        <v>16</v>
      </c>
      <c r="H261" s="32"/>
      <c r="I261" s="32" t="s">
        <v>28</v>
      </c>
      <c r="J261" s="36"/>
      <c r="K261" s="36"/>
      <c r="L261" s="36"/>
      <c r="N261" s="36"/>
      <c r="O261" s="36"/>
      <c r="P261" s="36"/>
      <c r="Q261" s="36"/>
    </row>
    <row r="262" spans="1:17" ht="15.75">
      <c r="A262" s="47"/>
      <c r="B262" s="52" t="s">
        <v>24</v>
      </c>
      <c r="C262" s="53" t="s">
        <v>17</v>
      </c>
      <c r="D262" s="46"/>
      <c r="E262" s="36"/>
      <c r="F262" s="54"/>
      <c r="G262" s="54" t="s">
        <v>18</v>
      </c>
      <c r="H262" s="54"/>
      <c r="I262" s="54" t="s">
        <v>22</v>
      </c>
      <c r="J262" s="36"/>
      <c r="K262" s="36"/>
      <c r="L262" s="36"/>
      <c r="N262" s="36"/>
      <c r="O262" s="36"/>
      <c r="P262" s="36"/>
      <c r="Q262" s="36"/>
    </row>
    <row r="264" spans="1:17" ht="15.75">
      <c r="A264" s="3" t="s">
        <v>0</v>
      </c>
      <c r="B264" s="4"/>
      <c r="C264" s="5"/>
      <c r="D264" s="5"/>
      <c r="E264" s="5"/>
      <c r="F264" s="6"/>
      <c r="G264" s="6"/>
      <c r="H264" s="6"/>
      <c r="I264" s="6"/>
      <c r="J264" s="6"/>
      <c r="K264" s="6"/>
      <c r="L264" s="7"/>
      <c r="N264" s="36"/>
      <c r="O264" s="36"/>
      <c r="P264" s="36"/>
      <c r="Q264" s="36"/>
    </row>
    <row r="265" spans="1:17" ht="15.75">
      <c r="A265" s="8" t="s">
        <v>389</v>
      </c>
      <c r="B265" s="3"/>
      <c r="C265" s="3"/>
      <c r="D265" s="3"/>
      <c r="E265" s="3"/>
      <c r="F265" s="6"/>
      <c r="G265" s="6"/>
      <c r="H265" s="6"/>
      <c r="I265" s="6"/>
      <c r="J265" s="6"/>
      <c r="K265" s="6"/>
      <c r="L265" s="7"/>
      <c r="N265" s="36"/>
      <c r="O265" s="36"/>
      <c r="P265" s="36"/>
      <c r="Q265" s="36"/>
    </row>
    <row r="266" spans="1:17" ht="15.75">
      <c r="A266" s="80"/>
      <c r="B266" s="80" t="s">
        <v>15</v>
      </c>
      <c r="C266" s="81" t="s">
        <v>1</v>
      </c>
      <c r="D266" s="82" t="s">
        <v>32</v>
      </c>
      <c r="E266" s="83" t="s">
        <v>2</v>
      </c>
      <c r="F266" s="81" t="s">
        <v>3</v>
      </c>
      <c r="G266" s="84" t="s">
        <v>4</v>
      </c>
      <c r="H266" s="84" t="s">
        <v>4</v>
      </c>
      <c r="I266" s="85" t="s">
        <v>5</v>
      </c>
      <c r="J266" s="84" t="s">
        <v>29</v>
      </c>
      <c r="K266" s="110" t="s">
        <v>336</v>
      </c>
      <c r="L266" s="110" t="s">
        <v>35</v>
      </c>
      <c r="M266" s="84" t="s">
        <v>7</v>
      </c>
      <c r="N266" s="84" t="s">
        <v>7</v>
      </c>
      <c r="O266" s="84" t="s">
        <v>8</v>
      </c>
      <c r="P266" s="80" t="s">
        <v>9</v>
      </c>
      <c r="Q266" s="86" t="s">
        <v>27</v>
      </c>
    </row>
    <row r="267" spans="1:17">
      <c r="A267" s="87"/>
      <c r="B267" s="87"/>
      <c r="C267" s="88"/>
      <c r="D267" s="89"/>
      <c r="E267" s="90"/>
      <c r="F267" s="88"/>
      <c r="G267" s="91" t="s">
        <v>10</v>
      </c>
      <c r="H267" s="91" t="s">
        <v>10</v>
      </c>
      <c r="I267" s="91" t="s">
        <v>11</v>
      </c>
      <c r="J267" s="91" t="s">
        <v>337</v>
      </c>
      <c r="K267" s="111" t="s">
        <v>338</v>
      </c>
      <c r="L267" s="111" t="s">
        <v>34</v>
      </c>
      <c r="M267" s="91" t="s">
        <v>12</v>
      </c>
      <c r="N267" s="91" t="s">
        <v>13</v>
      </c>
      <c r="O267" s="91" t="s">
        <v>14</v>
      </c>
      <c r="P267" s="87"/>
      <c r="Q267" s="92"/>
    </row>
    <row r="268" spans="1:17">
      <c r="A268" s="87"/>
      <c r="B268" s="87"/>
      <c r="C268" s="93"/>
      <c r="D268" s="89"/>
      <c r="E268" s="90"/>
      <c r="F268" s="88"/>
      <c r="G268" s="91" t="s">
        <v>31</v>
      </c>
      <c r="H268" s="91" t="s">
        <v>30</v>
      </c>
      <c r="I268" s="91" t="s">
        <v>6</v>
      </c>
      <c r="J268" s="91"/>
      <c r="K268" s="91"/>
      <c r="L268" s="91"/>
      <c r="M268" s="91"/>
      <c r="N268" s="91"/>
      <c r="O268" s="91"/>
      <c r="P268" s="87"/>
      <c r="Q268" s="92"/>
    </row>
    <row r="269" spans="1:17">
      <c r="A269" s="94"/>
      <c r="B269" s="94"/>
      <c r="C269" s="95"/>
      <c r="D269" s="96"/>
      <c r="E269" s="97"/>
      <c r="F269" s="98"/>
      <c r="G269" s="99"/>
      <c r="H269" s="100"/>
      <c r="I269" s="99"/>
      <c r="J269" s="99"/>
      <c r="K269" s="101"/>
      <c r="L269" s="96"/>
      <c r="M269" s="99"/>
      <c r="N269" s="99"/>
      <c r="O269" s="99"/>
      <c r="P269" s="94"/>
      <c r="Q269" s="102"/>
    </row>
    <row r="270" spans="1:17" ht="15.75">
      <c r="A270" s="37"/>
      <c r="B270" s="2"/>
      <c r="C270" s="38"/>
      <c r="D270" s="103"/>
      <c r="E270" s="26"/>
      <c r="F270" s="38"/>
      <c r="G270" s="39"/>
      <c r="H270" s="39"/>
      <c r="I270" s="39"/>
      <c r="J270" s="39"/>
      <c r="K270" s="1"/>
      <c r="L270" s="36"/>
      <c r="M270" s="1"/>
      <c r="N270" s="1"/>
      <c r="O270" s="1"/>
      <c r="P270" s="41"/>
      <c r="Q270" s="44"/>
    </row>
    <row r="271" spans="1:17" s="36" customFormat="1" ht="15.75">
      <c r="A271" s="37">
        <v>1</v>
      </c>
      <c r="B271" s="40" t="s">
        <v>385</v>
      </c>
      <c r="C271" s="38" t="s">
        <v>386</v>
      </c>
      <c r="D271" s="64" t="s">
        <v>387</v>
      </c>
      <c r="E271" s="26">
        <v>43188</v>
      </c>
      <c r="F271" s="125" t="s">
        <v>388</v>
      </c>
      <c r="G271" s="39">
        <v>24162000</v>
      </c>
      <c r="H271" s="39">
        <v>0</v>
      </c>
      <c r="I271" s="1">
        <v>604050</v>
      </c>
      <c r="J271" s="1">
        <v>0</v>
      </c>
      <c r="K271" s="1">
        <v>0</v>
      </c>
      <c r="L271" s="1">
        <v>0</v>
      </c>
      <c r="M271" s="1">
        <f>SUM(G271:L271)</f>
        <v>24766050</v>
      </c>
      <c r="N271" s="1">
        <f>30000000-M271</f>
        <v>5233950</v>
      </c>
      <c r="O271" s="1">
        <f t="shared" ref="O271" si="50">+M271+N271</f>
        <v>30000000</v>
      </c>
      <c r="P271" s="41" t="s">
        <v>61</v>
      </c>
      <c r="Q271" s="71" t="s">
        <v>36</v>
      </c>
    </row>
    <row r="272" spans="1:17" ht="15.75">
      <c r="A272" s="37"/>
      <c r="B272" s="40"/>
      <c r="C272" s="38"/>
      <c r="D272" s="36"/>
      <c r="E272" s="26"/>
      <c r="F272" s="38"/>
      <c r="G272" s="39"/>
      <c r="H272" s="39"/>
      <c r="I272" s="39"/>
      <c r="J272" s="39"/>
      <c r="K272" s="39"/>
      <c r="L272" s="36"/>
      <c r="M272" s="1"/>
      <c r="N272" s="1"/>
      <c r="O272" s="1"/>
      <c r="P272" s="104"/>
      <c r="Q272" s="105"/>
    </row>
    <row r="273" spans="1:17" ht="16.5" thickBot="1">
      <c r="A273" s="27"/>
      <c r="B273" s="57"/>
      <c r="C273" s="58"/>
      <c r="D273" s="106"/>
      <c r="E273" s="58"/>
      <c r="F273" s="59"/>
      <c r="G273" s="28">
        <f t="shared" ref="G273" si="51">SUM(G271:G272)</f>
        <v>24162000</v>
      </c>
      <c r="H273" s="28">
        <f t="shared" ref="H273:O273" si="52">SUM(H271:H272)</f>
        <v>0</v>
      </c>
      <c r="I273" s="28">
        <f t="shared" si="52"/>
        <v>604050</v>
      </c>
      <c r="J273" s="28">
        <f t="shared" si="52"/>
        <v>0</v>
      </c>
      <c r="K273" s="28">
        <f t="shared" si="52"/>
        <v>0</v>
      </c>
      <c r="L273" s="28">
        <f t="shared" si="52"/>
        <v>0</v>
      </c>
      <c r="M273" s="28">
        <f t="shared" si="52"/>
        <v>24766050</v>
      </c>
      <c r="N273" s="28">
        <f t="shared" si="52"/>
        <v>5233950</v>
      </c>
      <c r="O273" s="28">
        <f t="shared" si="52"/>
        <v>30000000</v>
      </c>
      <c r="P273" s="107"/>
      <c r="Q273" s="108"/>
    </row>
    <row r="274" spans="1:17" ht="16.5" thickTop="1">
      <c r="A274" s="5"/>
      <c r="B274" s="4"/>
      <c r="C274" s="4"/>
      <c r="D274" s="5"/>
      <c r="E274" s="4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4"/>
      <c r="Q274" s="109"/>
    </row>
    <row r="275" spans="1:17" ht="15.75">
      <c r="A275" s="5"/>
      <c r="B275" s="31" t="s">
        <v>390</v>
      </c>
      <c r="C275" s="4"/>
      <c r="D275" s="46"/>
      <c r="E275" s="36"/>
      <c r="F275" s="30"/>
      <c r="G275" s="31"/>
      <c r="H275" s="31"/>
      <c r="I275" s="31"/>
      <c r="J275" s="31"/>
      <c r="K275" s="31"/>
      <c r="L275" s="31"/>
      <c r="N275" s="36"/>
      <c r="O275" s="36"/>
      <c r="P275" s="36"/>
      <c r="Q275" s="40"/>
    </row>
    <row r="276" spans="1:17" ht="15.75">
      <c r="A276" s="47"/>
      <c r="B276" s="48" t="s">
        <v>19</v>
      </c>
      <c r="C276" s="31" t="s">
        <v>25</v>
      </c>
      <c r="D276" s="46"/>
      <c r="E276" s="36"/>
      <c r="F276" s="49"/>
      <c r="G276" s="155" t="s">
        <v>26</v>
      </c>
      <c r="H276" s="155"/>
      <c r="I276" s="155"/>
      <c r="J276" s="36"/>
      <c r="K276" s="49"/>
      <c r="L276" s="36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1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6"/>
      <c r="N279" s="36"/>
      <c r="O279" s="36"/>
      <c r="P279" s="36"/>
      <c r="Q279" s="36"/>
    </row>
    <row r="280" spans="1:17" ht="15.75">
      <c r="A280" s="47"/>
      <c r="B280" s="48"/>
      <c r="C280" s="31"/>
      <c r="D280" s="46"/>
      <c r="E280" s="36"/>
      <c r="F280" s="31"/>
      <c r="G280" s="31"/>
      <c r="H280" s="31"/>
      <c r="I280" s="31"/>
      <c r="J280" s="31"/>
      <c r="K280" s="31"/>
      <c r="L280" s="31"/>
      <c r="N280" s="36"/>
      <c r="O280" s="36"/>
      <c r="P280" s="36"/>
      <c r="Q280" s="36"/>
    </row>
    <row r="281" spans="1:17" ht="15.75">
      <c r="A281" s="47" t="s">
        <v>20</v>
      </c>
      <c r="B281" s="50" t="s">
        <v>23</v>
      </c>
      <c r="C281" s="51" t="s">
        <v>21</v>
      </c>
      <c r="D281" s="46"/>
      <c r="E281" s="36"/>
      <c r="F281" s="32"/>
      <c r="G281" s="32" t="s">
        <v>16</v>
      </c>
      <c r="H281" s="32"/>
      <c r="I281" s="32" t="s">
        <v>28</v>
      </c>
      <c r="J281" s="36"/>
      <c r="K281" s="36"/>
      <c r="L281" s="36"/>
      <c r="N281" s="36"/>
      <c r="O281" s="36"/>
      <c r="P281" s="36"/>
      <c r="Q281" s="36"/>
    </row>
    <row r="282" spans="1:17" ht="15.75">
      <c r="A282" s="47"/>
      <c r="B282" s="52" t="s">
        <v>24</v>
      </c>
      <c r="C282" s="53" t="s">
        <v>17</v>
      </c>
      <c r="D282" s="46"/>
      <c r="E282" s="36"/>
      <c r="F282" s="54"/>
      <c r="G282" s="54" t="s">
        <v>18</v>
      </c>
      <c r="H282" s="54"/>
      <c r="I282" s="54" t="s">
        <v>22</v>
      </c>
      <c r="J282" s="36"/>
      <c r="K282" s="36"/>
      <c r="L282" s="36"/>
      <c r="N282" s="36"/>
      <c r="O282" s="36"/>
      <c r="P282" s="36"/>
      <c r="Q282" s="36"/>
    </row>
  </sheetData>
  <mergeCells count="14">
    <mergeCell ref="G13:I13"/>
    <mergeCell ref="G34:I34"/>
    <mergeCell ref="G54:I54"/>
    <mergeCell ref="G74:I74"/>
    <mergeCell ref="G94:I94"/>
    <mergeCell ref="F196:G196"/>
    <mergeCell ref="G276:I276"/>
    <mergeCell ref="G256:I256"/>
    <mergeCell ref="G114:I114"/>
    <mergeCell ref="G216:I216"/>
    <mergeCell ref="G236:I236"/>
    <mergeCell ref="G175:I175"/>
    <mergeCell ref="G155:I155"/>
    <mergeCell ref="G135:I135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09"/>
  <sheetViews>
    <sheetView tabSelected="1" topLeftCell="A116" workbookViewId="0">
      <selection activeCell="E139" sqref="E139"/>
    </sheetView>
  </sheetViews>
  <sheetFormatPr defaultRowHeight="15"/>
  <cols>
    <col min="1" max="1" width="3.7109375" style="63" customWidth="1"/>
    <col min="2" max="2" width="16" style="63" customWidth="1"/>
    <col min="3" max="4" width="9.140625" style="63"/>
    <col min="5" max="5" width="12.28515625" style="63" bestFit="1" customWidth="1"/>
    <col min="6" max="6" width="14" style="63" customWidth="1"/>
    <col min="7" max="7" width="16.85546875" style="63" customWidth="1"/>
    <col min="8" max="8" width="15.140625" style="63" customWidth="1"/>
    <col min="9" max="9" width="15.28515625" style="63" customWidth="1"/>
    <col min="10" max="10" width="12.42578125" style="63" customWidth="1"/>
    <col min="11" max="11" width="8.140625" style="63" customWidth="1"/>
    <col min="12" max="12" width="7.7109375" style="63" customWidth="1"/>
    <col min="13" max="13" width="15.42578125" style="36" bestFit="1" customWidth="1"/>
    <col min="14" max="14" width="16.42578125" style="63" customWidth="1"/>
    <col min="15" max="15" width="15.5703125" style="63" customWidth="1"/>
    <col min="16" max="16" width="10.28515625" style="63" customWidth="1"/>
    <col min="17" max="17" width="6.42578125" style="63" customWidth="1"/>
    <col min="18" max="16384" width="9.140625" style="63"/>
  </cols>
  <sheetData>
    <row r="1" spans="1:17" ht="15.75">
      <c r="A1" s="3" t="s">
        <v>0</v>
      </c>
      <c r="B1" s="4"/>
      <c r="C1" s="5"/>
      <c r="D1" s="5"/>
      <c r="E1" s="5"/>
      <c r="F1" s="6"/>
      <c r="G1" s="6"/>
      <c r="H1" s="6"/>
      <c r="I1" s="6"/>
      <c r="J1" s="6"/>
      <c r="K1" s="6"/>
      <c r="L1" s="7"/>
      <c r="N1" s="36"/>
      <c r="O1" s="36"/>
      <c r="P1" s="36"/>
      <c r="Q1" s="36"/>
    </row>
    <row r="2" spans="1:17" ht="15.75">
      <c r="A2" s="8" t="s">
        <v>402</v>
      </c>
      <c r="B2" s="3"/>
      <c r="C2" s="3"/>
      <c r="D2" s="3"/>
      <c r="E2" s="3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0"/>
      <c r="B3" s="80" t="s">
        <v>15</v>
      </c>
      <c r="C3" s="81" t="s">
        <v>1</v>
      </c>
      <c r="D3" s="82" t="s">
        <v>32</v>
      </c>
      <c r="E3" s="83" t="s">
        <v>2</v>
      </c>
      <c r="F3" s="81" t="s">
        <v>3</v>
      </c>
      <c r="G3" s="84" t="s">
        <v>4</v>
      </c>
      <c r="H3" s="84" t="s">
        <v>4</v>
      </c>
      <c r="I3" s="85" t="s">
        <v>5</v>
      </c>
      <c r="J3" s="84" t="s">
        <v>29</v>
      </c>
      <c r="K3" s="110" t="s">
        <v>336</v>
      </c>
      <c r="L3" s="110" t="s">
        <v>35</v>
      </c>
      <c r="M3" s="84" t="s">
        <v>7</v>
      </c>
      <c r="N3" s="84" t="s">
        <v>7</v>
      </c>
      <c r="O3" s="84" t="s">
        <v>8</v>
      </c>
      <c r="P3" s="80" t="s">
        <v>9</v>
      </c>
      <c r="Q3" s="86" t="s">
        <v>27</v>
      </c>
    </row>
    <row r="4" spans="1:17">
      <c r="A4" s="87"/>
      <c r="B4" s="87"/>
      <c r="C4" s="88"/>
      <c r="D4" s="89"/>
      <c r="E4" s="90"/>
      <c r="F4" s="88"/>
      <c r="G4" s="91" t="s">
        <v>10</v>
      </c>
      <c r="H4" s="91" t="s">
        <v>10</v>
      </c>
      <c r="I4" s="91" t="s">
        <v>11</v>
      </c>
      <c r="J4" s="91" t="s">
        <v>337</v>
      </c>
      <c r="K4" s="111" t="s">
        <v>338</v>
      </c>
      <c r="L4" s="111" t="s">
        <v>34</v>
      </c>
      <c r="M4" s="91" t="s">
        <v>12</v>
      </c>
      <c r="N4" s="91" t="s">
        <v>13</v>
      </c>
      <c r="O4" s="91" t="s">
        <v>14</v>
      </c>
      <c r="P4" s="87"/>
      <c r="Q4" s="92"/>
    </row>
    <row r="5" spans="1:17">
      <c r="A5" s="87"/>
      <c r="B5" s="87"/>
      <c r="C5" s="93"/>
      <c r="D5" s="89"/>
      <c r="E5" s="90"/>
      <c r="F5" s="88"/>
      <c r="G5" s="91" t="s">
        <v>31</v>
      </c>
      <c r="H5" s="91" t="s">
        <v>30</v>
      </c>
      <c r="I5" s="91" t="s">
        <v>6</v>
      </c>
      <c r="J5" s="91"/>
      <c r="K5" s="91"/>
      <c r="L5" s="91"/>
      <c r="M5" s="91"/>
      <c r="N5" s="91"/>
      <c r="O5" s="91"/>
      <c r="P5" s="87"/>
      <c r="Q5" s="92"/>
    </row>
    <row r="6" spans="1:17">
      <c r="A6" s="94"/>
      <c r="B6" s="94"/>
      <c r="C6" s="95"/>
      <c r="D6" s="96"/>
      <c r="E6" s="97"/>
      <c r="F6" s="98"/>
      <c r="G6" s="99"/>
      <c r="H6" s="100"/>
      <c r="I6" s="99"/>
      <c r="J6" s="99"/>
      <c r="K6" s="101"/>
      <c r="L6" s="96"/>
      <c r="M6" s="99"/>
      <c r="N6" s="99"/>
      <c r="O6" s="99"/>
      <c r="P6" s="94"/>
      <c r="Q6" s="102"/>
    </row>
    <row r="7" spans="1:17" ht="15.75">
      <c r="A7" s="37"/>
      <c r="B7" s="2"/>
      <c r="C7" s="38"/>
      <c r="D7" s="103"/>
      <c r="E7" s="26"/>
      <c r="F7" s="38"/>
      <c r="G7" s="39"/>
      <c r="H7" s="39"/>
      <c r="I7" s="39"/>
      <c r="J7" s="39"/>
      <c r="K7" s="1"/>
      <c r="L7" s="36"/>
      <c r="M7" s="1"/>
      <c r="N7" s="1"/>
      <c r="O7" s="1"/>
      <c r="P7" s="41"/>
      <c r="Q7" s="44"/>
    </row>
    <row r="8" spans="1:17" ht="15.75">
      <c r="A8" s="37">
        <v>1</v>
      </c>
      <c r="B8" s="40" t="s">
        <v>403</v>
      </c>
      <c r="C8" s="38" t="s">
        <v>404</v>
      </c>
      <c r="D8" s="64" t="s">
        <v>405</v>
      </c>
      <c r="E8" s="26">
        <v>43194</v>
      </c>
      <c r="F8" s="125" t="s">
        <v>406</v>
      </c>
      <c r="G8" s="39">
        <v>22489500</v>
      </c>
      <c r="H8" s="39">
        <v>0</v>
      </c>
      <c r="I8" s="1">
        <v>562238</v>
      </c>
      <c r="J8" s="1">
        <v>129290</v>
      </c>
      <c r="K8" s="1">
        <v>0</v>
      </c>
      <c r="L8" s="1">
        <v>0</v>
      </c>
      <c r="M8" s="1">
        <f>SUM(G8:L8)</f>
        <v>23181028</v>
      </c>
      <c r="N8" s="1">
        <f>30000000-M8</f>
        <v>6818972</v>
      </c>
      <c r="O8" s="1">
        <f t="shared" ref="O8" si="0">+M8+N8</f>
        <v>30000000</v>
      </c>
      <c r="P8" s="104" t="s">
        <v>291</v>
      </c>
      <c r="Q8" s="71" t="s">
        <v>36</v>
      </c>
    </row>
    <row r="9" spans="1:17" ht="15.75">
      <c r="A9" s="37">
        <v>2</v>
      </c>
      <c r="B9" s="40" t="s">
        <v>407</v>
      </c>
      <c r="C9" s="38" t="s">
        <v>408</v>
      </c>
      <c r="D9" s="64" t="s">
        <v>409</v>
      </c>
      <c r="E9" s="26">
        <v>43194</v>
      </c>
      <c r="F9" s="125" t="s">
        <v>410</v>
      </c>
      <c r="G9" s="39">
        <v>24162000</v>
      </c>
      <c r="H9" s="39">
        <v>0</v>
      </c>
      <c r="I9" s="1">
        <v>604050</v>
      </c>
      <c r="J9" s="1">
        <v>129290</v>
      </c>
      <c r="K9" s="1">
        <v>0</v>
      </c>
      <c r="L9" s="1">
        <v>0</v>
      </c>
      <c r="M9" s="1">
        <f>SUM(G9:L9)</f>
        <v>24895340</v>
      </c>
      <c r="N9" s="1">
        <f>30000000-M9</f>
        <v>5104660</v>
      </c>
      <c r="O9" s="1">
        <f t="shared" ref="O9" si="1">+M9+N9</f>
        <v>30000000</v>
      </c>
      <c r="P9" s="104" t="s">
        <v>411</v>
      </c>
      <c r="Q9" s="71" t="s">
        <v>36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>SUM(G8:G10)</f>
        <v>46651500</v>
      </c>
      <c r="H11" s="28">
        <f t="shared" ref="H11:O11" si="2">SUM(H8:H10)</f>
        <v>0</v>
      </c>
      <c r="I11" s="28">
        <f t="shared" si="2"/>
        <v>1166288</v>
      </c>
      <c r="J11" s="28">
        <f t="shared" si="2"/>
        <v>258580</v>
      </c>
      <c r="K11" s="28">
        <f t="shared" si="2"/>
        <v>0</v>
      </c>
      <c r="L11" s="28">
        <f t="shared" si="2"/>
        <v>0</v>
      </c>
      <c r="M11" s="28">
        <f t="shared" si="2"/>
        <v>48076368</v>
      </c>
      <c r="N11" s="28">
        <f t="shared" si="2"/>
        <v>11923632</v>
      </c>
      <c r="O11" s="28">
        <f t="shared" si="2"/>
        <v>60000000</v>
      </c>
      <c r="P11" s="107"/>
      <c r="Q11" s="108"/>
    </row>
    <row r="12" spans="1:17" ht="16.5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>
      <c r="A13" s="5"/>
      <c r="B13" s="31" t="s">
        <v>412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t="15.75">
      <c r="A21" s="47"/>
      <c r="B21" s="52"/>
      <c r="C21" s="53"/>
      <c r="D21" s="46"/>
      <c r="E21" s="36"/>
      <c r="F21" s="54"/>
      <c r="G21" s="54"/>
      <c r="H21" s="54"/>
      <c r="I21" s="54"/>
      <c r="J21" s="36"/>
      <c r="K21" s="36"/>
      <c r="L21" s="36"/>
      <c r="N21" s="36"/>
      <c r="O21" s="36"/>
      <c r="P21" s="36"/>
      <c r="Q21" s="36"/>
    </row>
    <row r="22" spans="1:17" ht="15.75">
      <c r="A22" s="148" t="s">
        <v>417</v>
      </c>
      <c r="B22" s="52"/>
      <c r="C22" s="53"/>
      <c r="D22" s="46"/>
      <c r="E22" s="36"/>
      <c r="F22" s="54"/>
      <c r="G22" s="54"/>
      <c r="H22" s="54"/>
      <c r="I22" s="54"/>
      <c r="J22" s="36"/>
      <c r="K22" s="36"/>
      <c r="L22" s="36"/>
      <c r="N22" s="36"/>
      <c r="O22" s="36"/>
      <c r="P22" s="36"/>
      <c r="Q22" s="36"/>
    </row>
    <row r="23" spans="1:17" ht="15.75">
      <c r="A23" s="3" t="s">
        <v>0</v>
      </c>
      <c r="B23" s="4"/>
      <c r="C23" s="5"/>
      <c r="D23" s="5"/>
      <c r="E23" s="5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" t="s">
        <v>402</v>
      </c>
      <c r="B24" s="3"/>
      <c r="C24" s="3"/>
      <c r="D24" s="3"/>
      <c r="E24" s="3"/>
      <c r="F24" s="6"/>
      <c r="G24" s="6"/>
      <c r="H24" s="6"/>
      <c r="I24" s="6"/>
      <c r="J24" s="6"/>
      <c r="K24" s="6"/>
      <c r="L24" s="7"/>
      <c r="N24" s="36"/>
      <c r="O24" s="36"/>
      <c r="P24" s="36"/>
      <c r="Q24" s="36"/>
    </row>
    <row r="25" spans="1:17" ht="15.75">
      <c r="A25" s="80"/>
      <c r="B25" s="80" t="s">
        <v>15</v>
      </c>
      <c r="C25" s="81" t="s">
        <v>1</v>
      </c>
      <c r="D25" s="82" t="s">
        <v>32</v>
      </c>
      <c r="E25" s="83" t="s">
        <v>2</v>
      </c>
      <c r="F25" s="81" t="s">
        <v>3</v>
      </c>
      <c r="G25" s="84" t="s">
        <v>4</v>
      </c>
      <c r="H25" s="84" t="s">
        <v>4</v>
      </c>
      <c r="I25" s="85" t="s">
        <v>5</v>
      </c>
      <c r="J25" s="84" t="s">
        <v>29</v>
      </c>
      <c r="K25" s="110" t="s">
        <v>336</v>
      </c>
      <c r="L25" s="110" t="s">
        <v>35</v>
      </c>
      <c r="M25" s="84" t="s">
        <v>7</v>
      </c>
      <c r="N25" s="84" t="s">
        <v>7</v>
      </c>
      <c r="O25" s="84" t="s">
        <v>8</v>
      </c>
      <c r="P25" s="80" t="s">
        <v>9</v>
      </c>
      <c r="Q25" s="86" t="s">
        <v>27</v>
      </c>
    </row>
    <row r="26" spans="1:17">
      <c r="A26" s="87"/>
      <c r="B26" s="87"/>
      <c r="C26" s="88"/>
      <c r="D26" s="89"/>
      <c r="E26" s="90"/>
      <c r="F26" s="88"/>
      <c r="G26" s="91" t="s">
        <v>10</v>
      </c>
      <c r="H26" s="91" t="s">
        <v>10</v>
      </c>
      <c r="I26" s="91" t="s">
        <v>11</v>
      </c>
      <c r="J26" s="91" t="s">
        <v>337</v>
      </c>
      <c r="K26" s="111" t="s">
        <v>338</v>
      </c>
      <c r="L26" s="111" t="s">
        <v>34</v>
      </c>
      <c r="M26" s="91" t="s">
        <v>12</v>
      </c>
      <c r="N26" s="91" t="s">
        <v>13</v>
      </c>
      <c r="O26" s="91" t="s">
        <v>14</v>
      </c>
      <c r="P26" s="87"/>
      <c r="Q26" s="92"/>
    </row>
    <row r="27" spans="1:17">
      <c r="A27" s="87"/>
      <c r="B27" s="87"/>
      <c r="C27" s="93"/>
      <c r="D27" s="89"/>
      <c r="E27" s="90"/>
      <c r="F27" s="88"/>
      <c r="G27" s="91" t="s">
        <v>31</v>
      </c>
      <c r="H27" s="91" t="s">
        <v>30</v>
      </c>
      <c r="I27" s="91" t="s">
        <v>6</v>
      </c>
      <c r="J27" s="91"/>
      <c r="K27" s="91"/>
      <c r="L27" s="91"/>
      <c r="M27" s="91"/>
      <c r="N27" s="91"/>
      <c r="O27" s="91"/>
      <c r="P27" s="87"/>
      <c r="Q27" s="92"/>
    </row>
    <row r="28" spans="1:17">
      <c r="A28" s="94"/>
      <c r="B28" s="94"/>
      <c r="C28" s="95"/>
      <c r="D28" s="96"/>
      <c r="E28" s="97"/>
      <c r="F28" s="98"/>
      <c r="G28" s="99"/>
      <c r="H28" s="100"/>
      <c r="I28" s="99"/>
      <c r="J28" s="99"/>
      <c r="K28" s="101"/>
      <c r="L28" s="96"/>
      <c r="M28" s="99"/>
      <c r="N28" s="99"/>
      <c r="O28" s="99"/>
      <c r="P28" s="94"/>
      <c r="Q28" s="102"/>
    </row>
    <row r="29" spans="1:17" ht="15.75">
      <c r="A29" s="37"/>
      <c r="B29" s="2"/>
      <c r="C29" s="38"/>
      <c r="D29" s="103"/>
      <c r="E29" s="26"/>
      <c r="F29" s="38"/>
      <c r="G29" s="39"/>
      <c r="H29" s="39"/>
      <c r="I29" s="39"/>
      <c r="J29" s="39"/>
      <c r="K29" s="1"/>
      <c r="L29" s="36"/>
      <c r="M29" s="1"/>
      <c r="N29" s="1"/>
      <c r="O29" s="1"/>
      <c r="P29" s="41"/>
      <c r="Q29" s="44"/>
    </row>
    <row r="30" spans="1:17" ht="15.75">
      <c r="A30" s="37">
        <v>1</v>
      </c>
      <c r="B30" s="124" t="s">
        <v>413</v>
      </c>
      <c r="C30" s="38" t="s">
        <v>414</v>
      </c>
      <c r="D30" s="64" t="s">
        <v>415</v>
      </c>
      <c r="E30" s="26">
        <v>43194</v>
      </c>
      <c r="F30" s="125" t="s">
        <v>416</v>
      </c>
      <c r="G30" s="39">
        <v>13324000</v>
      </c>
      <c r="H30" s="39">
        <v>0</v>
      </c>
      <c r="I30" s="1">
        <v>333100</v>
      </c>
      <c r="J30" s="1">
        <v>94194</v>
      </c>
      <c r="K30" s="1">
        <v>0</v>
      </c>
      <c r="L30" s="1">
        <v>0</v>
      </c>
      <c r="M30" s="1">
        <f>SUM(G30:L30)</f>
        <v>13751294</v>
      </c>
      <c r="N30" s="1">
        <f>30000000-M30</f>
        <v>16248706</v>
      </c>
      <c r="O30" s="1">
        <f t="shared" ref="O30" si="3">+M30+N30</f>
        <v>30000000</v>
      </c>
      <c r="P30" s="60" t="s">
        <v>189</v>
      </c>
      <c r="Q30" s="71" t="s">
        <v>36</v>
      </c>
    </row>
    <row r="31" spans="1:17" ht="15.75">
      <c r="A31" s="37"/>
      <c r="B31" s="40"/>
      <c r="C31" s="38"/>
      <c r="D31" s="36"/>
      <c r="E31" s="26"/>
      <c r="F31" s="38"/>
      <c r="G31" s="39"/>
      <c r="H31" s="39"/>
      <c r="I31" s="39"/>
      <c r="J31" s="39"/>
      <c r="K31" s="39"/>
      <c r="L31" s="36"/>
      <c r="M31" s="1"/>
      <c r="N31" s="1"/>
      <c r="O31" s="1"/>
      <c r="P31" s="104"/>
      <c r="Q31" s="105"/>
    </row>
    <row r="32" spans="1:17" ht="16.5" thickBot="1">
      <c r="A32" s="27"/>
      <c r="B32" s="57"/>
      <c r="C32" s="58"/>
      <c r="D32" s="106"/>
      <c r="E32" s="58"/>
      <c r="F32" s="59"/>
      <c r="G32" s="28">
        <f t="shared" ref="G32:O32" si="4">SUM(G30:G31)</f>
        <v>13324000</v>
      </c>
      <c r="H32" s="28">
        <f t="shared" si="4"/>
        <v>0</v>
      </c>
      <c r="I32" s="28">
        <f t="shared" si="4"/>
        <v>333100</v>
      </c>
      <c r="J32" s="28">
        <f t="shared" si="4"/>
        <v>94194</v>
      </c>
      <c r="K32" s="28">
        <f t="shared" si="4"/>
        <v>0</v>
      </c>
      <c r="L32" s="28">
        <f t="shared" si="4"/>
        <v>0</v>
      </c>
      <c r="M32" s="28">
        <f t="shared" si="4"/>
        <v>13751294</v>
      </c>
      <c r="N32" s="28">
        <f t="shared" si="4"/>
        <v>16248706</v>
      </c>
      <c r="O32" s="28">
        <f t="shared" si="4"/>
        <v>30000000</v>
      </c>
      <c r="P32" s="107"/>
      <c r="Q32" s="108"/>
    </row>
    <row r="33" spans="1:17" ht="16.5" thickTop="1">
      <c r="A33" s="5"/>
      <c r="B33" s="4"/>
      <c r="C33" s="4"/>
      <c r="D33" s="5"/>
      <c r="E33" s="4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"/>
      <c r="Q33" s="109"/>
    </row>
    <row r="34" spans="1:17" ht="15.75">
      <c r="A34" s="5"/>
      <c r="B34" s="31" t="s">
        <v>412</v>
      </c>
      <c r="C34" s="4"/>
      <c r="D34" s="46"/>
      <c r="E34" s="36"/>
      <c r="F34" s="30"/>
      <c r="G34" s="31"/>
      <c r="H34" s="31"/>
      <c r="I34" s="31"/>
      <c r="J34" s="31"/>
      <c r="K34" s="31"/>
      <c r="L34" s="31"/>
      <c r="N34" s="36"/>
      <c r="O34" s="36"/>
      <c r="P34" s="36"/>
      <c r="Q34" s="40"/>
    </row>
    <row r="35" spans="1:17" ht="15.75">
      <c r="A35" s="47"/>
      <c r="B35" s="48" t="s">
        <v>19</v>
      </c>
      <c r="C35" s="31" t="s">
        <v>25</v>
      </c>
      <c r="D35" s="46"/>
      <c r="E35" s="36"/>
      <c r="F35" s="49"/>
      <c r="G35" s="155" t="s">
        <v>26</v>
      </c>
      <c r="H35" s="155"/>
      <c r="I35" s="155"/>
      <c r="J35" s="36"/>
      <c r="K35" s="49"/>
      <c r="L35" s="36"/>
      <c r="N35" s="36"/>
      <c r="O35" s="36"/>
      <c r="P35" s="36"/>
      <c r="Q35" s="36"/>
    </row>
    <row r="36" spans="1:17" ht="15.75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1"/>
      <c r="N37" s="36"/>
      <c r="O37" s="36"/>
      <c r="P37" s="36"/>
      <c r="Q37" s="36"/>
    </row>
    <row r="38" spans="1:17" ht="15.75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6"/>
      <c r="N38" s="36"/>
      <c r="O38" s="36"/>
      <c r="P38" s="36"/>
      <c r="Q38" s="36"/>
    </row>
    <row r="39" spans="1:17" ht="15.75">
      <c r="A39" s="47"/>
      <c r="B39" s="48"/>
      <c r="C39" s="31"/>
      <c r="D39" s="46"/>
      <c r="E39" s="36"/>
      <c r="F39" s="31"/>
      <c r="G39" s="31"/>
      <c r="H39" s="31"/>
      <c r="I39" s="31"/>
      <c r="J39" s="31"/>
      <c r="K39" s="31"/>
      <c r="L39" s="31"/>
      <c r="N39" s="36"/>
      <c r="O39" s="36"/>
      <c r="P39" s="36"/>
      <c r="Q39" s="36"/>
    </row>
    <row r="40" spans="1:17" ht="15.75">
      <c r="A40" s="47" t="s">
        <v>20</v>
      </c>
      <c r="B40" s="50" t="s">
        <v>23</v>
      </c>
      <c r="C40" s="51" t="s">
        <v>21</v>
      </c>
      <c r="D40" s="46"/>
      <c r="E40" s="36"/>
      <c r="F40" s="32"/>
      <c r="G40" s="32" t="s">
        <v>16</v>
      </c>
      <c r="H40" s="32"/>
      <c r="I40" s="32" t="s">
        <v>28</v>
      </c>
      <c r="J40" s="36"/>
      <c r="K40" s="36"/>
      <c r="L40" s="36"/>
      <c r="N40" s="36"/>
      <c r="O40" s="36"/>
      <c r="P40" s="36"/>
      <c r="Q40" s="36"/>
    </row>
    <row r="41" spans="1:17" ht="15.75">
      <c r="A41" s="47"/>
      <c r="B41" s="52" t="s">
        <v>24</v>
      </c>
      <c r="C41" s="53" t="s">
        <v>17</v>
      </c>
      <c r="D41" s="46"/>
      <c r="E41" s="36"/>
      <c r="F41" s="54"/>
      <c r="G41" s="54" t="s">
        <v>18</v>
      </c>
      <c r="H41" s="54"/>
      <c r="I41" s="54" t="s">
        <v>22</v>
      </c>
      <c r="J41" s="36"/>
      <c r="K41" s="36"/>
      <c r="L41" s="36"/>
      <c r="N41" s="36"/>
      <c r="O41" s="36"/>
      <c r="P41" s="36"/>
      <c r="Q41" s="36"/>
    </row>
    <row r="43" spans="1:17">
      <c r="A43" s="149" t="s">
        <v>423</v>
      </c>
    </row>
    <row r="44" spans="1:17" ht="15.75">
      <c r="A44" s="3" t="s">
        <v>0</v>
      </c>
      <c r="B44" s="4"/>
      <c r="C44" s="5"/>
      <c r="D44" s="5"/>
      <c r="E44" s="5"/>
      <c r="F44" s="6"/>
      <c r="G44" s="6"/>
      <c r="H44" s="6"/>
      <c r="I44" s="6"/>
      <c r="J44" s="6"/>
      <c r="K44" s="6"/>
      <c r="L44" s="7"/>
      <c r="N44" s="36"/>
      <c r="O44" s="36"/>
      <c r="P44" s="36"/>
      <c r="Q44" s="36"/>
    </row>
    <row r="45" spans="1:17" ht="15.75">
      <c r="A45" s="8" t="s">
        <v>402</v>
      </c>
      <c r="B45" s="3"/>
      <c r="C45" s="3"/>
      <c r="D45" s="3"/>
      <c r="E45" s="3"/>
      <c r="F45" s="6"/>
      <c r="G45" s="6"/>
      <c r="H45" s="6"/>
      <c r="I45" s="6"/>
      <c r="J45" s="6"/>
      <c r="K45" s="6"/>
      <c r="L45" s="7"/>
      <c r="N45" s="36"/>
      <c r="O45" s="36"/>
      <c r="P45" s="36"/>
      <c r="Q45" s="36"/>
    </row>
    <row r="46" spans="1:17" ht="15.75">
      <c r="A46" s="80"/>
      <c r="B46" s="80" t="s">
        <v>15</v>
      </c>
      <c r="C46" s="81" t="s">
        <v>1</v>
      </c>
      <c r="D46" s="82" t="s">
        <v>32</v>
      </c>
      <c r="E46" s="83" t="s">
        <v>2</v>
      </c>
      <c r="F46" s="81" t="s">
        <v>3</v>
      </c>
      <c r="G46" s="84" t="s">
        <v>4</v>
      </c>
      <c r="H46" s="84" t="s">
        <v>4</v>
      </c>
      <c r="I46" s="85" t="s">
        <v>5</v>
      </c>
      <c r="J46" s="84" t="s">
        <v>29</v>
      </c>
      <c r="K46" s="110" t="s">
        <v>336</v>
      </c>
      <c r="L46" s="110" t="s">
        <v>35</v>
      </c>
      <c r="M46" s="84" t="s">
        <v>7</v>
      </c>
      <c r="N46" s="84" t="s">
        <v>7</v>
      </c>
      <c r="O46" s="84" t="s">
        <v>8</v>
      </c>
      <c r="P46" s="80" t="s">
        <v>9</v>
      </c>
      <c r="Q46" s="86" t="s">
        <v>27</v>
      </c>
    </row>
    <row r="47" spans="1:17">
      <c r="A47" s="87"/>
      <c r="B47" s="87"/>
      <c r="C47" s="88"/>
      <c r="D47" s="89"/>
      <c r="E47" s="90"/>
      <c r="F47" s="88"/>
      <c r="G47" s="91" t="s">
        <v>10</v>
      </c>
      <c r="H47" s="91" t="s">
        <v>10</v>
      </c>
      <c r="I47" s="91" t="s">
        <v>11</v>
      </c>
      <c r="J47" s="91" t="s">
        <v>337</v>
      </c>
      <c r="K47" s="111" t="s">
        <v>338</v>
      </c>
      <c r="L47" s="111" t="s">
        <v>34</v>
      </c>
      <c r="M47" s="91" t="s">
        <v>12</v>
      </c>
      <c r="N47" s="91" t="s">
        <v>13</v>
      </c>
      <c r="O47" s="91" t="s">
        <v>14</v>
      </c>
      <c r="P47" s="87"/>
      <c r="Q47" s="92"/>
    </row>
    <row r="48" spans="1:17">
      <c r="A48" s="87"/>
      <c r="B48" s="87"/>
      <c r="C48" s="93"/>
      <c r="D48" s="89"/>
      <c r="E48" s="90"/>
      <c r="F48" s="88"/>
      <c r="G48" s="91" t="s">
        <v>31</v>
      </c>
      <c r="H48" s="91" t="s">
        <v>30</v>
      </c>
      <c r="I48" s="91" t="s">
        <v>6</v>
      </c>
      <c r="J48" s="91"/>
      <c r="K48" s="91"/>
      <c r="L48" s="91"/>
      <c r="M48" s="91"/>
      <c r="N48" s="91"/>
      <c r="O48" s="91"/>
      <c r="P48" s="87"/>
      <c r="Q48" s="92"/>
    </row>
    <row r="49" spans="1:17">
      <c r="A49" s="94"/>
      <c r="B49" s="94"/>
      <c r="C49" s="95"/>
      <c r="D49" s="96"/>
      <c r="E49" s="97"/>
      <c r="F49" s="98"/>
      <c r="G49" s="99"/>
      <c r="H49" s="100"/>
      <c r="I49" s="99"/>
      <c r="J49" s="99"/>
      <c r="K49" s="101"/>
      <c r="L49" s="96"/>
      <c r="M49" s="99"/>
      <c r="N49" s="99"/>
      <c r="O49" s="99"/>
      <c r="P49" s="94"/>
      <c r="Q49" s="102"/>
    </row>
    <row r="50" spans="1:17" ht="15.75">
      <c r="A50" s="37"/>
      <c r="B50" s="2"/>
      <c r="C50" s="38"/>
      <c r="D50" s="103"/>
      <c r="E50" s="26"/>
      <c r="F50" s="38"/>
      <c r="G50" s="39"/>
      <c r="H50" s="39"/>
      <c r="I50" s="39"/>
      <c r="J50" s="39"/>
      <c r="K50" s="1"/>
      <c r="L50" s="36"/>
      <c r="M50" s="1"/>
      <c r="N50" s="1"/>
      <c r="O50" s="1"/>
      <c r="P50" s="41"/>
      <c r="Q50" s="44"/>
    </row>
    <row r="51" spans="1:17" ht="15.75">
      <c r="A51" s="37">
        <v>1</v>
      </c>
      <c r="B51" s="124" t="s">
        <v>418</v>
      </c>
      <c r="C51" s="38" t="s">
        <v>419</v>
      </c>
      <c r="D51" s="64" t="s">
        <v>420</v>
      </c>
      <c r="E51" s="26">
        <v>43194</v>
      </c>
      <c r="F51" s="125" t="s">
        <v>421</v>
      </c>
      <c r="G51" s="39">
        <v>0</v>
      </c>
      <c r="H51" s="39">
        <v>0</v>
      </c>
      <c r="I51" s="1">
        <v>0</v>
      </c>
      <c r="J51" s="1">
        <v>0</v>
      </c>
      <c r="K51" s="1">
        <v>0</v>
      </c>
      <c r="L51" s="1">
        <v>0</v>
      </c>
      <c r="M51" s="1">
        <f>SUM(G51:L51)</f>
        <v>0</v>
      </c>
      <c r="N51" s="1">
        <f>20000000-M51</f>
        <v>20000000</v>
      </c>
      <c r="O51" s="1">
        <f t="shared" ref="O51" si="5">+M51+N51</f>
        <v>20000000</v>
      </c>
      <c r="P51" s="60" t="s">
        <v>422</v>
      </c>
      <c r="Q51" s="71" t="s">
        <v>31</v>
      </c>
    </row>
    <row r="52" spans="1:17" ht="15.75">
      <c r="A52" s="37"/>
      <c r="B52" s="40"/>
      <c r="C52" s="38"/>
      <c r="D52" s="36"/>
      <c r="E52" s="26"/>
      <c r="F52" s="38"/>
      <c r="G52" s="39"/>
      <c r="H52" s="39"/>
      <c r="I52" s="39"/>
      <c r="J52" s="39"/>
      <c r="K52" s="39"/>
      <c r="L52" s="36"/>
      <c r="M52" s="1"/>
      <c r="N52" s="1"/>
      <c r="O52" s="1"/>
      <c r="P52" s="104"/>
      <c r="Q52" s="105"/>
    </row>
    <row r="53" spans="1:17" ht="16.5" thickBot="1">
      <c r="A53" s="27"/>
      <c r="B53" s="57"/>
      <c r="C53" s="58"/>
      <c r="D53" s="106"/>
      <c r="E53" s="58"/>
      <c r="F53" s="59"/>
      <c r="G53" s="28">
        <f t="shared" ref="G53:O53" si="6">SUM(G51:G52)</f>
        <v>0</v>
      </c>
      <c r="H53" s="28">
        <f t="shared" si="6"/>
        <v>0</v>
      </c>
      <c r="I53" s="28">
        <f t="shared" si="6"/>
        <v>0</v>
      </c>
      <c r="J53" s="28">
        <f t="shared" si="6"/>
        <v>0</v>
      </c>
      <c r="K53" s="28">
        <f t="shared" si="6"/>
        <v>0</v>
      </c>
      <c r="L53" s="28">
        <f t="shared" si="6"/>
        <v>0</v>
      </c>
      <c r="M53" s="28">
        <f t="shared" si="6"/>
        <v>0</v>
      </c>
      <c r="N53" s="28">
        <f t="shared" si="6"/>
        <v>20000000</v>
      </c>
      <c r="O53" s="28">
        <f t="shared" si="6"/>
        <v>20000000</v>
      </c>
      <c r="P53" s="107"/>
      <c r="Q53" s="108"/>
    </row>
    <row r="54" spans="1:17" ht="16.5" thickTop="1">
      <c r="A54" s="5"/>
      <c r="B54" s="4"/>
      <c r="C54" s="4"/>
      <c r="D54" s="5"/>
      <c r="E54" s="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4"/>
      <c r="Q54" s="109"/>
    </row>
    <row r="55" spans="1:17" ht="15.75">
      <c r="A55" s="5"/>
      <c r="B55" s="31" t="s">
        <v>412</v>
      </c>
      <c r="C55" s="4"/>
      <c r="D55" s="46"/>
      <c r="E55" s="36"/>
      <c r="F55" s="30"/>
      <c r="G55" s="31"/>
      <c r="H55" s="31"/>
      <c r="I55" s="31"/>
      <c r="J55" s="31"/>
      <c r="K55" s="31"/>
      <c r="L55" s="31"/>
      <c r="N55" s="36"/>
      <c r="O55" s="36"/>
      <c r="P55" s="36"/>
      <c r="Q55" s="40"/>
    </row>
    <row r="56" spans="1:17" ht="15.75">
      <c r="A56" s="47"/>
      <c r="B56" s="48" t="s">
        <v>19</v>
      </c>
      <c r="C56" s="31" t="s">
        <v>25</v>
      </c>
      <c r="D56" s="46"/>
      <c r="E56" s="36"/>
      <c r="F56" s="49"/>
      <c r="G56" s="155" t="s">
        <v>26</v>
      </c>
      <c r="H56" s="155"/>
      <c r="I56" s="155"/>
      <c r="J56" s="36"/>
      <c r="K56" s="49"/>
      <c r="L56" s="36"/>
      <c r="N56" s="36"/>
      <c r="O56" s="36"/>
      <c r="P56" s="36"/>
      <c r="Q56" s="36"/>
    </row>
    <row r="57" spans="1:17" ht="15.75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1"/>
      <c r="N57" s="36"/>
      <c r="O57" s="36"/>
      <c r="P57" s="36"/>
      <c r="Q57" s="36"/>
    </row>
    <row r="58" spans="1:17" ht="15.75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>
      <c r="A59" s="47"/>
      <c r="B59" s="48"/>
      <c r="C59" s="31"/>
      <c r="D59" s="46"/>
      <c r="E59" s="36"/>
      <c r="F59" s="31"/>
      <c r="G59" s="31"/>
      <c r="H59" s="31"/>
      <c r="I59" s="31"/>
      <c r="J59" s="31"/>
      <c r="K59" s="31"/>
      <c r="L59" s="36"/>
      <c r="N59" s="36"/>
      <c r="O59" s="36"/>
      <c r="P59" s="36"/>
      <c r="Q59" s="36"/>
    </row>
    <row r="60" spans="1:17" ht="15.75">
      <c r="A60" s="47"/>
      <c r="B60" s="48"/>
      <c r="C60" s="31"/>
      <c r="D60" s="46"/>
      <c r="E60" s="36"/>
      <c r="F60" s="31"/>
      <c r="G60" s="31"/>
      <c r="H60" s="31"/>
      <c r="I60" s="31"/>
      <c r="J60" s="31"/>
      <c r="K60" s="31"/>
      <c r="L60" s="31"/>
      <c r="N60" s="36"/>
      <c r="O60" s="36"/>
      <c r="P60" s="36"/>
      <c r="Q60" s="36"/>
    </row>
    <row r="61" spans="1:17" ht="15.75">
      <c r="A61" s="47" t="s">
        <v>20</v>
      </c>
      <c r="B61" s="50" t="s">
        <v>23</v>
      </c>
      <c r="C61" s="51" t="s">
        <v>21</v>
      </c>
      <c r="D61" s="46"/>
      <c r="E61" s="36"/>
      <c r="F61" s="32"/>
      <c r="G61" s="32" t="s">
        <v>16</v>
      </c>
      <c r="H61" s="32"/>
      <c r="I61" s="32" t="s">
        <v>28</v>
      </c>
      <c r="J61" s="36"/>
      <c r="K61" s="36"/>
      <c r="L61" s="36"/>
      <c r="N61" s="36"/>
      <c r="O61" s="36"/>
      <c r="P61" s="36"/>
      <c r="Q61" s="36"/>
    </row>
    <row r="62" spans="1:17" ht="15.75">
      <c r="A62" s="47"/>
      <c r="B62" s="52" t="s">
        <v>24</v>
      </c>
      <c r="C62" s="53" t="s">
        <v>17</v>
      </c>
      <c r="D62" s="46"/>
      <c r="E62" s="36"/>
      <c r="F62" s="54"/>
      <c r="G62" s="54" t="s">
        <v>18</v>
      </c>
      <c r="H62" s="54"/>
      <c r="I62" s="54" t="s">
        <v>22</v>
      </c>
      <c r="J62" s="36"/>
      <c r="K62" s="36"/>
      <c r="L62" s="36"/>
      <c r="N62" s="36"/>
      <c r="O62" s="36"/>
      <c r="P62" s="36"/>
      <c r="Q62" s="36"/>
    </row>
    <row r="64" spans="1:17">
      <c r="A64" s="149" t="s">
        <v>424</v>
      </c>
    </row>
    <row r="65" spans="1:17" ht="15.75">
      <c r="A65" s="3" t="s">
        <v>0</v>
      </c>
      <c r="B65" s="4"/>
      <c r="C65" s="5"/>
      <c r="D65" s="5"/>
      <c r="E65" s="5"/>
      <c r="F65" s="6"/>
      <c r="G65" s="6"/>
      <c r="H65" s="6"/>
      <c r="I65" s="6"/>
      <c r="J65" s="6"/>
      <c r="K65" s="6"/>
      <c r="L65" s="7"/>
      <c r="N65" s="36"/>
      <c r="O65" s="36"/>
      <c r="P65" s="36"/>
      <c r="Q65" s="36"/>
    </row>
    <row r="66" spans="1:17" ht="15.75">
      <c r="A66" s="8" t="s">
        <v>425</v>
      </c>
      <c r="B66" s="3"/>
      <c r="C66" s="3"/>
      <c r="D66" s="3"/>
      <c r="E66" s="3"/>
      <c r="F66" s="6"/>
      <c r="G66" s="6"/>
      <c r="H66" s="6"/>
      <c r="I66" s="6"/>
      <c r="J66" s="6"/>
      <c r="K66" s="6"/>
      <c r="L66" s="7"/>
      <c r="N66" s="36"/>
      <c r="O66" s="36"/>
      <c r="P66" s="36"/>
      <c r="Q66" s="36"/>
    </row>
    <row r="67" spans="1:17" ht="15.75">
      <c r="A67" s="80"/>
      <c r="B67" s="80" t="s">
        <v>15</v>
      </c>
      <c r="C67" s="81" t="s">
        <v>1</v>
      </c>
      <c r="D67" s="82" t="s">
        <v>32</v>
      </c>
      <c r="E67" s="83" t="s">
        <v>2</v>
      </c>
      <c r="F67" s="81" t="s">
        <v>3</v>
      </c>
      <c r="G67" s="84" t="s">
        <v>4</v>
      </c>
      <c r="H67" s="84" t="s">
        <v>4</v>
      </c>
      <c r="I67" s="85" t="s">
        <v>5</v>
      </c>
      <c r="J67" s="84" t="s">
        <v>29</v>
      </c>
      <c r="K67" s="110" t="s">
        <v>336</v>
      </c>
      <c r="L67" s="110" t="s">
        <v>35</v>
      </c>
      <c r="M67" s="84" t="s">
        <v>7</v>
      </c>
      <c r="N67" s="84" t="s">
        <v>7</v>
      </c>
      <c r="O67" s="84" t="s">
        <v>8</v>
      </c>
      <c r="P67" s="80" t="s">
        <v>9</v>
      </c>
      <c r="Q67" s="86" t="s">
        <v>27</v>
      </c>
    </row>
    <row r="68" spans="1:17">
      <c r="A68" s="87"/>
      <c r="B68" s="87"/>
      <c r="C68" s="88"/>
      <c r="D68" s="89"/>
      <c r="E68" s="90"/>
      <c r="F68" s="88"/>
      <c r="G68" s="91" t="s">
        <v>10</v>
      </c>
      <c r="H68" s="91" t="s">
        <v>10</v>
      </c>
      <c r="I68" s="91" t="s">
        <v>11</v>
      </c>
      <c r="J68" s="91" t="s">
        <v>337</v>
      </c>
      <c r="K68" s="111" t="s">
        <v>338</v>
      </c>
      <c r="L68" s="111" t="s">
        <v>34</v>
      </c>
      <c r="M68" s="91" t="s">
        <v>12</v>
      </c>
      <c r="N68" s="91" t="s">
        <v>13</v>
      </c>
      <c r="O68" s="91" t="s">
        <v>14</v>
      </c>
      <c r="P68" s="87"/>
      <c r="Q68" s="92"/>
    </row>
    <row r="69" spans="1:17">
      <c r="A69" s="87"/>
      <c r="B69" s="87"/>
      <c r="C69" s="93"/>
      <c r="D69" s="89"/>
      <c r="E69" s="90"/>
      <c r="F69" s="88"/>
      <c r="G69" s="91" t="s">
        <v>31</v>
      </c>
      <c r="H69" s="91" t="s">
        <v>30</v>
      </c>
      <c r="I69" s="91" t="s">
        <v>6</v>
      </c>
      <c r="J69" s="91"/>
      <c r="K69" s="91"/>
      <c r="L69" s="91"/>
      <c r="M69" s="91"/>
      <c r="N69" s="91"/>
      <c r="O69" s="91"/>
      <c r="P69" s="87"/>
      <c r="Q69" s="92"/>
    </row>
    <row r="70" spans="1:17">
      <c r="A70" s="94"/>
      <c r="B70" s="94"/>
      <c r="C70" s="95"/>
      <c r="D70" s="96"/>
      <c r="E70" s="97"/>
      <c r="F70" s="98"/>
      <c r="G70" s="99"/>
      <c r="H70" s="100"/>
      <c r="I70" s="99"/>
      <c r="J70" s="99"/>
      <c r="K70" s="101"/>
      <c r="L70" s="96"/>
      <c r="M70" s="99"/>
      <c r="N70" s="99"/>
      <c r="O70" s="99"/>
      <c r="P70" s="94"/>
      <c r="Q70" s="102"/>
    </row>
    <row r="71" spans="1:17" ht="15.75">
      <c r="A71" s="37"/>
      <c r="B71" s="2"/>
      <c r="C71" s="38"/>
      <c r="D71" s="103"/>
      <c r="E71" s="26"/>
      <c r="F71" s="38"/>
      <c r="G71" s="39"/>
      <c r="H71" s="39"/>
      <c r="I71" s="39"/>
      <c r="J71" s="39"/>
      <c r="K71" s="1"/>
      <c r="L71" s="36"/>
      <c r="M71" s="1"/>
      <c r="N71" s="1"/>
      <c r="O71" s="1"/>
      <c r="P71" s="41"/>
      <c r="Q71" s="44"/>
    </row>
    <row r="72" spans="1:17" ht="15.75">
      <c r="A72" s="37">
        <v>1</v>
      </c>
      <c r="B72" s="124" t="s">
        <v>426</v>
      </c>
      <c r="C72" s="38" t="s">
        <v>427</v>
      </c>
      <c r="D72" s="64" t="s">
        <v>428</v>
      </c>
      <c r="E72" s="26">
        <v>43196</v>
      </c>
      <c r="F72" s="125" t="s">
        <v>429</v>
      </c>
      <c r="G72" s="39">
        <v>0</v>
      </c>
      <c r="H72" s="39">
        <v>0</v>
      </c>
      <c r="I72" s="1">
        <v>0</v>
      </c>
      <c r="J72" s="1">
        <v>0</v>
      </c>
      <c r="K72" s="1">
        <v>0</v>
      </c>
      <c r="L72" s="1">
        <v>0</v>
      </c>
      <c r="M72" s="1">
        <f>SUM(G72:L72)</f>
        <v>0</v>
      </c>
      <c r="N72" s="1">
        <f>10000000-M72</f>
        <v>10000000</v>
      </c>
      <c r="O72" s="1">
        <f t="shared" ref="O72" si="7">+M72+N72</f>
        <v>10000000</v>
      </c>
      <c r="P72" s="60" t="s">
        <v>259</v>
      </c>
      <c r="Q72" s="71" t="s">
        <v>31</v>
      </c>
    </row>
    <row r="73" spans="1:17" ht="15.75">
      <c r="A73" s="37"/>
      <c r="B73" s="40"/>
      <c r="C73" s="38"/>
      <c r="D73" s="36"/>
      <c r="E73" s="26"/>
      <c r="F73" s="38"/>
      <c r="G73" s="39"/>
      <c r="H73" s="39"/>
      <c r="I73" s="39"/>
      <c r="J73" s="39"/>
      <c r="K73" s="39"/>
      <c r="L73" s="36"/>
      <c r="M73" s="1"/>
      <c r="N73" s="1"/>
      <c r="O73" s="1"/>
      <c r="P73" s="104"/>
      <c r="Q73" s="105"/>
    </row>
    <row r="74" spans="1:17" ht="16.5" thickBot="1">
      <c r="A74" s="27"/>
      <c r="B74" s="57"/>
      <c r="C74" s="58"/>
      <c r="D74" s="106"/>
      <c r="E74" s="58"/>
      <c r="F74" s="59"/>
      <c r="G74" s="28">
        <f t="shared" ref="G74:O74" si="8">SUM(G72:G73)</f>
        <v>0</v>
      </c>
      <c r="H74" s="28">
        <f t="shared" si="8"/>
        <v>0</v>
      </c>
      <c r="I74" s="28">
        <f t="shared" si="8"/>
        <v>0</v>
      </c>
      <c r="J74" s="28">
        <f t="shared" si="8"/>
        <v>0</v>
      </c>
      <c r="K74" s="28">
        <f t="shared" si="8"/>
        <v>0</v>
      </c>
      <c r="L74" s="28">
        <f t="shared" si="8"/>
        <v>0</v>
      </c>
      <c r="M74" s="28">
        <f t="shared" si="8"/>
        <v>0</v>
      </c>
      <c r="N74" s="28">
        <f t="shared" si="8"/>
        <v>10000000</v>
      </c>
      <c r="O74" s="28">
        <f t="shared" si="8"/>
        <v>10000000</v>
      </c>
      <c r="P74" s="107"/>
      <c r="Q74" s="108"/>
    </row>
    <row r="75" spans="1:17" ht="16.5" thickTop="1">
      <c r="A75" s="5"/>
      <c r="B75" s="4"/>
      <c r="C75" s="4"/>
      <c r="D75" s="5"/>
      <c r="E75" s="4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4"/>
      <c r="Q75" s="109"/>
    </row>
    <row r="76" spans="1:17" ht="15.75">
      <c r="A76" s="5"/>
      <c r="B76" s="31" t="s">
        <v>430</v>
      </c>
      <c r="C76" s="4"/>
      <c r="D76" s="46"/>
      <c r="E76" s="36"/>
      <c r="F76" s="30"/>
      <c r="G76" s="31"/>
      <c r="H76" s="31"/>
      <c r="I76" s="31"/>
      <c r="J76" s="31"/>
      <c r="K76" s="31"/>
      <c r="L76" s="31"/>
      <c r="N76" s="36"/>
      <c r="O76" s="36"/>
      <c r="P76" s="36"/>
      <c r="Q76" s="40"/>
    </row>
    <row r="77" spans="1:17" ht="15.75">
      <c r="A77" s="47"/>
      <c r="B77" s="48" t="s">
        <v>19</v>
      </c>
      <c r="C77" s="31" t="s">
        <v>25</v>
      </c>
      <c r="D77" s="46"/>
      <c r="E77" s="36"/>
      <c r="F77" s="49"/>
      <c r="G77" s="155" t="s">
        <v>26</v>
      </c>
      <c r="H77" s="155"/>
      <c r="I77" s="155"/>
      <c r="J77" s="36"/>
      <c r="K77" s="49"/>
      <c r="L77" s="36"/>
      <c r="N77" s="36"/>
      <c r="O77" s="36"/>
      <c r="P77" s="36"/>
      <c r="Q77" s="36"/>
    </row>
    <row r="78" spans="1:17" ht="15.75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>
      <c r="A79" s="47"/>
      <c r="B79" s="48"/>
      <c r="C79" s="31"/>
      <c r="D79" s="46"/>
      <c r="E79" s="36"/>
      <c r="F79" s="31"/>
      <c r="G79" s="31"/>
      <c r="H79" s="31"/>
      <c r="I79" s="31"/>
      <c r="J79" s="31"/>
      <c r="K79" s="31"/>
      <c r="L79" s="31"/>
      <c r="N79" s="36"/>
      <c r="O79" s="36"/>
      <c r="P79" s="36"/>
      <c r="Q79" s="36"/>
    </row>
    <row r="80" spans="1:17" ht="15.75">
      <c r="A80" s="47"/>
      <c r="B80" s="48"/>
      <c r="C80" s="31"/>
      <c r="D80" s="46"/>
      <c r="E80" s="36"/>
      <c r="F80" s="31"/>
      <c r="G80" s="31"/>
      <c r="H80" s="31"/>
      <c r="I80" s="31"/>
      <c r="J80" s="31"/>
      <c r="K80" s="31"/>
      <c r="L80" s="36"/>
      <c r="N80" s="36"/>
      <c r="O80" s="36"/>
      <c r="P80" s="36"/>
      <c r="Q80" s="36"/>
    </row>
    <row r="81" spans="1:17" ht="15.75">
      <c r="A81" s="47"/>
      <c r="B81" s="48"/>
      <c r="C81" s="31"/>
      <c r="D81" s="46"/>
      <c r="E81" s="36"/>
      <c r="F81" s="31"/>
      <c r="G81" s="31"/>
      <c r="H81" s="31"/>
      <c r="I81" s="31"/>
      <c r="J81" s="31"/>
      <c r="K81" s="31"/>
      <c r="L81" s="31"/>
      <c r="N81" s="36"/>
      <c r="O81" s="36"/>
      <c r="P81" s="36"/>
      <c r="Q81" s="36"/>
    </row>
    <row r="82" spans="1:17" ht="15.75">
      <c r="A82" s="47" t="s">
        <v>20</v>
      </c>
      <c r="B82" s="50" t="s">
        <v>23</v>
      </c>
      <c r="C82" s="51" t="s">
        <v>21</v>
      </c>
      <c r="D82" s="46"/>
      <c r="E82" s="36"/>
      <c r="F82" s="32"/>
      <c r="G82" s="32" t="s">
        <v>16</v>
      </c>
      <c r="H82" s="32"/>
      <c r="I82" s="32" t="s">
        <v>28</v>
      </c>
      <c r="J82" s="36"/>
      <c r="K82" s="36"/>
      <c r="L82" s="36"/>
      <c r="N82" s="36"/>
      <c r="O82" s="36"/>
      <c r="P82" s="36"/>
      <c r="Q82" s="36"/>
    </row>
    <row r="83" spans="1:17" ht="15.75">
      <c r="A83" s="47"/>
      <c r="B83" s="52" t="s">
        <v>24</v>
      </c>
      <c r="C83" s="53" t="s">
        <v>17</v>
      </c>
      <c r="D83" s="46"/>
      <c r="E83" s="36"/>
      <c r="F83" s="54"/>
      <c r="G83" s="54" t="s">
        <v>18</v>
      </c>
      <c r="H83" s="54"/>
      <c r="I83" s="54" t="s">
        <v>22</v>
      </c>
      <c r="J83" s="36"/>
      <c r="K83" s="36"/>
      <c r="L83" s="36"/>
      <c r="N83" s="36"/>
      <c r="O83" s="36"/>
      <c r="P83" s="36"/>
      <c r="Q83" s="36"/>
    </row>
    <row r="85" spans="1:17">
      <c r="A85" s="149" t="s">
        <v>436</v>
      </c>
    </row>
    <row r="86" spans="1:17" ht="15.75">
      <c r="A86" s="3" t="s">
        <v>0</v>
      </c>
      <c r="B86" s="4"/>
      <c r="C86" s="5"/>
      <c r="D86" s="5"/>
      <c r="E86" s="5"/>
      <c r="F86" s="6"/>
      <c r="G86" s="6"/>
      <c r="H86" s="6"/>
      <c r="I86" s="6"/>
      <c r="J86" s="6"/>
      <c r="K86" s="6"/>
      <c r="L86" s="7"/>
      <c r="N86" s="36"/>
      <c r="O86" s="36"/>
      <c r="P86" s="36"/>
      <c r="Q86" s="36"/>
    </row>
    <row r="87" spans="1:17" ht="15.75">
      <c r="A87" s="8" t="s">
        <v>425</v>
      </c>
      <c r="B87" s="3"/>
      <c r="C87" s="3"/>
      <c r="D87" s="3"/>
      <c r="E87" s="3"/>
      <c r="F87" s="6"/>
      <c r="G87" s="6"/>
      <c r="H87" s="6"/>
      <c r="I87" s="6"/>
      <c r="J87" s="6"/>
      <c r="K87" s="6"/>
      <c r="L87" s="7"/>
      <c r="N87" s="36"/>
      <c r="O87" s="36"/>
      <c r="P87" s="36"/>
      <c r="Q87" s="36"/>
    </row>
    <row r="88" spans="1:17" ht="15.75">
      <c r="A88" s="80"/>
      <c r="B88" s="80" t="s">
        <v>15</v>
      </c>
      <c r="C88" s="81" t="s">
        <v>1</v>
      </c>
      <c r="D88" s="82" t="s">
        <v>32</v>
      </c>
      <c r="E88" s="83" t="s">
        <v>2</v>
      </c>
      <c r="F88" s="81" t="s">
        <v>3</v>
      </c>
      <c r="G88" s="84" t="s">
        <v>4</v>
      </c>
      <c r="H88" s="84" t="s">
        <v>4</v>
      </c>
      <c r="I88" s="85" t="s">
        <v>5</v>
      </c>
      <c r="J88" s="84" t="s">
        <v>29</v>
      </c>
      <c r="K88" s="110" t="s">
        <v>336</v>
      </c>
      <c r="L88" s="110" t="s">
        <v>35</v>
      </c>
      <c r="M88" s="84" t="s">
        <v>7</v>
      </c>
      <c r="N88" s="84" t="s">
        <v>7</v>
      </c>
      <c r="O88" s="84" t="s">
        <v>8</v>
      </c>
      <c r="P88" s="80" t="s">
        <v>9</v>
      </c>
      <c r="Q88" s="86" t="s">
        <v>27</v>
      </c>
    </row>
    <row r="89" spans="1:17">
      <c r="A89" s="87"/>
      <c r="B89" s="87"/>
      <c r="C89" s="88"/>
      <c r="D89" s="89"/>
      <c r="E89" s="90"/>
      <c r="F89" s="88"/>
      <c r="G89" s="91" t="s">
        <v>10</v>
      </c>
      <c r="H89" s="91" t="s">
        <v>10</v>
      </c>
      <c r="I89" s="91" t="s">
        <v>11</v>
      </c>
      <c r="J89" s="91" t="s">
        <v>337</v>
      </c>
      <c r="K89" s="111" t="s">
        <v>338</v>
      </c>
      <c r="L89" s="111" t="s">
        <v>34</v>
      </c>
      <c r="M89" s="91" t="s">
        <v>12</v>
      </c>
      <c r="N89" s="91" t="s">
        <v>13</v>
      </c>
      <c r="O89" s="91" t="s">
        <v>14</v>
      </c>
      <c r="P89" s="87"/>
      <c r="Q89" s="92"/>
    </row>
    <row r="90" spans="1:17">
      <c r="A90" s="87"/>
      <c r="B90" s="87"/>
      <c r="C90" s="93"/>
      <c r="D90" s="89"/>
      <c r="E90" s="90"/>
      <c r="F90" s="88"/>
      <c r="G90" s="91" t="s">
        <v>31</v>
      </c>
      <c r="H90" s="91" t="s">
        <v>30</v>
      </c>
      <c r="I90" s="91" t="s">
        <v>6</v>
      </c>
      <c r="J90" s="91"/>
      <c r="K90" s="91"/>
      <c r="L90" s="91"/>
      <c r="M90" s="91"/>
      <c r="N90" s="91"/>
      <c r="O90" s="91"/>
      <c r="P90" s="87"/>
      <c r="Q90" s="92"/>
    </row>
    <row r="91" spans="1:17">
      <c r="A91" s="94"/>
      <c r="B91" s="94"/>
      <c r="C91" s="95"/>
      <c r="D91" s="96"/>
      <c r="E91" s="97"/>
      <c r="F91" s="98"/>
      <c r="G91" s="99"/>
      <c r="H91" s="100"/>
      <c r="I91" s="99"/>
      <c r="J91" s="99"/>
      <c r="K91" s="101"/>
      <c r="L91" s="96"/>
      <c r="M91" s="99"/>
      <c r="N91" s="99"/>
      <c r="O91" s="99"/>
      <c r="P91" s="94"/>
      <c r="Q91" s="102"/>
    </row>
    <row r="92" spans="1:17" ht="15.75">
      <c r="A92" s="37"/>
      <c r="B92" s="2"/>
      <c r="C92" s="38"/>
      <c r="D92" s="103"/>
      <c r="E92" s="26"/>
      <c r="F92" s="38"/>
      <c r="G92" s="39"/>
      <c r="H92" s="39"/>
      <c r="I92" s="39"/>
      <c r="J92" s="39"/>
      <c r="K92" s="1"/>
      <c r="L92" s="36"/>
      <c r="M92" s="1"/>
      <c r="N92" s="1"/>
      <c r="O92" s="1"/>
      <c r="P92" s="41"/>
      <c r="Q92" s="44"/>
    </row>
    <row r="93" spans="1:17" ht="15.75">
      <c r="A93" s="37">
        <v>1</v>
      </c>
      <c r="B93" s="40" t="s">
        <v>431</v>
      </c>
      <c r="C93" s="38" t="s">
        <v>432</v>
      </c>
      <c r="D93" s="64" t="s">
        <v>433</v>
      </c>
      <c r="E93" s="26">
        <v>43196</v>
      </c>
      <c r="F93" s="125" t="s">
        <v>434</v>
      </c>
      <c r="G93" s="39">
        <v>0</v>
      </c>
      <c r="H93" s="39">
        <v>0</v>
      </c>
      <c r="I93" s="1">
        <v>0</v>
      </c>
      <c r="J93" s="1">
        <v>0</v>
      </c>
      <c r="K93" s="1">
        <v>0</v>
      </c>
      <c r="L93" s="1">
        <v>0</v>
      </c>
      <c r="M93" s="1">
        <f>SUM(G93:L93)</f>
        <v>0</v>
      </c>
      <c r="N93" s="1">
        <f>30000000-M93</f>
        <v>30000000</v>
      </c>
      <c r="O93" s="1">
        <f t="shared" ref="O93" si="9">+M93+N93</f>
        <v>30000000</v>
      </c>
      <c r="P93" s="150" t="s">
        <v>435</v>
      </c>
      <c r="Q93" s="151" t="s">
        <v>31</v>
      </c>
    </row>
    <row r="94" spans="1:17" ht="15.75">
      <c r="A94" s="37"/>
      <c r="B94" s="40"/>
      <c r="C94" s="38"/>
      <c r="D94" s="36"/>
      <c r="E94" s="26"/>
      <c r="F94" s="38"/>
      <c r="G94" s="39"/>
      <c r="H94" s="39"/>
      <c r="I94" s="39"/>
      <c r="J94" s="39"/>
      <c r="K94" s="39"/>
      <c r="L94" s="36"/>
      <c r="M94" s="1"/>
      <c r="N94" s="1"/>
      <c r="O94" s="1"/>
      <c r="P94" s="104"/>
      <c r="Q94" s="105"/>
    </row>
    <row r="95" spans="1:17" ht="16.5" thickBot="1">
      <c r="A95" s="27"/>
      <c r="B95" s="57"/>
      <c r="C95" s="58"/>
      <c r="D95" s="106"/>
      <c r="E95" s="58"/>
      <c r="F95" s="59"/>
      <c r="G95" s="28">
        <f t="shared" ref="G95:O95" si="10">SUM(G93:G94)</f>
        <v>0</v>
      </c>
      <c r="H95" s="28">
        <f t="shared" si="10"/>
        <v>0</v>
      </c>
      <c r="I95" s="28">
        <f t="shared" si="10"/>
        <v>0</v>
      </c>
      <c r="J95" s="28">
        <f t="shared" si="10"/>
        <v>0</v>
      </c>
      <c r="K95" s="28">
        <f t="shared" si="10"/>
        <v>0</v>
      </c>
      <c r="L95" s="28">
        <f t="shared" si="10"/>
        <v>0</v>
      </c>
      <c r="M95" s="28">
        <f t="shared" si="10"/>
        <v>0</v>
      </c>
      <c r="N95" s="28">
        <f t="shared" si="10"/>
        <v>30000000</v>
      </c>
      <c r="O95" s="28">
        <f t="shared" si="10"/>
        <v>30000000</v>
      </c>
      <c r="P95" s="107"/>
      <c r="Q95" s="108"/>
    </row>
    <row r="96" spans="1:17" ht="16.5" thickTop="1">
      <c r="A96" s="5"/>
      <c r="B96" s="4"/>
      <c r="C96" s="4"/>
      <c r="D96" s="5"/>
      <c r="E96" s="4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4"/>
      <c r="Q96" s="109"/>
    </row>
    <row r="97" spans="1:17" ht="15.75">
      <c r="A97" s="5"/>
      <c r="B97" s="31" t="s">
        <v>430</v>
      </c>
      <c r="C97" s="4"/>
      <c r="D97" s="46"/>
      <c r="E97" s="36"/>
      <c r="F97" s="30"/>
      <c r="G97" s="31"/>
      <c r="H97" s="31"/>
      <c r="I97" s="31"/>
      <c r="J97" s="31"/>
      <c r="K97" s="31"/>
      <c r="L97" s="31"/>
      <c r="N97" s="36"/>
      <c r="O97" s="36"/>
      <c r="P97" s="36"/>
      <c r="Q97" s="40"/>
    </row>
    <row r="98" spans="1:17" ht="15.75">
      <c r="A98" s="47"/>
      <c r="B98" s="48" t="s">
        <v>19</v>
      </c>
      <c r="C98" s="31" t="s">
        <v>25</v>
      </c>
      <c r="D98" s="46"/>
      <c r="E98" s="36"/>
      <c r="F98" s="49"/>
      <c r="G98" s="155" t="s">
        <v>26</v>
      </c>
      <c r="H98" s="155"/>
      <c r="I98" s="155"/>
      <c r="J98" s="36"/>
      <c r="K98" s="49"/>
      <c r="L98" s="36"/>
      <c r="N98" s="36"/>
      <c r="O98" s="36"/>
      <c r="P98" s="36"/>
      <c r="Q98" s="36"/>
    </row>
    <row r="99" spans="1:17" ht="15.75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>
      <c r="A100" s="47"/>
      <c r="B100" s="48"/>
      <c r="C100" s="31"/>
      <c r="D100" s="46"/>
      <c r="E100" s="36"/>
      <c r="F100" s="31"/>
      <c r="G100" s="31"/>
      <c r="H100" s="31"/>
      <c r="I100" s="31"/>
      <c r="J100" s="31"/>
      <c r="K100" s="31"/>
      <c r="L100" s="31"/>
      <c r="N100" s="36"/>
      <c r="O100" s="36"/>
      <c r="P100" s="36"/>
      <c r="Q100" s="36"/>
    </row>
    <row r="101" spans="1:17" ht="15.75">
      <c r="A101" s="47"/>
      <c r="B101" s="48"/>
      <c r="C101" s="31"/>
      <c r="D101" s="46"/>
      <c r="E101" s="36"/>
      <c r="F101" s="31"/>
      <c r="G101" s="31"/>
      <c r="H101" s="31"/>
      <c r="I101" s="31"/>
      <c r="J101" s="31"/>
      <c r="K101" s="31"/>
      <c r="L101" s="36"/>
      <c r="N101" s="36"/>
      <c r="O101" s="36"/>
      <c r="P101" s="36"/>
      <c r="Q101" s="36"/>
    </row>
    <row r="102" spans="1:17" ht="15.75">
      <c r="A102" s="47"/>
      <c r="B102" s="48"/>
      <c r="C102" s="31"/>
      <c r="D102" s="46"/>
      <c r="E102" s="36"/>
      <c r="F102" s="31"/>
      <c r="G102" s="31"/>
      <c r="H102" s="31"/>
      <c r="I102" s="31"/>
      <c r="J102" s="31"/>
      <c r="K102" s="31"/>
      <c r="L102" s="31"/>
      <c r="N102" s="36"/>
      <c r="O102" s="36"/>
      <c r="P102" s="36"/>
      <c r="Q102" s="36"/>
    </row>
    <row r="103" spans="1:17" ht="15.75">
      <c r="A103" s="47" t="s">
        <v>20</v>
      </c>
      <c r="B103" s="50" t="s">
        <v>23</v>
      </c>
      <c r="C103" s="51" t="s">
        <v>21</v>
      </c>
      <c r="D103" s="46"/>
      <c r="E103" s="36"/>
      <c r="F103" s="32"/>
      <c r="G103" s="32" t="s">
        <v>16</v>
      </c>
      <c r="H103" s="32"/>
      <c r="I103" s="32" t="s">
        <v>28</v>
      </c>
      <c r="J103" s="36"/>
      <c r="K103" s="36"/>
      <c r="L103" s="36"/>
      <c r="N103" s="36"/>
      <c r="O103" s="36"/>
      <c r="P103" s="36"/>
      <c r="Q103" s="36"/>
    </row>
    <row r="104" spans="1:17" ht="15.75">
      <c r="A104" s="47"/>
      <c r="B104" s="52" t="s">
        <v>24</v>
      </c>
      <c r="C104" s="53" t="s">
        <v>17</v>
      </c>
      <c r="D104" s="46"/>
      <c r="E104" s="36"/>
      <c r="F104" s="54"/>
      <c r="G104" s="54" t="s">
        <v>18</v>
      </c>
      <c r="H104" s="54"/>
      <c r="I104" s="54" t="s">
        <v>22</v>
      </c>
      <c r="J104" s="36"/>
      <c r="K104" s="36"/>
      <c r="L104" s="36"/>
      <c r="N104" s="36"/>
      <c r="O104" s="36"/>
      <c r="P104" s="36"/>
      <c r="Q104" s="36"/>
    </row>
    <row r="107" spans="1:17" ht="15.75">
      <c r="A107" s="3" t="s">
        <v>0</v>
      </c>
      <c r="B107" s="4"/>
      <c r="C107" s="5"/>
      <c r="D107" s="5"/>
      <c r="E107" s="5"/>
      <c r="F107" s="6"/>
      <c r="G107" s="6"/>
      <c r="H107" s="6"/>
      <c r="I107" s="6"/>
      <c r="J107" s="6"/>
      <c r="K107" s="6"/>
      <c r="L107" s="7"/>
      <c r="N107" s="36"/>
      <c r="O107" s="36"/>
      <c r="P107" s="36"/>
      <c r="Q107" s="36"/>
    </row>
    <row r="108" spans="1:17" ht="15.75">
      <c r="A108" s="8" t="s">
        <v>437</v>
      </c>
      <c r="B108" s="3"/>
      <c r="C108" s="3"/>
      <c r="D108" s="3"/>
      <c r="E108" s="3"/>
      <c r="F108" s="6"/>
      <c r="G108" s="6"/>
      <c r="H108" s="6"/>
      <c r="I108" s="6"/>
      <c r="J108" s="6"/>
      <c r="K108" s="6"/>
      <c r="L108" s="7"/>
      <c r="N108" s="36"/>
      <c r="O108" s="36"/>
      <c r="P108" s="36"/>
      <c r="Q108" s="36"/>
    </row>
    <row r="109" spans="1:17" ht="15.75">
      <c r="A109" s="80"/>
      <c r="B109" s="80" t="s">
        <v>15</v>
      </c>
      <c r="C109" s="81" t="s">
        <v>1</v>
      </c>
      <c r="D109" s="82" t="s">
        <v>32</v>
      </c>
      <c r="E109" s="83" t="s">
        <v>2</v>
      </c>
      <c r="F109" s="81" t="s">
        <v>3</v>
      </c>
      <c r="G109" s="84" t="s">
        <v>4</v>
      </c>
      <c r="H109" s="84" t="s">
        <v>4</v>
      </c>
      <c r="I109" s="85" t="s">
        <v>5</v>
      </c>
      <c r="J109" s="84" t="s">
        <v>29</v>
      </c>
      <c r="K109" s="110" t="s">
        <v>336</v>
      </c>
      <c r="L109" s="110" t="s">
        <v>35</v>
      </c>
      <c r="M109" s="84" t="s">
        <v>7</v>
      </c>
      <c r="N109" s="84" t="s">
        <v>7</v>
      </c>
      <c r="O109" s="84" t="s">
        <v>8</v>
      </c>
      <c r="P109" s="80" t="s">
        <v>9</v>
      </c>
      <c r="Q109" s="86" t="s">
        <v>27</v>
      </c>
    </row>
    <row r="110" spans="1:17">
      <c r="A110" s="87"/>
      <c r="B110" s="87"/>
      <c r="C110" s="88"/>
      <c r="D110" s="89"/>
      <c r="E110" s="90"/>
      <c r="F110" s="88"/>
      <c r="G110" s="91" t="s">
        <v>10</v>
      </c>
      <c r="H110" s="91" t="s">
        <v>10</v>
      </c>
      <c r="I110" s="91" t="s">
        <v>11</v>
      </c>
      <c r="J110" s="91" t="s">
        <v>337</v>
      </c>
      <c r="K110" s="111" t="s">
        <v>338</v>
      </c>
      <c r="L110" s="111" t="s">
        <v>34</v>
      </c>
      <c r="M110" s="91" t="s">
        <v>12</v>
      </c>
      <c r="N110" s="91" t="s">
        <v>13</v>
      </c>
      <c r="O110" s="91" t="s">
        <v>14</v>
      </c>
      <c r="P110" s="87"/>
      <c r="Q110" s="92"/>
    </row>
    <row r="111" spans="1:17">
      <c r="A111" s="87"/>
      <c r="B111" s="87"/>
      <c r="C111" s="93"/>
      <c r="D111" s="89"/>
      <c r="E111" s="90"/>
      <c r="F111" s="88"/>
      <c r="G111" s="91" t="s">
        <v>31</v>
      </c>
      <c r="H111" s="91" t="s">
        <v>30</v>
      </c>
      <c r="I111" s="91" t="s">
        <v>6</v>
      </c>
      <c r="J111" s="91"/>
      <c r="K111" s="91"/>
      <c r="L111" s="91"/>
      <c r="M111" s="91"/>
      <c r="N111" s="91"/>
      <c r="O111" s="91"/>
      <c r="P111" s="87"/>
      <c r="Q111" s="92"/>
    </row>
    <row r="112" spans="1:17">
      <c r="A112" s="94"/>
      <c r="B112" s="94"/>
      <c r="C112" s="95"/>
      <c r="D112" s="96"/>
      <c r="E112" s="97"/>
      <c r="F112" s="98"/>
      <c r="G112" s="99"/>
      <c r="H112" s="100"/>
      <c r="I112" s="99"/>
      <c r="J112" s="99"/>
      <c r="K112" s="101"/>
      <c r="L112" s="96"/>
      <c r="M112" s="99"/>
      <c r="N112" s="99"/>
      <c r="O112" s="99"/>
      <c r="P112" s="94"/>
      <c r="Q112" s="102"/>
    </row>
    <row r="113" spans="1:17" ht="15.75">
      <c r="A113" s="37"/>
      <c r="B113" s="2"/>
      <c r="C113" s="38"/>
      <c r="D113" s="103"/>
      <c r="E113" s="26"/>
      <c r="F113" s="38"/>
      <c r="G113" s="39"/>
      <c r="H113" s="39"/>
      <c r="I113" s="39"/>
      <c r="J113" s="39"/>
      <c r="K113" s="1"/>
      <c r="L113" s="36"/>
      <c r="M113" s="1"/>
      <c r="N113" s="1"/>
      <c r="O113" s="1"/>
      <c r="P113" s="41"/>
      <c r="Q113" s="44"/>
    </row>
    <row r="114" spans="1:17" ht="15.75">
      <c r="A114" s="37">
        <v>1</v>
      </c>
      <c r="B114" s="40" t="s">
        <v>438</v>
      </c>
      <c r="C114" s="38" t="s">
        <v>439</v>
      </c>
      <c r="D114" s="64" t="s">
        <v>440</v>
      </c>
      <c r="E114" s="26">
        <v>43200</v>
      </c>
      <c r="F114" s="125" t="s">
        <v>441</v>
      </c>
      <c r="G114" s="39">
        <v>1299405</v>
      </c>
      <c r="H114" s="39">
        <v>0</v>
      </c>
      <c r="I114" s="1">
        <v>32485</v>
      </c>
      <c r="J114" s="1">
        <v>14951</v>
      </c>
      <c r="K114" s="1">
        <v>0</v>
      </c>
      <c r="L114" s="1">
        <v>0</v>
      </c>
      <c r="M114" s="1">
        <f>SUM(G114:L114)</f>
        <v>1346841</v>
      </c>
      <c r="N114" s="1">
        <f>6346841-M114</f>
        <v>5000000</v>
      </c>
      <c r="O114" s="1">
        <f t="shared" ref="O114" si="11">+M114+N114</f>
        <v>6346841</v>
      </c>
      <c r="P114" s="150" t="s">
        <v>324</v>
      </c>
      <c r="Q114" s="151" t="s">
        <v>36</v>
      </c>
    </row>
    <row r="115" spans="1:17" ht="15.75">
      <c r="A115" s="37"/>
      <c r="B115" s="40"/>
      <c r="C115" s="38"/>
      <c r="D115" s="36"/>
      <c r="E115" s="26"/>
      <c r="F115" s="38"/>
      <c r="G115" s="39"/>
      <c r="H115" s="39"/>
      <c r="I115" s="39"/>
      <c r="J115" s="39"/>
      <c r="K115" s="39"/>
      <c r="L115" s="36"/>
      <c r="M115" s="1"/>
      <c r="N115" s="1"/>
      <c r="O115" s="1"/>
      <c r="P115" s="104"/>
      <c r="Q115" s="105"/>
    </row>
    <row r="116" spans="1:17" ht="16.5" thickBot="1">
      <c r="A116" s="27"/>
      <c r="B116" s="57"/>
      <c r="C116" s="58"/>
      <c r="D116" s="106"/>
      <c r="E116" s="58"/>
      <c r="F116" s="59"/>
      <c r="G116" s="28">
        <f t="shared" ref="G116:O116" si="12">SUM(G114:G115)</f>
        <v>1299405</v>
      </c>
      <c r="H116" s="28">
        <f t="shared" si="12"/>
        <v>0</v>
      </c>
      <c r="I116" s="28">
        <f t="shared" si="12"/>
        <v>32485</v>
      </c>
      <c r="J116" s="28">
        <f t="shared" si="12"/>
        <v>14951</v>
      </c>
      <c r="K116" s="28">
        <f t="shared" si="12"/>
        <v>0</v>
      </c>
      <c r="L116" s="28">
        <f t="shared" si="12"/>
        <v>0</v>
      </c>
      <c r="M116" s="28">
        <f t="shared" si="12"/>
        <v>1346841</v>
      </c>
      <c r="N116" s="28">
        <f t="shared" si="12"/>
        <v>5000000</v>
      </c>
      <c r="O116" s="28">
        <f t="shared" si="12"/>
        <v>6346841</v>
      </c>
      <c r="P116" s="107"/>
      <c r="Q116" s="108"/>
    </row>
    <row r="117" spans="1:17" ht="16.5" thickTop="1">
      <c r="A117" s="5"/>
      <c r="B117" s="4"/>
      <c r="C117" s="4"/>
      <c r="D117" s="5"/>
      <c r="E117" s="4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4"/>
      <c r="Q117" s="109"/>
    </row>
    <row r="118" spans="1:17" ht="15.75">
      <c r="A118" s="5"/>
      <c r="B118" s="31" t="s">
        <v>442</v>
      </c>
      <c r="C118" s="4"/>
      <c r="D118" s="46"/>
      <c r="E118" s="36"/>
      <c r="F118" s="30"/>
      <c r="G118" s="31"/>
      <c r="H118" s="31"/>
      <c r="I118" s="31"/>
      <c r="J118" s="31"/>
      <c r="K118" s="31"/>
      <c r="L118" s="31"/>
      <c r="N118" s="36"/>
      <c r="O118" s="36"/>
      <c r="P118" s="36"/>
      <c r="Q118" s="40"/>
    </row>
    <row r="119" spans="1:17" ht="15.75">
      <c r="A119" s="47"/>
      <c r="B119" s="48" t="s">
        <v>19</v>
      </c>
      <c r="C119" s="31" t="s">
        <v>25</v>
      </c>
      <c r="D119" s="46"/>
      <c r="E119" s="36"/>
      <c r="F119" s="49"/>
      <c r="G119" s="155" t="s">
        <v>26</v>
      </c>
      <c r="H119" s="155"/>
      <c r="I119" s="155"/>
      <c r="J119" s="36"/>
      <c r="K119" s="49"/>
      <c r="L119" s="36"/>
      <c r="N119" s="36"/>
      <c r="O119" s="36"/>
      <c r="P119" s="36"/>
      <c r="Q119" s="36"/>
    </row>
    <row r="120" spans="1:17" ht="15.75">
      <c r="A120" s="47"/>
      <c r="B120" s="48"/>
      <c r="C120" s="31"/>
      <c r="D120" s="46"/>
      <c r="E120" s="36"/>
      <c r="F120" s="31"/>
      <c r="G120" s="31"/>
      <c r="H120" s="31"/>
      <c r="I120" s="31"/>
      <c r="J120" s="31"/>
      <c r="K120" s="31"/>
      <c r="L120" s="31"/>
      <c r="N120" s="36"/>
      <c r="O120" s="36"/>
      <c r="P120" s="36"/>
      <c r="Q120" s="36"/>
    </row>
    <row r="121" spans="1:17" ht="15.75">
      <c r="A121" s="47"/>
      <c r="B121" s="48"/>
      <c r="C121" s="31"/>
      <c r="D121" s="46"/>
      <c r="E121" s="36"/>
      <c r="F121" s="31"/>
      <c r="G121" s="31"/>
      <c r="H121" s="31"/>
      <c r="I121" s="31"/>
      <c r="J121" s="31"/>
      <c r="K121" s="31"/>
      <c r="L121" s="31"/>
      <c r="N121" s="36"/>
      <c r="O121" s="36"/>
      <c r="P121" s="36"/>
      <c r="Q121" s="36"/>
    </row>
    <row r="122" spans="1:17" ht="15.75">
      <c r="A122" s="47"/>
      <c r="B122" s="48"/>
      <c r="C122" s="31"/>
      <c r="D122" s="46"/>
      <c r="E122" s="36"/>
      <c r="F122" s="31"/>
      <c r="G122" s="31"/>
      <c r="H122" s="31"/>
      <c r="I122" s="31"/>
      <c r="J122" s="31"/>
      <c r="K122" s="31"/>
      <c r="L122" s="36"/>
      <c r="N122" s="36"/>
      <c r="O122" s="36"/>
      <c r="P122" s="36"/>
      <c r="Q122" s="36"/>
    </row>
    <row r="123" spans="1:17" ht="15.75">
      <c r="A123" s="47"/>
      <c r="B123" s="48"/>
      <c r="C123" s="31"/>
      <c r="D123" s="46"/>
      <c r="E123" s="36"/>
      <c r="F123" s="31"/>
      <c r="G123" s="31"/>
      <c r="H123" s="31"/>
      <c r="I123" s="31"/>
      <c r="J123" s="31"/>
      <c r="K123" s="31"/>
      <c r="L123" s="31"/>
      <c r="N123" s="36"/>
      <c r="O123" s="36"/>
      <c r="P123" s="36"/>
      <c r="Q123" s="36"/>
    </row>
    <row r="124" spans="1:17" ht="15.75">
      <c r="A124" s="47" t="s">
        <v>20</v>
      </c>
      <c r="B124" s="50" t="s">
        <v>23</v>
      </c>
      <c r="C124" s="51" t="s">
        <v>21</v>
      </c>
      <c r="D124" s="46"/>
      <c r="E124" s="36"/>
      <c r="F124" s="32"/>
      <c r="G124" s="32" t="s">
        <v>16</v>
      </c>
      <c r="H124" s="32"/>
      <c r="I124" s="32" t="s">
        <v>28</v>
      </c>
      <c r="J124" s="36"/>
      <c r="K124" s="36"/>
      <c r="L124" s="36"/>
      <c r="N124" s="36"/>
      <c r="O124" s="36"/>
      <c r="P124" s="36"/>
      <c r="Q124" s="36"/>
    </row>
    <row r="125" spans="1:17" ht="15.75">
      <c r="A125" s="47"/>
      <c r="B125" s="52" t="s">
        <v>24</v>
      </c>
      <c r="C125" s="53" t="s">
        <v>17</v>
      </c>
      <c r="D125" s="46"/>
      <c r="E125" s="36"/>
      <c r="F125" s="54"/>
      <c r="G125" s="54" t="s">
        <v>18</v>
      </c>
      <c r="H125" s="54"/>
      <c r="I125" s="54" t="s">
        <v>22</v>
      </c>
      <c r="J125" s="36"/>
      <c r="K125" s="36"/>
      <c r="L125" s="36"/>
      <c r="N125" s="36"/>
      <c r="O125" s="36"/>
      <c r="P125" s="36"/>
      <c r="Q125" s="36"/>
    </row>
    <row r="126" spans="1:17">
      <c r="A126" s="152" t="s">
        <v>307</v>
      </c>
    </row>
    <row r="127" spans="1:17" ht="15.75">
      <c r="A127" s="3" t="s">
        <v>0</v>
      </c>
      <c r="B127" s="4"/>
      <c r="C127" s="5"/>
      <c r="D127" s="5"/>
      <c r="E127" s="5"/>
      <c r="F127" s="6"/>
      <c r="G127" s="6"/>
      <c r="H127" s="6"/>
      <c r="I127" s="6"/>
      <c r="J127" s="6"/>
      <c r="K127" s="6"/>
      <c r="L127" s="7"/>
      <c r="N127" s="36"/>
      <c r="O127" s="36"/>
      <c r="P127" s="36"/>
      <c r="Q127" s="36"/>
    </row>
    <row r="128" spans="1:17" ht="15.75">
      <c r="A128" s="8" t="s">
        <v>443</v>
      </c>
      <c r="B128" s="3"/>
      <c r="C128" s="3"/>
      <c r="D128" s="3"/>
      <c r="E128" s="3"/>
      <c r="F128" s="6"/>
      <c r="G128" s="6"/>
      <c r="H128" s="6"/>
      <c r="I128" s="6"/>
      <c r="J128" s="6"/>
      <c r="K128" s="6"/>
      <c r="L128" s="7"/>
      <c r="N128" s="36"/>
      <c r="O128" s="36"/>
      <c r="P128" s="36"/>
      <c r="Q128" s="36"/>
    </row>
    <row r="129" spans="1:17" ht="15.75">
      <c r="A129" s="80"/>
      <c r="B129" s="80" t="s">
        <v>15</v>
      </c>
      <c r="C129" s="81" t="s">
        <v>1</v>
      </c>
      <c r="D129" s="82" t="s">
        <v>32</v>
      </c>
      <c r="E129" s="83" t="s">
        <v>2</v>
      </c>
      <c r="F129" s="81" t="s">
        <v>3</v>
      </c>
      <c r="G129" s="84" t="s">
        <v>4</v>
      </c>
      <c r="H129" s="84" t="s">
        <v>4</v>
      </c>
      <c r="I129" s="85" t="s">
        <v>5</v>
      </c>
      <c r="J129" s="84" t="s">
        <v>29</v>
      </c>
      <c r="K129" s="110" t="s">
        <v>336</v>
      </c>
      <c r="L129" s="110" t="s">
        <v>35</v>
      </c>
      <c r="M129" s="84" t="s">
        <v>7</v>
      </c>
      <c r="N129" s="84" t="s">
        <v>7</v>
      </c>
      <c r="O129" s="84" t="s">
        <v>8</v>
      </c>
      <c r="P129" s="80" t="s">
        <v>9</v>
      </c>
      <c r="Q129" s="86" t="s">
        <v>27</v>
      </c>
    </row>
    <row r="130" spans="1:17">
      <c r="A130" s="87"/>
      <c r="B130" s="87"/>
      <c r="C130" s="88"/>
      <c r="D130" s="89"/>
      <c r="E130" s="90"/>
      <c r="F130" s="88"/>
      <c r="G130" s="91" t="s">
        <v>10</v>
      </c>
      <c r="H130" s="91" t="s">
        <v>10</v>
      </c>
      <c r="I130" s="91" t="s">
        <v>11</v>
      </c>
      <c r="J130" s="91" t="s">
        <v>337</v>
      </c>
      <c r="K130" s="111" t="s">
        <v>338</v>
      </c>
      <c r="L130" s="111" t="s">
        <v>34</v>
      </c>
      <c r="M130" s="91" t="s">
        <v>12</v>
      </c>
      <c r="N130" s="91" t="s">
        <v>13</v>
      </c>
      <c r="O130" s="91" t="s">
        <v>14</v>
      </c>
      <c r="P130" s="87"/>
      <c r="Q130" s="92"/>
    </row>
    <row r="131" spans="1:17">
      <c r="A131" s="87"/>
      <c r="B131" s="87"/>
      <c r="C131" s="93"/>
      <c r="D131" s="89"/>
      <c r="E131" s="90"/>
      <c r="F131" s="88"/>
      <c r="G131" s="91" t="s">
        <v>31</v>
      </c>
      <c r="H131" s="91" t="s">
        <v>30</v>
      </c>
      <c r="I131" s="91" t="s">
        <v>6</v>
      </c>
      <c r="J131" s="91"/>
      <c r="K131" s="91"/>
      <c r="L131" s="91"/>
      <c r="M131" s="91"/>
      <c r="N131" s="91"/>
      <c r="O131" s="91"/>
      <c r="P131" s="87"/>
      <c r="Q131" s="92"/>
    </row>
    <row r="132" spans="1:17">
      <c r="A132" s="94"/>
      <c r="B132" s="94"/>
      <c r="C132" s="95"/>
      <c r="D132" s="96"/>
      <c r="E132" s="97"/>
      <c r="F132" s="98"/>
      <c r="G132" s="99"/>
      <c r="H132" s="100"/>
      <c r="I132" s="99"/>
      <c r="J132" s="99"/>
      <c r="K132" s="101"/>
      <c r="L132" s="96"/>
      <c r="M132" s="99"/>
      <c r="N132" s="99"/>
      <c r="O132" s="99"/>
      <c r="P132" s="94"/>
      <c r="Q132" s="102"/>
    </row>
    <row r="133" spans="1:17" ht="15.75">
      <c r="A133" s="37"/>
      <c r="B133" s="2"/>
      <c r="C133" s="38"/>
      <c r="D133" s="103"/>
      <c r="E133" s="26"/>
      <c r="F133" s="38"/>
      <c r="G133" s="39"/>
      <c r="H133" s="39"/>
      <c r="I133" s="39"/>
      <c r="J133" s="39"/>
      <c r="K133" s="1"/>
      <c r="L133" s="36"/>
      <c r="M133" s="1"/>
      <c r="N133" s="1"/>
      <c r="O133" s="1"/>
      <c r="P133" s="41"/>
      <c r="Q133" s="44"/>
    </row>
    <row r="134" spans="1:17" s="166" customFormat="1" ht="15.75">
      <c r="A134" s="156">
        <v>1</v>
      </c>
      <c r="B134" s="157" t="s">
        <v>444</v>
      </c>
      <c r="C134" s="158" t="s">
        <v>445</v>
      </c>
      <c r="D134" s="159" t="s">
        <v>446</v>
      </c>
      <c r="E134" s="160">
        <v>43215</v>
      </c>
      <c r="F134" s="161" t="s">
        <v>447</v>
      </c>
      <c r="G134" s="162">
        <v>0</v>
      </c>
      <c r="H134" s="162">
        <v>0</v>
      </c>
      <c r="I134" s="163">
        <v>0</v>
      </c>
      <c r="J134" s="163">
        <v>0</v>
      </c>
      <c r="K134" s="163">
        <v>0</v>
      </c>
      <c r="L134" s="163">
        <v>0</v>
      </c>
      <c r="M134" s="163">
        <f>SUM(G134:L134)</f>
        <v>0</v>
      </c>
      <c r="N134" s="163">
        <f>10000000-M134</f>
        <v>10000000</v>
      </c>
      <c r="O134" s="163">
        <f t="shared" ref="O134" si="13">+M134+N134</f>
        <v>10000000</v>
      </c>
      <c r="P134" s="164" t="s">
        <v>448</v>
      </c>
      <c r="Q134" s="165" t="s">
        <v>31</v>
      </c>
    </row>
    <row r="135" spans="1:17" ht="15.75">
      <c r="A135" s="37">
        <v>2</v>
      </c>
      <c r="B135" s="40" t="s">
        <v>449</v>
      </c>
      <c r="C135" s="38" t="s">
        <v>450</v>
      </c>
      <c r="D135" s="64" t="s">
        <v>451</v>
      </c>
      <c r="E135" s="26">
        <v>43215</v>
      </c>
      <c r="F135" s="125" t="s">
        <v>452</v>
      </c>
      <c r="G135" s="39">
        <v>0</v>
      </c>
      <c r="H135" s="39">
        <v>0</v>
      </c>
      <c r="I135" s="1">
        <v>0</v>
      </c>
      <c r="J135" s="1">
        <v>0</v>
      </c>
      <c r="K135" s="1">
        <v>0</v>
      </c>
      <c r="L135" s="1">
        <v>0</v>
      </c>
      <c r="M135" s="1">
        <f>SUM(G135:L135)</f>
        <v>0</v>
      </c>
      <c r="N135" s="1">
        <f>20000000-M135</f>
        <v>20000000</v>
      </c>
      <c r="O135" s="1">
        <f t="shared" ref="O135" si="14">+M135+N135</f>
        <v>20000000</v>
      </c>
      <c r="P135" s="60" t="s">
        <v>453</v>
      </c>
      <c r="Q135" s="151" t="s">
        <v>31</v>
      </c>
    </row>
    <row r="136" spans="1:17" ht="15.75">
      <c r="A136" s="37">
        <v>3</v>
      </c>
      <c r="B136" s="40" t="s">
        <v>454</v>
      </c>
      <c r="C136" s="38" t="s">
        <v>455</v>
      </c>
      <c r="D136" s="64" t="s">
        <v>456</v>
      </c>
      <c r="E136" s="26">
        <v>43215</v>
      </c>
      <c r="F136" s="125" t="s">
        <v>457</v>
      </c>
      <c r="G136" s="39">
        <v>0</v>
      </c>
      <c r="H136" s="39">
        <v>0</v>
      </c>
      <c r="I136" s="1">
        <v>0</v>
      </c>
      <c r="J136" s="1">
        <v>0</v>
      </c>
      <c r="K136" s="1">
        <v>0</v>
      </c>
      <c r="L136" s="1">
        <v>0</v>
      </c>
      <c r="M136" s="1">
        <f>SUM(G136:L136)</f>
        <v>0</v>
      </c>
      <c r="N136" s="1">
        <f>25000000-M136</f>
        <v>25000000</v>
      </c>
      <c r="O136" s="1">
        <f t="shared" ref="O136" si="15">+M136+N136</f>
        <v>25000000</v>
      </c>
      <c r="P136" s="60" t="s">
        <v>304</v>
      </c>
      <c r="Q136" s="151" t="s">
        <v>31</v>
      </c>
    </row>
    <row r="137" spans="1:17" ht="15.75">
      <c r="A137" s="37">
        <v>4</v>
      </c>
      <c r="B137" s="40" t="s">
        <v>458</v>
      </c>
      <c r="C137" s="38" t="s">
        <v>459</v>
      </c>
      <c r="D137" s="64" t="s">
        <v>460</v>
      </c>
      <c r="E137" s="26">
        <v>43215</v>
      </c>
      <c r="F137" s="125" t="s">
        <v>461</v>
      </c>
      <c r="G137" s="39">
        <v>0</v>
      </c>
      <c r="H137" s="39">
        <v>0</v>
      </c>
      <c r="I137" s="1">
        <v>0</v>
      </c>
      <c r="J137" s="1">
        <v>0</v>
      </c>
      <c r="K137" s="1">
        <v>0</v>
      </c>
      <c r="L137" s="1">
        <v>0</v>
      </c>
      <c r="M137" s="1">
        <f>SUM(G137:L137)</f>
        <v>0</v>
      </c>
      <c r="N137" s="1">
        <f>30000000-M137</f>
        <v>30000000</v>
      </c>
      <c r="O137" s="1">
        <f t="shared" ref="O137" si="16">+M137+N137</f>
        <v>30000000</v>
      </c>
      <c r="P137" s="60" t="s">
        <v>105</v>
      </c>
      <c r="Q137" s="151" t="s">
        <v>31</v>
      </c>
    </row>
    <row r="138" spans="1:17" ht="15.75">
      <c r="A138" s="37"/>
      <c r="B138" s="40"/>
      <c r="C138" s="38"/>
      <c r="D138" s="36"/>
      <c r="E138" s="26"/>
      <c r="F138" s="38"/>
      <c r="G138" s="39"/>
      <c r="H138" s="39"/>
      <c r="I138" s="39"/>
      <c r="J138" s="39"/>
      <c r="K138" s="39"/>
      <c r="L138" s="36"/>
      <c r="M138" s="1"/>
      <c r="N138" s="1"/>
      <c r="O138" s="1"/>
      <c r="P138" s="104"/>
      <c r="Q138" s="105"/>
    </row>
    <row r="139" spans="1:17" ht="16.5" thickBot="1">
      <c r="A139" s="27"/>
      <c r="B139" s="57"/>
      <c r="C139" s="58"/>
      <c r="D139" s="106"/>
      <c r="E139" s="58"/>
      <c r="F139" s="59"/>
      <c r="G139" s="28">
        <f>SUM(G134:G138)</f>
        <v>0</v>
      </c>
      <c r="H139" s="28">
        <f t="shared" ref="H139:O139" si="17">SUM(H134:H138)</f>
        <v>0</v>
      </c>
      <c r="I139" s="28">
        <f t="shared" si="17"/>
        <v>0</v>
      </c>
      <c r="J139" s="28">
        <f t="shared" si="17"/>
        <v>0</v>
      </c>
      <c r="K139" s="28">
        <f t="shared" si="17"/>
        <v>0</v>
      </c>
      <c r="L139" s="28">
        <f t="shared" si="17"/>
        <v>0</v>
      </c>
      <c r="M139" s="28">
        <f t="shared" si="17"/>
        <v>0</v>
      </c>
      <c r="N139" s="28">
        <f t="shared" si="17"/>
        <v>85000000</v>
      </c>
      <c r="O139" s="28">
        <f t="shared" si="17"/>
        <v>85000000</v>
      </c>
      <c r="P139" s="107"/>
      <c r="Q139" s="108"/>
    </row>
    <row r="140" spans="1:17" ht="16.5" hidden="1" thickTop="1">
      <c r="A140" s="5"/>
      <c r="B140" s="4"/>
      <c r="C140" s="4"/>
      <c r="D140" s="5"/>
      <c r="E140" s="4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4"/>
      <c r="Q140" s="109"/>
    </row>
    <row r="141" spans="1:17" ht="15.75" hidden="1">
      <c r="A141" s="5"/>
      <c r="B141" s="31" t="s">
        <v>462</v>
      </c>
      <c r="C141" s="4"/>
      <c r="D141" s="46"/>
      <c r="E141" s="36"/>
      <c r="F141" s="30"/>
      <c r="G141" s="31"/>
      <c r="H141" s="31"/>
      <c r="I141" s="31"/>
      <c r="J141" s="31"/>
      <c r="K141" s="31"/>
      <c r="L141" s="31"/>
      <c r="N141" s="36"/>
      <c r="O141" s="36"/>
      <c r="P141" s="36"/>
      <c r="Q141" s="40"/>
    </row>
    <row r="142" spans="1:17" ht="15.75" hidden="1">
      <c r="A142" s="47"/>
      <c r="B142" s="48" t="s">
        <v>19</v>
      </c>
      <c r="C142" s="31" t="s">
        <v>25</v>
      </c>
      <c r="D142" s="46"/>
      <c r="E142" s="36"/>
      <c r="F142" s="49"/>
      <c r="G142" s="155" t="s">
        <v>26</v>
      </c>
      <c r="H142" s="155"/>
      <c r="I142" s="155"/>
      <c r="J142" s="36"/>
      <c r="K142" s="49"/>
      <c r="L142" s="36"/>
      <c r="N142" s="36"/>
      <c r="O142" s="36"/>
      <c r="P142" s="36"/>
      <c r="Q142" s="36"/>
    </row>
    <row r="143" spans="1:17" ht="15.75" hidden="1">
      <c r="A143" s="47"/>
      <c r="B143" s="48"/>
      <c r="C143" s="31"/>
      <c r="D143" s="46"/>
      <c r="E143" s="36"/>
      <c r="F143" s="31"/>
      <c r="G143" s="31"/>
      <c r="H143" s="31"/>
      <c r="I143" s="31"/>
      <c r="J143" s="31"/>
      <c r="K143" s="31"/>
      <c r="L143" s="31"/>
      <c r="N143" s="36"/>
      <c r="O143" s="36"/>
      <c r="P143" s="36"/>
      <c r="Q143" s="36"/>
    </row>
    <row r="144" spans="1:17" ht="15.75" hidden="1">
      <c r="A144" s="47"/>
      <c r="B144" s="48"/>
      <c r="C144" s="31"/>
      <c r="D144" s="46"/>
      <c r="E144" s="36"/>
      <c r="F144" s="31"/>
      <c r="G144" s="31"/>
      <c r="H144" s="31"/>
      <c r="I144" s="31"/>
      <c r="J144" s="31"/>
      <c r="K144" s="31"/>
      <c r="L144" s="31"/>
      <c r="N144" s="36"/>
      <c r="O144" s="36"/>
      <c r="P144" s="36"/>
      <c r="Q144" s="36"/>
    </row>
    <row r="145" spans="1:17" ht="15.75" hidden="1">
      <c r="A145" s="47"/>
      <c r="B145" s="48"/>
      <c r="C145" s="31"/>
      <c r="D145" s="46"/>
      <c r="E145" s="36"/>
      <c r="F145" s="31"/>
      <c r="G145" s="31"/>
      <c r="H145" s="31"/>
      <c r="I145" s="31"/>
      <c r="J145" s="31"/>
      <c r="K145" s="31"/>
      <c r="L145" s="36"/>
      <c r="N145" s="36"/>
      <c r="O145" s="36"/>
      <c r="P145" s="36"/>
      <c r="Q145" s="36"/>
    </row>
    <row r="146" spans="1:17" ht="15.75" hidden="1">
      <c r="A146" s="47"/>
      <c r="B146" s="48"/>
      <c r="C146" s="31"/>
      <c r="D146" s="46"/>
      <c r="E146" s="36"/>
      <c r="F146" s="31"/>
      <c r="G146" s="31"/>
      <c r="H146" s="31"/>
      <c r="I146" s="31"/>
      <c r="J146" s="31"/>
      <c r="K146" s="31"/>
      <c r="L146" s="31"/>
      <c r="N146" s="36"/>
      <c r="O146" s="36"/>
      <c r="P146" s="36"/>
      <c r="Q146" s="36"/>
    </row>
    <row r="147" spans="1:17" ht="15.75" hidden="1">
      <c r="A147" s="47" t="s">
        <v>20</v>
      </c>
      <c r="B147" s="50" t="s">
        <v>23</v>
      </c>
      <c r="C147" s="51" t="s">
        <v>21</v>
      </c>
      <c r="D147" s="46"/>
      <c r="E147" s="36"/>
      <c r="F147" s="32"/>
      <c r="G147" s="32" t="s">
        <v>16</v>
      </c>
      <c r="H147" s="32"/>
      <c r="I147" s="32" t="s">
        <v>28</v>
      </c>
      <c r="J147" s="36"/>
      <c r="K147" s="36"/>
      <c r="L147" s="36"/>
      <c r="N147" s="36"/>
      <c r="O147" s="36"/>
      <c r="P147" s="36"/>
      <c r="Q147" s="36"/>
    </row>
    <row r="148" spans="1:17" ht="15.75" hidden="1">
      <c r="A148" s="47"/>
      <c r="B148" s="52" t="s">
        <v>24</v>
      </c>
      <c r="C148" s="53" t="s">
        <v>17</v>
      </c>
      <c r="D148" s="46"/>
      <c r="E148" s="36"/>
      <c r="F148" s="54"/>
      <c r="G148" s="54" t="s">
        <v>18</v>
      </c>
      <c r="H148" s="54"/>
      <c r="I148" s="54" t="s">
        <v>22</v>
      </c>
      <c r="J148" s="36"/>
      <c r="K148" s="36"/>
      <c r="L148" s="36"/>
      <c r="N148" s="36"/>
      <c r="O148" s="36"/>
      <c r="P148" s="36"/>
      <c r="Q148" s="36"/>
    </row>
    <row r="149" spans="1:17" hidden="1"/>
    <row r="150" spans="1:17" ht="16.5" thickTop="1">
      <c r="A150" s="3" t="s">
        <v>0</v>
      </c>
      <c r="B150" s="4"/>
      <c r="C150" s="5"/>
      <c r="D150" s="5"/>
      <c r="E150" s="5"/>
      <c r="F150" s="6"/>
      <c r="G150" s="6"/>
      <c r="H150" s="6"/>
      <c r="I150" s="6"/>
      <c r="J150" s="6"/>
      <c r="K150" s="6"/>
      <c r="L150" s="7"/>
      <c r="N150" s="36"/>
      <c r="O150" s="36"/>
      <c r="P150" s="36"/>
      <c r="Q150" s="36"/>
    </row>
    <row r="151" spans="1:17" ht="15.75">
      <c r="A151" s="8" t="s">
        <v>443</v>
      </c>
      <c r="B151" s="3"/>
      <c r="C151" s="3"/>
      <c r="D151" s="3"/>
      <c r="E151" s="3"/>
      <c r="F151" s="6"/>
      <c r="G151" s="6"/>
      <c r="H151" s="6"/>
      <c r="I151" s="6"/>
      <c r="J151" s="6"/>
      <c r="K151" s="6"/>
      <c r="L151" s="7"/>
      <c r="N151" s="36"/>
      <c r="O151" s="36"/>
      <c r="P151" s="36"/>
      <c r="Q151" s="36"/>
    </row>
    <row r="152" spans="1:17" ht="15.75">
      <c r="A152" s="80"/>
      <c r="B152" s="80" t="s">
        <v>15</v>
      </c>
      <c r="C152" s="81" t="s">
        <v>1</v>
      </c>
      <c r="D152" s="82" t="s">
        <v>32</v>
      </c>
      <c r="E152" s="83" t="s">
        <v>2</v>
      </c>
      <c r="F152" s="81" t="s">
        <v>3</v>
      </c>
      <c r="G152" s="84" t="s">
        <v>4</v>
      </c>
      <c r="H152" s="84" t="s">
        <v>4</v>
      </c>
      <c r="I152" s="85" t="s">
        <v>5</v>
      </c>
      <c r="J152" s="84" t="s">
        <v>29</v>
      </c>
      <c r="K152" s="110" t="s">
        <v>336</v>
      </c>
      <c r="L152" s="110" t="s">
        <v>35</v>
      </c>
      <c r="M152" s="84" t="s">
        <v>7</v>
      </c>
      <c r="N152" s="84" t="s">
        <v>7</v>
      </c>
      <c r="O152" s="84" t="s">
        <v>8</v>
      </c>
      <c r="P152" s="80" t="s">
        <v>9</v>
      </c>
      <c r="Q152" s="86" t="s">
        <v>27</v>
      </c>
    </row>
    <row r="153" spans="1:17">
      <c r="A153" s="87"/>
      <c r="B153" s="87"/>
      <c r="C153" s="88"/>
      <c r="D153" s="89"/>
      <c r="E153" s="90"/>
      <c r="F153" s="88"/>
      <c r="G153" s="91" t="s">
        <v>10</v>
      </c>
      <c r="H153" s="91" t="s">
        <v>10</v>
      </c>
      <c r="I153" s="91" t="s">
        <v>11</v>
      </c>
      <c r="J153" s="91" t="s">
        <v>337</v>
      </c>
      <c r="K153" s="111" t="s">
        <v>338</v>
      </c>
      <c r="L153" s="111" t="s">
        <v>34</v>
      </c>
      <c r="M153" s="91" t="s">
        <v>12</v>
      </c>
      <c r="N153" s="91" t="s">
        <v>13</v>
      </c>
      <c r="O153" s="91" t="s">
        <v>14</v>
      </c>
      <c r="P153" s="87"/>
      <c r="Q153" s="92"/>
    </row>
    <row r="154" spans="1:17">
      <c r="A154" s="87"/>
      <c r="B154" s="87"/>
      <c r="C154" s="93"/>
      <c r="D154" s="89"/>
      <c r="E154" s="90"/>
      <c r="F154" s="88"/>
      <c r="G154" s="91" t="s">
        <v>338</v>
      </c>
      <c r="H154" s="91" t="s">
        <v>30</v>
      </c>
      <c r="I154" s="91" t="s">
        <v>6</v>
      </c>
      <c r="J154" s="91"/>
      <c r="K154" s="91"/>
      <c r="L154" s="91"/>
      <c r="M154" s="91"/>
      <c r="N154" s="91"/>
      <c r="O154" s="91"/>
      <c r="P154" s="87"/>
      <c r="Q154" s="92"/>
    </row>
    <row r="155" spans="1:17">
      <c r="A155" s="94"/>
      <c r="B155" s="94"/>
      <c r="C155" s="95"/>
      <c r="D155" s="96"/>
      <c r="E155" s="97"/>
      <c r="F155" s="98"/>
      <c r="G155" s="99"/>
      <c r="H155" s="100"/>
      <c r="I155" s="99"/>
      <c r="J155" s="99"/>
      <c r="K155" s="101"/>
      <c r="L155" s="96"/>
      <c r="M155" s="99"/>
      <c r="N155" s="99"/>
      <c r="O155" s="99"/>
      <c r="P155" s="94"/>
      <c r="Q155" s="102"/>
    </row>
    <row r="156" spans="1:17" ht="15.75">
      <c r="A156" s="37"/>
      <c r="B156" s="2"/>
      <c r="C156" s="38"/>
      <c r="D156" s="103"/>
      <c r="E156" s="26"/>
      <c r="F156" s="38"/>
      <c r="G156" s="39"/>
      <c r="H156" s="39"/>
      <c r="I156" s="39"/>
      <c r="J156" s="39"/>
      <c r="K156" s="1"/>
      <c r="L156" s="36"/>
      <c r="M156" s="1"/>
      <c r="N156" s="1"/>
      <c r="O156" s="1"/>
      <c r="P156" s="41"/>
      <c r="Q156" s="44"/>
    </row>
    <row r="157" spans="1:17" ht="15.75">
      <c r="A157" s="37">
        <v>1</v>
      </c>
      <c r="B157" s="40" t="s">
        <v>469</v>
      </c>
      <c r="C157" s="38" t="s">
        <v>470</v>
      </c>
      <c r="D157" s="64" t="s">
        <v>471</v>
      </c>
      <c r="E157" s="26">
        <v>43215</v>
      </c>
      <c r="F157" s="125" t="s">
        <v>472</v>
      </c>
      <c r="G157" s="39">
        <v>5800000</v>
      </c>
      <c r="H157" s="39">
        <v>0</v>
      </c>
      <c r="I157" s="1">
        <v>145000</v>
      </c>
      <c r="J157" s="1">
        <v>0</v>
      </c>
      <c r="K157" s="1">
        <v>0</v>
      </c>
      <c r="L157" s="1">
        <v>0</v>
      </c>
      <c r="M157" s="1">
        <f>SUM(G157:L157)</f>
        <v>5945000</v>
      </c>
      <c r="N157" s="1">
        <f>30000000-M157</f>
        <v>24055000</v>
      </c>
      <c r="O157" s="1">
        <f t="shared" ref="O157" si="18">+M157+N157</f>
        <v>30000000</v>
      </c>
      <c r="P157" s="60" t="s">
        <v>304</v>
      </c>
      <c r="Q157" s="151" t="s">
        <v>36</v>
      </c>
    </row>
    <row r="158" spans="1:17" ht="15.75">
      <c r="A158" s="37">
        <v>2</v>
      </c>
      <c r="B158" s="40" t="s">
        <v>473</v>
      </c>
      <c r="C158" s="38" t="s">
        <v>474</v>
      </c>
      <c r="D158" s="64" t="s">
        <v>475</v>
      </c>
      <c r="E158" s="26">
        <v>43215</v>
      </c>
      <c r="F158" s="125" t="s">
        <v>476</v>
      </c>
      <c r="G158" s="39">
        <v>415900</v>
      </c>
      <c r="H158" s="39">
        <v>0</v>
      </c>
      <c r="I158" s="1">
        <v>10398</v>
      </c>
      <c r="J158" s="1">
        <v>0</v>
      </c>
      <c r="K158" s="1">
        <v>0</v>
      </c>
      <c r="L158" s="1">
        <v>0</v>
      </c>
      <c r="M158" s="1">
        <f>SUM(G158:L158)</f>
        <v>426298</v>
      </c>
      <c r="N158" s="1">
        <f>30000000-M158</f>
        <v>29573702</v>
      </c>
      <c r="O158" s="1">
        <f t="shared" ref="O158" si="19">+M158+N158</f>
        <v>30000000</v>
      </c>
      <c r="P158" s="60" t="s">
        <v>477</v>
      </c>
      <c r="Q158" s="151" t="s">
        <v>36</v>
      </c>
    </row>
    <row r="159" spans="1:17" ht="15.75">
      <c r="A159" s="37"/>
      <c r="B159" s="40"/>
      <c r="C159" s="38"/>
      <c r="D159" s="36"/>
      <c r="E159" s="26"/>
      <c r="F159" s="38"/>
      <c r="G159" s="39"/>
      <c r="H159" s="39"/>
      <c r="I159" s="39"/>
      <c r="J159" s="39"/>
      <c r="K159" s="39"/>
      <c r="L159" s="36"/>
      <c r="M159" s="1"/>
      <c r="N159" s="1"/>
      <c r="O159" s="1"/>
      <c r="P159" s="104"/>
      <c r="Q159" s="105"/>
    </row>
    <row r="160" spans="1:17" ht="16.5" thickBot="1">
      <c r="A160" s="27"/>
      <c r="B160" s="57"/>
      <c r="C160" s="58"/>
      <c r="D160" s="106"/>
      <c r="E160" s="58"/>
      <c r="F160" s="59"/>
      <c r="G160" s="28">
        <f>SUM(G157:G159)</f>
        <v>6215900</v>
      </c>
      <c r="H160" s="28">
        <f t="shared" ref="H160:O160" si="20">SUM(H157:H159)</f>
        <v>0</v>
      </c>
      <c r="I160" s="28">
        <f t="shared" si="20"/>
        <v>155398</v>
      </c>
      <c r="J160" s="28">
        <f t="shared" si="20"/>
        <v>0</v>
      </c>
      <c r="K160" s="28">
        <f t="shared" si="20"/>
        <v>0</v>
      </c>
      <c r="L160" s="28">
        <f t="shared" si="20"/>
        <v>0</v>
      </c>
      <c r="M160" s="28">
        <f t="shared" si="20"/>
        <v>6371298</v>
      </c>
      <c r="N160" s="28">
        <f t="shared" si="20"/>
        <v>53628702</v>
      </c>
      <c r="O160" s="28">
        <f t="shared" si="20"/>
        <v>60000000</v>
      </c>
      <c r="P160" s="107"/>
      <c r="Q160" s="108"/>
    </row>
    <row r="161" spans="1:17" ht="16.5" hidden="1" thickTop="1">
      <c r="A161" s="5"/>
      <c r="B161" s="4"/>
      <c r="C161" s="4"/>
      <c r="D161" s="5"/>
      <c r="E161" s="4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4"/>
      <c r="Q161" s="109"/>
    </row>
    <row r="162" spans="1:17" ht="15.75" hidden="1">
      <c r="A162" s="5"/>
      <c r="B162" s="31" t="s">
        <v>462</v>
      </c>
      <c r="C162" s="4"/>
      <c r="D162" s="46"/>
      <c r="E162" s="36"/>
      <c r="F162" s="30"/>
      <c r="G162" s="31"/>
      <c r="H162" s="31"/>
      <c r="I162" s="31"/>
      <c r="J162" s="31"/>
      <c r="K162" s="31"/>
      <c r="L162" s="31"/>
      <c r="N162" s="36"/>
      <c r="O162" s="36"/>
      <c r="P162" s="36"/>
      <c r="Q162" s="40"/>
    </row>
    <row r="163" spans="1:17" ht="15.75" hidden="1">
      <c r="A163" s="47"/>
      <c r="B163" s="48" t="s">
        <v>19</v>
      </c>
      <c r="C163" s="31" t="s">
        <v>25</v>
      </c>
      <c r="D163" s="46"/>
      <c r="E163" s="36"/>
      <c r="F163" s="49"/>
      <c r="G163" s="155" t="s">
        <v>26</v>
      </c>
      <c r="H163" s="155"/>
      <c r="I163" s="155"/>
      <c r="J163" s="36"/>
      <c r="K163" s="49"/>
      <c r="L163" s="36"/>
      <c r="N163" s="36"/>
      <c r="O163" s="36"/>
      <c r="P163" s="36"/>
      <c r="Q163" s="36"/>
    </row>
    <row r="164" spans="1:17" ht="15.75" hidden="1">
      <c r="A164" s="47"/>
      <c r="B164" s="48"/>
      <c r="C164" s="31"/>
      <c r="D164" s="46"/>
      <c r="E164" s="36"/>
      <c r="F164" s="31"/>
      <c r="G164" s="31"/>
      <c r="H164" s="31"/>
      <c r="I164" s="31"/>
      <c r="J164" s="31"/>
      <c r="K164" s="31"/>
      <c r="L164" s="31"/>
      <c r="N164" s="36"/>
      <c r="O164" s="36"/>
      <c r="P164" s="36"/>
      <c r="Q164" s="36"/>
    </row>
    <row r="165" spans="1:17" ht="15.75" hidden="1">
      <c r="A165" s="47"/>
      <c r="B165" s="48"/>
      <c r="C165" s="31"/>
      <c r="D165" s="46"/>
      <c r="E165" s="36"/>
      <c r="F165" s="31"/>
      <c r="G165" s="31"/>
      <c r="H165" s="31"/>
      <c r="I165" s="31"/>
      <c r="J165" s="31"/>
      <c r="K165" s="31"/>
      <c r="L165" s="31"/>
      <c r="N165" s="36"/>
      <c r="O165" s="36"/>
      <c r="P165" s="36"/>
      <c r="Q165" s="36"/>
    </row>
    <row r="166" spans="1:17" ht="15.75" hidden="1">
      <c r="A166" s="47"/>
      <c r="B166" s="48"/>
      <c r="C166" s="31"/>
      <c r="D166" s="46"/>
      <c r="E166" s="36"/>
      <c r="F166" s="31"/>
      <c r="G166" s="31"/>
      <c r="H166" s="31"/>
      <c r="I166" s="31"/>
      <c r="J166" s="31"/>
      <c r="K166" s="31"/>
      <c r="L166" s="36"/>
      <c r="N166" s="36"/>
      <c r="O166" s="36"/>
      <c r="P166" s="36"/>
      <c r="Q166" s="36"/>
    </row>
    <row r="167" spans="1:17" ht="15.75" hidden="1">
      <c r="A167" s="47"/>
      <c r="B167" s="48"/>
      <c r="C167" s="31"/>
      <c r="D167" s="46"/>
      <c r="E167" s="36"/>
      <c r="F167" s="31"/>
      <c r="G167" s="31"/>
      <c r="H167" s="31"/>
      <c r="I167" s="31"/>
      <c r="J167" s="31"/>
      <c r="K167" s="31"/>
      <c r="L167" s="31"/>
      <c r="N167" s="36"/>
      <c r="O167" s="36"/>
      <c r="P167" s="36"/>
      <c r="Q167" s="36"/>
    </row>
    <row r="168" spans="1:17" ht="15.75" hidden="1">
      <c r="A168" s="47" t="s">
        <v>20</v>
      </c>
      <c r="B168" s="50" t="s">
        <v>23</v>
      </c>
      <c r="C168" s="51" t="s">
        <v>21</v>
      </c>
      <c r="D168" s="46"/>
      <c r="E168" s="36"/>
      <c r="F168" s="32"/>
      <c r="G168" s="32" t="s">
        <v>16</v>
      </c>
      <c r="H168" s="32"/>
      <c r="I168" s="32" t="s">
        <v>28</v>
      </c>
      <c r="J168" s="36"/>
      <c r="K168" s="36"/>
      <c r="L168" s="36"/>
      <c r="N168" s="36"/>
      <c r="O168" s="36"/>
      <c r="P168" s="36"/>
      <c r="Q168" s="36"/>
    </row>
    <row r="169" spans="1:17" ht="15.75" hidden="1">
      <c r="A169" s="47"/>
      <c r="B169" s="52" t="s">
        <v>24</v>
      </c>
      <c r="C169" s="53" t="s">
        <v>17</v>
      </c>
      <c r="D169" s="46"/>
      <c r="E169" s="36"/>
      <c r="F169" s="54"/>
      <c r="G169" s="54" t="s">
        <v>18</v>
      </c>
      <c r="H169" s="54"/>
      <c r="I169" s="54" t="s">
        <v>22</v>
      </c>
      <c r="J169" s="36"/>
      <c r="K169" s="36"/>
      <c r="L169" s="36"/>
      <c r="N169" s="36"/>
      <c r="O169" s="36"/>
      <c r="P169" s="36"/>
      <c r="Q169" s="36"/>
    </row>
    <row r="170" spans="1:17" hidden="1"/>
    <row r="171" spans="1:17" ht="16.5" thickTop="1">
      <c r="A171" s="3" t="s">
        <v>0</v>
      </c>
      <c r="B171" s="4"/>
      <c r="C171" s="5"/>
      <c r="D171" s="5"/>
      <c r="E171" s="5"/>
      <c r="F171" s="6"/>
      <c r="G171" s="6"/>
      <c r="H171" s="6"/>
      <c r="I171" s="6"/>
      <c r="J171" s="6"/>
      <c r="K171" s="6"/>
      <c r="L171" s="7"/>
      <c r="N171" s="36"/>
      <c r="O171" s="36"/>
      <c r="P171" s="36"/>
      <c r="Q171" s="36"/>
    </row>
    <row r="172" spans="1:17" ht="15.75">
      <c r="A172" s="8" t="s">
        <v>443</v>
      </c>
      <c r="B172" s="3"/>
      <c r="C172" s="3"/>
      <c r="D172" s="3"/>
      <c r="E172" s="3"/>
      <c r="F172" s="6"/>
      <c r="G172" s="6"/>
      <c r="H172" s="6"/>
      <c r="I172" s="6"/>
      <c r="J172" s="6"/>
      <c r="K172" s="6"/>
      <c r="L172" s="7"/>
      <c r="N172" s="36"/>
      <c r="O172" s="36"/>
      <c r="P172" s="36"/>
      <c r="Q172" s="36"/>
    </row>
    <row r="173" spans="1:17" ht="15.75">
      <c r="A173" s="80"/>
      <c r="B173" s="80" t="s">
        <v>15</v>
      </c>
      <c r="C173" s="81" t="s">
        <v>1</v>
      </c>
      <c r="D173" s="82" t="s">
        <v>32</v>
      </c>
      <c r="E173" s="83" t="s">
        <v>2</v>
      </c>
      <c r="F173" s="81" t="s">
        <v>3</v>
      </c>
      <c r="G173" s="84" t="s">
        <v>4</v>
      </c>
      <c r="H173" s="84" t="s">
        <v>4</v>
      </c>
      <c r="I173" s="85" t="s">
        <v>5</v>
      </c>
      <c r="J173" s="84" t="s">
        <v>29</v>
      </c>
      <c r="K173" s="110" t="s">
        <v>336</v>
      </c>
      <c r="L173" s="110" t="s">
        <v>35</v>
      </c>
      <c r="M173" s="84" t="s">
        <v>7</v>
      </c>
      <c r="N173" s="84" t="s">
        <v>7</v>
      </c>
      <c r="O173" s="84" t="s">
        <v>8</v>
      </c>
      <c r="P173" s="80" t="s">
        <v>9</v>
      </c>
      <c r="Q173" s="86" t="s">
        <v>27</v>
      </c>
    </row>
    <row r="174" spans="1:17">
      <c r="A174" s="87"/>
      <c r="B174" s="87"/>
      <c r="C174" s="88"/>
      <c r="D174" s="89"/>
      <c r="E174" s="90"/>
      <c r="F174" s="88"/>
      <c r="G174" s="91" t="s">
        <v>10</v>
      </c>
      <c r="H174" s="91" t="s">
        <v>10</v>
      </c>
      <c r="I174" s="91" t="s">
        <v>11</v>
      </c>
      <c r="J174" s="91" t="s">
        <v>337</v>
      </c>
      <c r="K174" s="111" t="s">
        <v>338</v>
      </c>
      <c r="L174" s="111" t="s">
        <v>34</v>
      </c>
      <c r="M174" s="91" t="s">
        <v>12</v>
      </c>
      <c r="N174" s="91" t="s">
        <v>13</v>
      </c>
      <c r="O174" s="91" t="s">
        <v>14</v>
      </c>
      <c r="P174" s="87"/>
      <c r="Q174" s="92"/>
    </row>
    <row r="175" spans="1:17">
      <c r="A175" s="87"/>
      <c r="B175" s="87"/>
      <c r="C175" s="93"/>
      <c r="D175" s="89"/>
      <c r="E175" s="90"/>
      <c r="F175" s="88"/>
      <c r="G175" s="91" t="s">
        <v>338</v>
      </c>
      <c r="H175" s="91" t="s">
        <v>30</v>
      </c>
      <c r="I175" s="91" t="s">
        <v>6</v>
      </c>
      <c r="J175" s="91"/>
      <c r="K175" s="91"/>
      <c r="L175" s="91"/>
      <c r="M175" s="91"/>
      <c r="N175" s="91"/>
      <c r="O175" s="91"/>
      <c r="P175" s="87"/>
      <c r="Q175" s="92"/>
    </row>
    <row r="176" spans="1:17">
      <c r="A176" s="94"/>
      <c r="B176" s="94"/>
      <c r="C176" s="95"/>
      <c r="D176" s="96"/>
      <c r="E176" s="97"/>
      <c r="F176" s="98"/>
      <c r="G176" s="99"/>
      <c r="H176" s="100"/>
      <c r="I176" s="99"/>
      <c r="J176" s="99"/>
      <c r="K176" s="101"/>
      <c r="L176" s="96"/>
      <c r="M176" s="99"/>
      <c r="N176" s="99"/>
      <c r="O176" s="99"/>
      <c r="P176" s="94"/>
      <c r="Q176" s="102"/>
    </row>
    <row r="177" spans="1:17" ht="15.75">
      <c r="A177" s="37"/>
      <c r="B177" s="2"/>
      <c r="C177" s="38"/>
      <c r="D177" s="103"/>
      <c r="E177" s="26"/>
      <c r="F177" s="38"/>
      <c r="G177" s="39"/>
      <c r="H177" s="39"/>
      <c r="I177" s="39"/>
      <c r="J177" s="39"/>
      <c r="K177" s="1"/>
      <c r="L177" s="36"/>
      <c r="M177" s="1"/>
      <c r="N177" s="1"/>
      <c r="O177" s="1"/>
      <c r="P177" s="41"/>
      <c r="Q177" s="44"/>
    </row>
    <row r="178" spans="1:17" ht="15.75">
      <c r="A178" s="37">
        <v>1</v>
      </c>
      <c r="B178" s="40" t="s">
        <v>478</v>
      </c>
      <c r="C178" s="38" t="s">
        <v>479</v>
      </c>
      <c r="D178" s="64" t="s">
        <v>480</v>
      </c>
      <c r="E178" s="26">
        <v>43215</v>
      </c>
      <c r="F178" s="125" t="s">
        <v>481</v>
      </c>
      <c r="G178" s="39">
        <v>0</v>
      </c>
      <c r="H178" s="39">
        <v>0</v>
      </c>
      <c r="I178" s="1">
        <v>0</v>
      </c>
      <c r="J178" s="1">
        <v>0</v>
      </c>
      <c r="K178" s="1">
        <v>0</v>
      </c>
      <c r="L178" s="1">
        <v>0</v>
      </c>
      <c r="M178" s="1">
        <f>SUM(G178:L178)</f>
        <v>0</v>
      </c>
      <c r="N178" s="1">
        <f>20000000-M178</f>
        <v>20000000</v>
      </c>
      <c r="O178" s="1">
        <f t="shared" ref="O178" si="21">+M178+N178</f>
        <v>20000000</v>
      </c>
      <c r="P178" s="60" t="s">
        <v>483</v>
      </c>
      <c r="Q178" s="151" t="s">
        <v>482</v>
      </c>
    </row>
    <row r="179" spans="1:17" ht="15.75">
      <c r="A179" s="37"/>
      <c r="B179" s="40"/>
      <c r="C179" s="38"/>
      <c r="D179" s="36"/>
      <c r="E179" s="26"/>
      <c r="F179" s="38"/>
      <c r="G179" s="39"/>
      <c r="H179" s="39"/>
      <c r="I179" s="39"/>
      <c r="J179" s="39"/>
      <c r="K179" s="39"/>
      <c r="L179" s="36"/>
      <c r="M179" s="1"/>
      <c r="N179" s="1"/>
      <c r="O179" s="1"/>
      <c r="P179" s="104"/>
      <c r="Q179" s="105"/>
    </row>
    <row r="180" spans="1:17" ht="16.5" thickBot="1">
      <c r="A180" s="27"/>
      <c r="B180" s="57"/>
      <c r="C180" s="58"/>
      <c r="D180" s="106"/>
      <c r="E180" s="58"/>
      <c r="F180" s="59"/>
      <c r="G180" s="28">
        <f t="shared" ref="G180:O180" si="22">SUM(G178:G179)</f>
        <v>0</v>
      </c>
      <c r="H180" s="28">
        <f t="shared" si="22"/>
        <v>0</v>
      </c>
      <c r="I180" s="28">
        <f t="shared" si="22"/>
        <v>0</v>
      </c>
      <c r="J180" s="28">
        <f t="shared" si="22"/>
        <v>0</v>
      </c>
      <c r="K180" s="28">
        <f t="shared" si="22"/>
        <v>0</v>
      </c>
      <c r="L180" s="28">
        <f t="shared" si="22"/>
        <v>0</v>
      </c>
      <c r="M180" s="28">
        <f t="shared" si="22"/>
        <v>0</v>
      </c>
      <c r="N180" s="28">
        <f t="shared" si="22"/>
        <v>20000000</v>
      </c>
      <c r="O180" s="28">
        <f t="shared" si="22"/>
        <v>20000000</v>
      </c>
      <c r="P180" s="107"/>
      <c r="Q180" s="108"/>
    </row>
    <row r="181" spans="1:17" ht="16.5" hidden="1" thickTop="1">
      <c r="A181" s="5"/>
      <c r="B181" s="4"/>
      <c r="C181" s="4"/>
      <c r="D181" s="5"/>
      <c r="E181" s="4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4"/>
      <c r="Q181" s="109"/>
    </row>
    <row r="182" spans="1:17" ht="15.75" hidden="1">
      <c r="A182" s="5"/>
      <c r="B182" s="31" t="s">
        <v>462</v>
      </c>
      <c r="C182" s="4"/>
      <c r="D182" s="46"/>
      <c r="E182" s="36"/>
      <c r="F182" s="30"/>
      <c r="G182" s="31"/>
      <c r="H182" s="31"/>
      <c r="I182" s="31"/>
      <c r="J182" s="31"/>
      <c r="K182" s="31"/>
      <c r="L182" s="31"/>
      <c r="N182" s="36"/>
      <c r="O182" s="36"/>
      <c r="P182" s="36"/>
      <c r="Q182" s="40"/>
    </row>
    <row r="183" spans="1:17" ht="15.75" hidden="1">
      <c r="A183" s="47"/>
      <c r="B183" s="48" t="s">
        <v>19</v>
      </c>
      <c r="C183" s="31" t="s">
        <v>25</v>
      </c>
      <c r="D183" s="46"/>
      <c r="E183" s="36"/>
      <c r="F183" s="49"/>
      <c r="G183" s="155" t="s">
        <v>26</v>
      </c>
      <c r="H183" s="155"/>
      <c r="I183" s="155"/>
      <c r="J183" s="36"/>
      <c r="K183" s="49"/>
      <c r="L183" s="36"/>
      <c r="N183" s="36"/>
      <c r="O183" s="36"/>
      <c r="P183" s="36"/>
      <c r="Q183" s="36"/>
    </row>
    <row r="184" spans="1:17" ht="15.75" hidden="1">
      <c r="A184" s="47"/>
      <c r="B184" s="48"/>
      <c r="C184" s="31"/>
      <c r="D184" s="46"/>
      <c r="E184" s="36"/>
      <c r="F184" s="31"/>
      <c r="G184" s="31"/>
      <c r="H184" s="31"/>
      <c r="I184" s="31"/>
      <c r="J184" s="31"/>
      <c r="K184" s="31"/>
      <c r="L184" s="31"/>
      <c r="N184" s="36"/>
      <c r="O184" s="36"/>
      <c r="P184" s="36"/>
      <c r="Q184" s="36"/>
    </row>
    <row r="185" spans="1:17" ht="15.75" hidden="1">
      <c r="A185" s="47"/>
      <c r="B185" s="48"/>
      <c r="C185" s="31"/>
      <c r="D185" s="46"/>
      <c r="E185" s="36"/>
      <c r="F185" s="31"/>
      <c r="G185" s="31"/>
      <c r="H185" s="31"/>
      <c r="I185" s="31"/>
      <c r="J185" s="31"/>
      <c r="K185" s="31"/>
      <c r="L185" s="31"/>
      <c r="N185" s="36"/>
      <c r="O185" s="36"/>
      <c r="P185" s="36"/>
      <c r="Q185" s="36"/>
    </row>
    <row r="186" spans="1:17" ht="15.75" hidden="1">
      <c r="A186" s="47"/>
      <c r="B186" s="48"/>
      <c r="C186" s="31"/>
      <c r="D186" s="46"/>
      <c r="E186" s="36"/>
      <c r="F186" s="31"/>
      <c r="G186" s="31"/>
      <c r="H186" s="31"/>
      <c r="I186" s="31"/>
      <c r="J186" s="31"/>
      <c r="K186" s="31"/>
      <c r="L186" s="36"/>
      <c r="N186" s="36"/>
      <c r="O186" s="36"/>
      <c r="P186" s="36"/>
      <c r="Q186" s="36"/>
    </row>
    <row r="187" spans="1:17" ht="15.75" hidden="1">
      <c r="A187" s="47"/>
      <c r="B187" s="48"/>
      <c r="C187" s="31"/>
      <c r="D187" s="46"/>
      <c r="E187" s="36"/>
      <c r="F187" s="31"/>
      <c r="G187" s="31"/>
      <c r="H187" s="31"/>
      <c r="I187" s="31"/>
      <c r="J187" s="31"/>
      <c r="K187" s="31"/>
      <c r="L187" s="31"/>
      <c r="N187" s="36"/>
      <c r="O187" s="36"/>
      <c r="P187" s="36"/>
      <c r="Q187" s="36"/>
    </row>
    <row r="188" spans="1:17" ht="15.75" hidden="1">
      <c r="A188" s="47" t="s">
        <v>20</v>
      </c>
      <c r="B188" s="50" t="s">
        <v>23</v>
      </c>
      <c r="C188" s="51" t="s">
        <v>21</v>
      </c>
      <c r="D188" s="46"/>
      <c r="E188" s="36"/>
      <c r="F188" s="32"/>
      <c r="G188" s="32" t="s">
        <v>16</v>
      </c>
      <c r="H188" s="32"/>
      <c r="I188" s="32" t="s">
        <v>28</v>
      </c>
      <c r="J188" s="36"/>
      <c r="K188" s="36"/>
      <c r="L188" s="36"/>
      <c r="N188" s="36"/>
      <c r="O188" s="36"/>
      <c r="P188" s="36"/>
      <c r="Q188" s="36"/>
    </row>
    <row r="189" spans="1:17" ht="15.75" hidden="1">
      <c r="A189" s="47"/>
      <c r="B189" s="52" t="s">
        <v>24</v>
      </c>
      <c r="C189" s="53" t="s">
        <v>17</v>
      </c>
      <c r="D189" s="46"/>
      <c r="E189" s="36"/>
      <c r="F189" s="54"/>
      <c r="G189" s="54" t="s">
        <v>18</v>
      </c>
      <c r="H189" s="54"/>
      <c r="I189" s="54" t="s">
        <v>22</v>
      </c>
      <c r="J189" s="36"/>
      <c r="K189" s="36"/>
      <c r="L189" s="36"/>
      <c r="N189" s="36"/>
      <c r="O189" s="36"/>
      <c r="P189" s="36"/>
      <c r="Q189" s="36"/>
    </row>
    <row r="190" spans="1:17" hidden="1"/>
    <row r="191" spans="1:17" ht="16.5" thickTop="1">
      <c r="A191" s="3" t="s">
        <v>0</v>
      </c>
      <c r="B191" s="4"/>
      <c r="C191" s="5"/>
      <c r="D191" s="5"/>
      <c r="E191" s="5"/>
      <c r="F191" s="6"/>
      <c r="G191" s="6"/>
      <c r="H191" s="6"/>
      <c r="I191" s="6"/>
      <c r="J191" s="6"/>
      <c r="K191" s="6"/>
      <c r="L191" s="7"/>
      <c r="N191" s="36"/>
      <c r="O191" s="36"/>
      <c r="P191" s="36"/>
      <c r="Q191" s="36"/>
    </row>
    <row r="192" spans="1:17" ht="15.75">
      <c r="A192" s="8" t="s">
        <v>443</v>
      </c>
      <c r="B192" s="3"/>
      <c r="C192" s="3"/>
      <c r="D192" s="3"/>
      <c r="E192" s="3"/>
      <c r="F192" s="6"/>
      <c r="G192" s="6"/>
      <c r="H192" s="6"/>
      <c r="I192" s="6"/>
      <c r="J192" s="6"/>
      <c r="K192" s="6"/>
      <c r="L192" s="7"/>
      <c r="N192" s="36"/>
      <c r="O192" s="36"/>
      <c r="P192" s="36"/>
      <c r="Q192" s="36"/>
    </row>
    <row r="193" spans="1:17" ht="15.75">
      <c r="A193" s="80"/>
      <c r="B193" s="80" t="s">
        <v>15</v>
      </c>
      <c r="C193" s="81" t="s">
        <v>1</v>
      </c>
      <c r="D193" s="82" t="s">
        <v>32</v>
      </c>
      <c r="E193" s="83" t="s">
        <v>2</v>
      </c>
      <c r="F193" s="81" t="s">
        <v>3</v>
      </c>
      <c r="G193" s="84" t="s">
        <v>4</v>
      </c>
      <c r="H193" s="84" t="s">
        <v>4</v>
      </c>
      <c r="I193" s="85" t="s">
        <v>5</v>
      </c>
      <c r="J193" s="84" t="s">
        <v>29</v>
      </c>
      <c r="K193" s="110" t="s">
        <v>336</v>
      </c>
      <c r="L193" s="110" t="s">
        <v>35</v>
      </c>
      <c r="M193" s="84" t="s">
        <v>7</v>
      </c>
      <c r="N193" s="84" t="s">
        <v>7</v>
      </c>
      <c r="O193" s="84" t="s">
        <v>8</v>
      </c>
      <c r="P193" s="80" t="s">
        <v>9</v>
      </c>
      <c r="Q193" s="86" t="s">
        <v>27</v>
      </c>
    </row>
    <row r="194" spans="1:17">
      <c r="A194" s="87"/>
      <c r="B194" s="87"/>
      <c r="C194" s="88"/>
      <c r="D194" s="89"/>
      <c r="E194" s="90"/>
      <c r="F194" s="88"/>
      <c r="G194" s="91" t="s">
        <v>10</v>
      </c>
      <c r="H194" s="91" t="s">
        <v>10</v>
      </c>
      <c r="I194" s="91" t="s">
        <v>11</v>
      </c>
      <c r="J194" s="91" t="s">
        <v>337</v>
      </c>
      <c r="K194" s="111" t="s">
        <v>338</v>
      </c>
      <c r="L194" s="111" t="s">
        <v>34</v>
      </c>
      <c r="M194" s="91" t="s">
        <v>12</v>
      </c>
      <c r="N194" s="91" t="s">
        <v>13</v>
      </c>
      <c r="O194" s="91" t="s">
        <v>14</v>
      </c>
      <c r="P194" s="87"/>
      <c r="Q194" s="92"/>
    </row>
    <row r="195" spans="1:17">
      <c r="A195" s="87"/>
      <c r="B195" s="87"/>
      <c r="C195" s="93"/>
      <c r="D195" s="89"/>
      <c r="E195" s="90"/>
      <c r="F195" s="88"/>
      <c r="G195" s="91" t="s">
        <v>31</v>
      </c>
      <c r="H195" s="91" t="s">
        <v>30</v>
      </c>
      <c r="I195" s="91" t="s">
        <v>6</v>
      </c>
      <c r="J195" s="91"/>
      <c r="K195" s="91"/>
      <c r="L195" s="91"/>
      <c r="M195" s="91"/>
      <c r="N195" s="91"/>
      <c r="O195" s="91"/>
      <c r="P195" s="87"/>
      <c r="Q195" s="92"/>
    </row>
    <row r="196" spans="1:17">
      <c r="A196" s="94"/>
      <c r="B196" s="94"/>
      <c r="C196" s="95"/>
      <c r="D196" s="96"/>
      <c r="E196" s="97"/>
      <c r="F196" s="98"/>
      <c r="G196" s="99"/>
      <c r="H196" s="100"/>
      <c r="I196" s="99"/>
      <c r="J196" s="99"/>
      <c r="K196" s="101"/>
      <c r="L196" s="96"/>
      <c r="M196" s="99"/>
      <c r="N196" s="99"/>
      <c r="O196" s="99"/>
      <c r="P196" s="94"/>
      <c r="Q196" s="102"/>
    </row>
    <row r="197" spans="1:17" ht="15.75">
      <c r="A197" s="37"/>
      <c r="B197" s="2"/>
      <c r="C197" s="38"/>
      <c r="D197" s="103"/>
      <c r="E197" s="26"/>
      <c r="F197" s="38"/>
      <c r="G197" s="39"/>
      <c r="H197" s="39"/>
      <c r="I197" s="39"/>
      <c r="J197" s="39"/>
      <c r="K197" s="1"/>
      <c r="L197" s="36"/>
      <c r="M197" s="1"/>
      <c r="N197" s="1"/>
      <c r="O197" s="1"/>
      <c r="P197" s="41"/>
      <c r="Q197" s="44"/>
    </row>
    <row r="198" spans="1:17" ht="15.75">
      <c r="A198" s="37">
        <v>1</v>
      </c>
      <c r="B198" s="40" t="s">
        <v>484</v>
      </c>
      <c r="C198" s="38" t="s">
        <v>485</v>
      </c>
      <c r="D198" s="64" t="s">
        <v>486</v>
      </c>
      <c r="E198" s="26">
        <v>43215</v>
      </c>
      <c r="F198" s="125" t="s">
        <v>487</v>
      </c>
      <c r="G198" s="39">
        <v>625000</v>
      </c>
      <c r="H198" s="39">
        <v>0</v>
      </c>
      <c r="I198" s="1">
        <v>15625</v>
      </c>
      <c r="J198" s="1">
        <v>0</v>
      </c>
      <c r="K198" s="1">
        <v>0</v>
      </c>
      <c r="L198" s="1">
        <v>0</v>
      </c>
      <c r="M198" s="1">
        <f>SUM(G198:L198)</f>
        <v>640625</v>
      </c>
      <c r="N198" s="1">
        <f>20000000-M198</f>
        <v>19359375</v>
      </c>
      <c r="O198" s="1">
        <f t="shared" ref="O198" si="23">+M198+N198</f>
        <v>20000000</v>
      </c>
      <c r="P198" s="60" t="s">
        <v>490</v>
      </c>
      <c r="Q198" s="151" t="s">
        <v>36</v>
      </c>
    </row>
    <row r="199" spans="1:17" ht="15.75">
      <c r="A199" s="37"/>
      <c r="B199" s="40"/>
      <c r="C199" s="38"/>
      <c r="D199" s="36"/>
      <c r="E199" s="26"/>
      <c r="F199" s="38"/>
      <c r="G199" s="39"/>
      <c r="H199" s="39"/>
      <c r="I199" s="39"/>
      <c r="J199" s="39"/>
      <c r="K199" s="39"/>
      <c r="L199" s="36"/>
      <c r="M199" s="1"/>
      <c r="N199" s="1"/>
      <c r="O199" s="1"/>
      <c r="P199" s="104"/>
      <c r="Q199" s="105"/>
    </row>
    <row r="200" spans="1:17" ht="16.5" thickBot="1">
      <c r="A200" s="27"/>
      <c r="B200" s="57"/>
      <c r="C200" s="58"/>
      <c r="D200" s="106"/>
      <c r="E200" s="58"/>
      <c r="F200" s="59"/>
      <c r="G200" s="28">
        <f t="shared" ref="G200" si="24">SUM(G198:G199)</f>
        <v>625000</v>
      </c>
      <c r="H200" s="28">
        <f t="shared" ref="H200" si="25">SUM(H198:H199)</f>
        <v>0</v>
      </c>
      <c r="I200" s="28">
        <f t="shared" ref="I200" si="26">SUM(I198:I199)</f>
        <v>15625</v>
      </c>
      <c r="J200" s="28">
        <f t="shared" ref="J200" si="27">SUM(J198:J199)</f>
        <v>0</v>
      </c>
      <c r="K200" s="28">
        <f t="shared" ref="K200" si="28">SUM(K198:K199)</f>
        <v>0</v>
      </c>
      <c r="L200" s="28">
        <f t="shared" ref="L200" si="29">SUM(L198:L199)</f>
        <v>0</v>
      </c>
      <c r="M200" s="28">
        <f t="shared" ref="M200" si="30">SUM(M198:M199)</f>
        <v>640625</v>
      </c>
      <c r="N200" s="28">
        <f t="shared" ref="N200" si="31">SUM(N198:N199)</f>
        <v>19359375</v>
      </c>
      <c r="O200" s="28">
        <f t="shared" ref="O200" si="32">SUM(O198:O199)</f>
        <v>20000000</v>
      </c>
      <c r="P200" s="107"/>
      <c r="Q200" s="108"/>
    </row>
    <row r="201" spans="1:17" ht="16.5" hidden="1" thickTop="1">
      <c r="A201" s="5"/>
      <c r="B201" s="4"/>
      <c r="C201" s="4"/>
      <c r="D201" s="5"/>
      <c r="E201" s="4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4"/>
      <c r="Q201" s="109"/>
    </row>
    <row r="202" spans="1:17" ht="15.75" hidden="1">
      <c r="A202" s="5"/>
      <c r="B202" s="31" t="s">
        <v>462</v>
      </c>
      <c r="C202" s="4"/>
      <c r="D202" s="46"/>
      <c r="E202" s="36"/>
      <c r="F202" s="30"/>
      <c r="G202" s="31"/>
      <c r="H202" s="31"/>
      <c r="I202" s="31"/>
      <c r="J202" s="31"/>
      <c r="K202" s="31"/>
      <c r="L202" s="31"/>
      <c r="N202" s="36"/>
      <c r="O202" s="36"/>
      <c r="P202" s="36"/>
      <c r="Q202" s="40"/>
    </row>
    <row r="203" spans="1:17" ht="15.75" hidden="1">
      <c r="A203" s="47"/>
      <c r="B203" s="48" t="s">
        <v>19</v>
      </c>
      <c r="C203" s="31" t="s">
        <v>25</v>
      </c>
      <c r="D203" s="46"/>
      <c r="E203" s="36"/>
      <c r="F203" s="49"/>
      <c r="G203" s="155" t="s">
        <v>26</v>
      </c>
      <c r="H203" s="155"/>
      <c r="I203" s="155"/>
      <c r="J203" s="36"/>
      <c r="K203" s="49"/>
      <c r="L203" s="36"/>
      <c r="N203" s="36"/>
      <c r="O203" s="36"/>
      <c r="P203" s="36"/>
      <c r="Q203" s="36"/>
    </row>
    <row r="204" spans="1:17" ht="15.75" hidden="1">
      <c r="A204" s="47"/>
      <c r="B204" s="48"/>
      <c r="C204" s="31"/>
      <c r="D204" s="46"/>
      <c r="E204" s="36"/>
      <c r="F204" s="31"/>
      <c r="G204" s="31"/>
      <c r="H204" s="31"/>
      <c r="I204" s="31"/>
      <c r="J204" s="31"/>
      <c r="K204" s="31"/>
      <c r="L204" s="31"/>
      <c r="N204" s="36"/>
      <c r="O204" s="36"/>
      <c r="P204" s="36"/>
      <c r="Q204" s="36"/>
    </row>
    <row r="205" spans="1:17" ht="15.75" hidden="1">
      <c r="A205" s="47"/>
      <c r="B205" s="48"/>
      <c r="C205" s="31"/>
      <c r="D205" s="46"/>
      <c r="E205" s="36"/>
      <c r="F205" s="31"/>
      <c r="G205" s="31"/>
      <c r="H205" s="31"/>
      <c r="I205" s="31"/>
      <c r="J205" s="31"/>
      <c r="K205" s="31"/>
      <c r="L205" s="31"/>
      <c r="N205" s="36"/>
      <c r="O205" s="36"/>
      <c r="P205" s="36"/>
      <c r="Q205" s="36"/>
    </row>
    <row r="206" spans="1:17" ht="15.75" hidden="1">
      <c r="A206" s="47"/>
      <c r="B206" s="48"/>
      <c r="C206" s="31"/>
      <c r="D206" s="46"/>
      <c r="E206" s="36"/>
      <c r="F206" s="31"/>
      <c r="G206" s="31"/>
      <c r="H206" s="31"/>
      <c r="I206" s="31"/>
      <c r="J206" s="31"/>
      <c r="K206" s="31"/>
      <c r="L206" s="36"/>
      <c r="N206" s="36"/>
      <c r="O206" s="36"/>
      <c r="P206" s="36"/>
      <c r="Q206" s="36"/>
    </row>
    <row r="207" spans="1:17" ht="15.75" hidden="1">
      <c r="A207" s="47"/>
      <c r="B207" s="48"/>
      <c r="C207" s="31"/>
      <c r="D207" s="46"/>
      <c r="E207" s="36"/>
      <c r="F207" s="31"/>
      <c r="G207" s="31"/>
      <c r="H207" s="31"/>
      <c r="I207" s="31"/>
      <c r="J207" s="31"/>
      <c r="K207" s="31"/>
      <c r="L207" s="31"/>
      <c r="N207" s="36"/>
      <c r="O207" s="36"/>
      <c r="P207" s="36"/>
      <c r="Q207" s="36"/>
    </row>
    <row r="208" spans="1:17" ht="15.75" hidden="1">
      <c r="A208" s="47" t="s">
        <v>20</v>
      </c>
      <c r="B208" s="50" t="s">
        <v>23</v>
      </c>
      <c r="C208" s="51" t="s">
        <v>21</v>
      </c>
      <c r="D208" s="46"/>
      <c r="E208" s="36"/>
      <c r="F208" s="32"/>
      <c r="G208" s="32" t="s">
        <v>16</v>
      </c>
      <c r="H208" s="32"/>
      <c r="I208" s="32" t="s">
        <v>28</v>
      </c>
      <c r="J208" s="36"/>
      <c r="K208" s="36"/>
      <c r="L208" s="36"/>
      <c r="N208" s="36"/>
      <c r="O208" s="36"/>
      <c r="P208" s="36"/>
      <c r="Q208" s="36"/>
    </row>
    <row r="209" spans="1:17" ht="15.75" hidden="1">
      <c r="A209" s="47"/>
      <c r="B209" s="52" t="s">
        <v>24</v>
      </c>
      <c r="C209" s="53" t="s">
        <v>17</v>
      </c>
      <c r="D209" s="46"/>
      <c r="E209" s="36"/>
      <c r="F209" s="54"/>
      <c r="G209" s="54" t="s">
        <v>18</v>
      </c>
      <c r="H209" s="54"/>
      <c r="I209" s="54" t="s">
        <v>22</v>
      </c>
      <c r="J209" s="36"/>
      <c r="K209" s="36"/>
      <c r="L209" s="36"/>
      <c r="N209" s="36"/>
      <c r="O209" s="36"/>
      <c r="P209" s="36"/>
      <c r="Q209" s="36"/>
    </row>
    <row r="210" spans="1:17" hidden="1"/>
    <row r="211" spans="1:17" ht="16.5" thickTop="1">
      <c r="A211" s="3" t="s">
        <v>0</v>
      </c>
      <c r="B211" s="4"/>
      <c r="C211" s="5"/>
      <c r="D211" s="5"/>
      <c r="E211" s="5"/>
      <c r="F211" s="6"/>
      <c r="G211" s="6"/>
      <c r="H211" s="6"/>
      <c r="I211" s="6"/>
      <c r="J211" s="6"/>
      <c r="K211" s="6"/>
      <c r="L211" s="7"/>
      <c r="N211" s="36"/>
      <c r="O211" s="36"/>
      <c r="P211" s="36"/>
      <c r="Q211" s="36"/>
    </row>
    <row r="212" spans="1:17" ht="15.75">
      <c r="A212" s="8" t="s">
        <v>488</v>
      </c>
      <c r="B212" s="3"/>
      <c r="C212" s="3"/>
      <c r="D212" s="3"/>
      <c r="E212" s="3"/>
      <c r="F212" s="6"/>
      <c r="G212" s="6"/>
      <c r="H212" s="6"/>
      <c r="I212" s="6"/>
      <c r="J212" s="6"/>
      <c r="K212" s="6"/>
      <c r="L212" s="7"/>
      <c r="N212" s="36"/>
      <c r="O212" s="36"/>
      <c r="P212" s="36"/>
      <c r="Q212" s="36"/>
    </row>
    <row r="213" spans="1:17">
      <c r="A213" s="80"/>
      <c r="B213" s="80" t="s">
        <v>15</v>
      </c>
      <c r="C213" s="81" t="s">
        <v>1</v>
      </c>
      <c r="D213" s="153" t="s">
        <v>32</v>
      </c>
      <c r="E213" s="83" t="s">
        <v>2</v>
      </c>
      <c r="F213" s="81" t="s">
        <v>3</v>
      </c>
      <c r="G213" s="84" t="s">
        <v>4</v>
      </c>
      <c r="H213" s="84" t="s">
        <v>4</v>
      </c>
      <c r="I213" s="85" t="s">
        <v>5</v>
      </c>
      <c r="J213" s="84" t="s">
        <v>29</v>
      </c>
      <c r="K213" s="84" t="s">
        <v>336</v>
      </c>
      <c r="L213" s="84" t="s">
        <v>35</v>
      </c>
      <c r="M213" s="84" t="s">
        <v>7</v>
      </c>
      <c r="N213" s="84" t="s">
        <v>7</v>
      </c>
      <c r="O213" s="84" t="s">
        <v>8</v>
      </c>
      <c r="P213" s="80" t="s">
        <v>9</v>
      </c>
      <c r="Q213" s="86" t="s">
        <v>27</v>
      </c>
    </row>
    <row r="214" spans="1:17">
      <c r="A214" s="87"/>
      <c r="B214" s="87"/>
      <c r="C214" s="88"/>
      <c r="D214" s="89"/>
      <c r="E214" s="90"/>
      <c r="F214" s="88"/>
      <c r="G214" s="91" t="s">
        <v>10</v>
      </c>
      <c r="H214" s="91" t="s">
        <v>10</v>
      </c>
      <c r="I214" s="91" t="s">
        <v>11</v>
      </c>
      <c r="J214" s="91" t="s">
        <v>337</v>
      </c>
      <c r="K214" s="91" t="s">
        <v>338</v>
      </c>
      <c r="L214" s="91" t="s">
        <v>34</v>
      </c>
      <c r="M214" s="91" t="s">
        <v>12</v>
      </c>
      <c r="N214" s="91" t="s">
        <v>13</v>
      </c>
      <c r="O214" s="91" t="s">
        <v>14</v>
      </c>
      <c r="P214" s="87"/>
      <c r="Q214" s="92"/>
    </row>
    <row r="215" spans="1:17">
      <c r="A215" s="87"/>
      <c r="B215" s="87"/>
      <c r="C215" s="93"/>
      <c r="D215" s="89"/>
      <c r="E215" s="90"/>
      <c r="F215" s="88"/>
      <c r="G215" s="91" t="s">
        <v>31</v>
      </c>
      <c r="H215" s="91" t="s">
        <v>463</v>
      </c>
      <c r="I215" s="91" t="s">
        <v>6</v>
      </c>
      <c r="J215" s="91"/>
      <c r="K215" s="91"/>
      <c r="L215" s="91"/>
      <c r="M215" s="91"/>
      <c r="N215" s="91"/>
      <c r="O215" s="91"/>
      <c r="P215" s="87"/>
      <c r="Q215" s="92"/>
    </row>
    <row r="216" spans="1:17">
      <c r="A216" s="94"/>
      <c r="B216" s="94"/>
      <c r="C216" s="95"/>
      <c r="D216" s="96"/>
      <c r="E216" s="97"/>
      <c r="F216" s="98"/>
      <c r="G216" s="99"/>
      <c r="H216" s="100"/>
      <c r="I216" s="99"/>
      <c r="J216" s="99"/>
      <c r="K216" s="101"/>
      <c r="L216" s="96"/>
      <c r="M216" s="99"/>
      <c r="N216" s="99"/>
      <c r="O216" s="99"/>
      <c r="P216" s="94"/>
      <c r="Q216" s="102"/>
    </row>
    <row r="217" spans="1:17" ht="15.75">
      <c r="A217" s="37"/>
      <c r="B217" s="2"/>
      <c r="C217" s="38"/>
      <c r="D217" s="103"/>
      <c r="E217" s="26"/>
      <c r="F217" s="38"/>
      <c r="G217" s="39"/>
      <c r="H217" s="39"/>
      <c r="I217" s="39"/>
      <c r="J217" s="39"/>
      <c r="K217" s="1"/>
      <c r="L217" s="36"/>
      <c r="M217" s="1"/>
      <c r="N217" s="1"/>
      <c r="O217" s="1"/>
      <c r="P217" s="41"/>
      <c r="Q217" s="44"/>
    </row>
    <row r="218" spans="1:17" ht="15.75">
      <c r="A218" s="37">
        <v>1</v>
      </c>
      <c r="B218" s="40" t="s">
        <v>464</v>
      </c>
      <c r="C218" s="38" t="s">
        <v>465</v>
      </c>
      <c r="D218" s="64" t="s">
        <v>466</v>
      </c>
      <c r="E218" s="26">
        <v>43216</v>
      </c>
      <c r="F218" s="125" t="s">
        <v>398</v>
      </c>
      <c r="G218" s="39">
        <v>0</v>
      </c>
      <c r="H218" s="39">
        <v>15240000</v>
      </c>
      <c r="I218" s="1">
        <v>381000</v>
      </c>
      <c r="J218" s="1">
        <v>0</v>
      </c>
      <c r="K218" s="1">
        <v>0</v>
      </c>
      <c r="L218" s="1">
        <v>0</v>
      </c>
      <c r="M218" s="1">
        <f>SUM(G218:L218)</f>
        <v>15621000</v>
      </c>
      <c r="N218" s="1">
        <f>15621000-M218</f>
        <v>0</v>
      </c>
      <c r="O218" s="1">
        <f t="shared" ref="O218" si="33">+M218+N218</f>
        <v>15621000</v>
      </c>
      <c r="P218" s="104" t="s">
        <v>467</v>
      </c>
      <c r="Q218" s="105" t="s">
        <v>468</v>
      </c>
    </row>
    <row r="219" spans="1:17" ht="15.75">
      <c r="A219" s="37"/>
      <c r="B219" s="40"/>
      <c r="C219" s="38"/>
      <c r="D219" s="36"/>
      <c r="E219" s="26"/>
      <c r="F219" s="38"/>
      <c r="G219" s="39"/>
      <c r="H219" s="39"/>
      <c r="I219" s="39"/>
      <c r="J219" s="39"/>
      <c r="K219" s="39"/>
      <c r="L219" s="36"/>
      <c r="M219" s="1"/>
      <c r="N219" s="1"/>
      <c r="O219" s="1"/>
      <c r="P219" s="104"/>
      <c r="Q219" s="105"/>
    </row>
    <row r="220" spans="1:17" ht="16.5" thickBot="1">
      <c r="A220" s="27"/>
      <c r="B220" s="57"/>
      <c r="C220" s="58"/>
      <c r="D220" s="106"/>
      <c r="E220" s="58"/>
      <c r="F220" s="59"/>
      <c r="G220" s="28">
        <f t="shared" ref="G220:O220" si="34">SUM(G218:G219)</f>
        <v>0</v>
      </c>
      <c r="H220" s="28">
        <f t="shared" si="34"/>
        <v>15240000</v>
      </c>
      <c r="I220" s="28">
        <f t="shared" si="34"/>
        <v>381000</v>
      </c>
      <c r="J220" s="28">
        <f t="shared" si="34"/>
        <v>0</v>
      </c>
      <c r="K220" s="28">
        <f t="shared" si="34"/>
        <v>0</v>
      </c>
      <c r="L220" s="28">
        <f t="shared" si="34"/>
        <v>0</v>
      </c>
      <c r="M220" s="28">
        <f t="shared" si="34"/>
        <v>15621000</v>
      </c>
      <c r="N220" s="28">
        <f t="shared" si="34"/>
        <v>0</v>
      </c>
      <c r="O220" s="28">
        <f t="shared" si="34"/>
        <v>15621000</v>
      </c>
      <c r="P220" s="107"/>
      <c r="Q220" s="108"/>
    </row>
    <row r="221" spans="1:17" ht="16.5" hidden="1" thickTop="1">
      <c r="A221" s="5"/>
      <c r="B221" s="4"/>
      <c r="C221" s="4"/>
      <c r="D221" s="5"/>
      <c r="E221" s="4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4"/>
      <c r="Q221" s="109"/>
    </row>
    <row r="222" spans="1:17" ht="15.75" hidden="1">
      <c r="A222" s="5"/>
      <c r="B222" s="31" t="s">
        <v>489</v>
      </c>
      <c r="C222" s="4"/>
      <c r="D222" s="46"/>
      <c r="E222" s="36"/>
      <c r="F222" s="30"/>
      <c r="G222" s="31"/>
      <c r="H222" s="31"/>
      <c r="I222" s="31"/>
      <c r="J222" s="31"/>
      <c r="K222" s="31"/>
      <c r="L222" s="31"/>
      <c r="N222" s="36"/>
      <c r="O222" s="36"/>
      <c r="P222" s="36"/>
      <c r="Q222" s="40"/>
    </row>
    <row r="223" spans="1:17" ht="15.75" hidden="1">
      <c r="A223" s="47"/>
      <c r="B223" s="48" t="s">
        <v>19</v>
      </c>
      <c r="C223" s="31" t="s">
        <v>25</v>
      </c>
      <c r="D223" s="46"/>
      <c r="E223" s="36"/>
      <c r="F223" s="49"/>
      <c r="G223" s="155" t="s">
        <v>26</v>
      </c>
      <c r="H223" s="155"/>
      <c r="I223" s="155"/>
      <c r="J223" s="36"/>
      <c r="K223" s="49"/>
      <c r="L223" s="36"/>
      <c r="N223" s="36"/>
      <c r="O223" s="36"/>
      <c r="P223" s="36"/>
      <c r="Q223" s="36"/>
    </row>
    <row r="224" spans="1:17" ht="15.75" hidden="1">
      <c r="A224" s="47"/>
      <c r="B224" s="48"/>
      <c r="C224" s="31"/>
      <c r="D224" s="46"/>
      <c r="E224" s="36"/>
      <c r="F224" s="31"/>
      <c r="G224" s="31"/>
      <c r="H224" s="31"/>
      <c r="I224" s="31"/>
      <c r="J224" s="31"/>
      <c r="K224" s="31"/>
      <c r="L224" s="31"/>
      <c r="N224" s="36"/>
      <c r="O224" s="36"/>
      <c r="P224" s="36"/>
      <c r="Q224" s="36"/>
    </row>
    <row r="225" spans="1:17" ht="15.75" hidden="1">
      <c r="A225" s="47"/>
      <c r="B225" s="48"/>
      <c r="C225" s="31"/>
      <c r="D225" s="46"/>
      <c r="E225" s="36"/>
      <c r="F225" s="31"/>
      <c r="G225" s="31"/>
      <c r="H225" s="31"/>
      <c r="I225" s="31"/>
      <c r="J225" s="31"/>
      <c r="K225" s="31"/>
      <c r="L225" s="31"/>
      <c r="N225" s="36"/>
      <c r="O225" s="36"/>
      <c r="P225" s="36"/>
      <c r="Q225" s="36"/>
    </row>
    <row r="226" spans="1:17" ht="15.75" hidden="1">
      <c r="A226" s="47"/>
      <c r="B226" s="48"/>
      <c r="C226" s="31"/>
      <c r="D226" s="46"/>
      <c r="E226" s="36"/>
      <c r="F226" s="31"/>
      <c r="G226" s="31"/>
      <c r="H226" s="31"/>
      <c r="I226" s="31"/>
      <c r="J226" s="31"/>
      <c r="K226" s="31"/>
      <c r="L226" s="36"/>
      <c r="N226" s="36"/>
      <c r="O226" s="36"/>
      <c r="P226" s="36"/>
      <c r="Q226" s="36"/>
    </row>
    <row r="227" spans="1:17" ht="15.75" hidden="1">
      <c r="A227" s="47"/>
      <c r="B227" s="48"/>
      <c r="C227" s="31"/>
      <c r="D227" s="46"/>
      <c r="E227" s="36"/>
      <c r="F227" s="31"/>
      <c r="G227" s="31"/>
      <c r="H227" s="31"/>
      <c r="I227" s="31"/>
      <c r="J227" s="31"/>
      <c r="K227" s="31"/>
      <c r="L227" s="31"/>
      <c r="N227" s="36"/>
      <c r="O227" s="36"/>
      <c r="P227" s="36"/>
      <c r="Q227" s="36"/>
    </row>
    <row r="228" spans="1:17" ht="15.75" hidden="1">
      <c r="A228" s="47" t="s">
        <v>20</v>
      </c>
      <c r="B228" s="50" t="s">
        <v>23</v>
      </c>
      <c r="C228" s="51" t="s">
        <v>21</v>
      </c>
      <c r="D228" s="46"/>
      <c r="E228" s="36"/>
      <c r="F228" s="32"/>
      <c r="G228" s="32" t="s">
        <v>16</v>
      </c>
      <c r="H228" s="32"/>
      <c r="I228" s="32" t="s">
        <v>28</v>
      </c>
      <c r="J228" s="36"/>
      <c r="K228" s="36"/>
      <c r="L228" s="36"/>
      <c r="N228" s="36"/>
      <c r="O228" s="36"/>
      <c r="P228" s="36"/>
      <c r="Q228" s="36"/>
    </row>
    <row r="229" spans="1:17" ht="15.75" hidden="1">
      <c r="A229" s="47"/>
      <c r="B229" s="52" t="s">
        <v>24</v>
      </c>
      <c r="C229" s="53" t="s">
        <v>17</v>
      </c>
      <c r="D229" s="46"/>
      <c r="E229" s="36"/>
      <c r="F229" s="54"/>
      <c r="G229" s="54" t="s">
        <v>18</v>
      </c>
      <c r="H229" s="54"/>
      <c r="I229" s="54" t="s">
        <v>22</v>
      </c>
      <c r="J229" s="36"/>
      <c r="K229" s="36"/>
      <c r="L229" s="36"/>
      <c r="N229" s="36"/>
      <c r="O229" s="36"/>
      <c r="P229" s="36"/>
      <c r="Q229" s="36"/>
    </row>
    <row r="230" spans="1:17" hidden="1"/>
    <row r="231" spans="1:17" ht="16.5" thickTop="1">
      <c r="A231" s="3" t="s">
        <v>0</v>
      </c>
      <c r="B231" s="4"/>
      <c r="C231" s="5"/>
      <c r="D231" s="5"/>
      <c r="E231" s="5"/>
      <c r="F231" s="6"/>
      <c r="G231" s="6"/>
      <c r="H231" s="6"/>
      <c r="I231" s="6"/>
      <c r="J231" s="6"/>
      <c r="K231" s="6"/>
      <c r="L231" s="7"/>
      <c r="N231" s="36"/>
      <c r="O231" s="36"/>
      <c r="P231" s="36"/>
      <c r="Q231" s="36"/>
    </row>
    <row r="232" spans="1:17" ht="15.75">
      <c r="A232" s="8" t="s">
        <v>488</v>
      </c>
      <c r="B232" s="3"/>
      <c r="C232" s="3"/>
      <c r="D232" s="3"/>
      <c r="E232" s="3"/>
      <c r="F232" s="6"/>
      <c r="G232" s="6"/>
      <c r="H232" s="6"/>
      <c r="I232" s="6"/>
      <c r="J232" s="6"/>
      <c r="K232" s="6"/>
      <c r="L232" s="7"/>
      <c r="N232" s="36"/>
      <c r="O232" s="36"/>
      <c r="P232" s="36"/>
      <c r="Q232" s="36"/>
    </row>
    <row r="233" spans="1:17" ht="15.75">
      <c r="A233" s="80"/>
      <c r="B233" s="80" t="s">
        <v>15</v>
      </c>
      <c r="C233" s="81" t="s">
        <v>1</v>
      </c>
      <c r="D233" s="82" t="s">
        <v>32</v>
      </c>
      <c r="E233" s="83" t="s">
        <v>2</v>
      </c>
      <c r="F233" s="81" t="s">
        <v>3</v>
      </c>
      <c r="G233" s="84" t="s">
        <v>4</v>
      </c>
      <c r="H233" s="84" t="s">
        <v>4</v>
      </c>
      <c r="I233" s="85" t="s">
        <v>5</v>
      </c>
      <c r="J233" s="84" t="s">
        <v>29</v>
      </c>
      <c r="K233" s="110" t="s">
        <v>336</v>
      </c>
      <c r="L233" s="110" t="s">
        <v>35</v>
      </c>
      <c r="M233" s="84" t="s">
        <v>7</v>
      </c>
      <c r="N233" s="84" t="s">
        <v>7</v>
      </c>
      <c r="O233" s="84" t="s">
        <v>8</v>
      </c>
      <c r="P233" s="80" t="s">
        <v>9</v>
      </c>
      <c r="Q233" s="86" t="s">
        <v>27</v>
      </c>
    </row>
    <row r="234" spans="1:17">
      <c r="A234" s="87"/>
      <c r="B234" s="87"/>
      <c r="C234" s="88"/>
      <c r="D234" s="89"/>
      <c r="E234" s="90"/>
      <c r="F234" s="88"/>
      <c r="G234" s="91" t="s">
        <v>10</v>
      </c>
      <c r="H234" s="91" t="s">
        <v>10</v>
      </c>
      <c r="I234" s="91" t="s">
        <v>11</v>
      </c>
      <c r="J234" s="91" t="s">
        <v>337</v>
      </c>
      <c r="K234" s="111" t="s">
        <v>338</v>
      </c>
      <c r="L234" s="111" t="s">
        <v>34</v>
      </c>
      <c r="M234" s="91" t="s">
        <v>12</v>
      </c>
      <c r="N234" s="91" t="s">
        <v>13</v>
      </c>
      <c r="O234" s="91" t="s">
        <v>14</v>
      </c>
      <c r="P234" s="87"/>
      <c r="Q234" s="92"/>
    </row>
    <row r="235" spans="1:17">
      <c r="A235" s="87"/>
      <c r="B235" s="87"/>
      <c r="C235" s="93"/>
      <c r="D235" s="89"/>
      <c r="E235" s="90"/>
      <c r="F235" s="88"/>
      <c r="G235" s="91" t="s">
        <v>31</v>
      </c>
      <c r="H235" s="91" t="s">
        <v>30</v>
      </c>
      <c r="I235" s="91" t="s">
        <v>6</v>
      </c>
      <c r="J235" s="91"/>
      <c r="K235" s="91"/>
      <c r="L235" s="91"/>
      <c r="M235" s="91"/>
      <c r="N235" s="91"/>
      <c r="O235" s="91"/>
      <c r="P235" s="87"/>
      <c r="Q235" s="92"/>
    </row>
    <row r="236" spans="1:17">
      <c r="A236" s="94"/>
      <c r="B236" s="94"/>
      <c r="C236" s="95"/>
      <c r="D236" s="96"/>
      <c r="E236" s="97"/>
      <c r="F236" s="98"/>
      <c r="G236" s="99"/>
      <c r="H236" s="100"/>
      <c r="I236" s="99"/>
      <c r="J236" s="99"/>
      <c r="K236" s="101"/>
      <c r="L236" s="96"/>
      <c r="M236" s="99"/>
      <c r="N236" s="99"/>
      <c r="O236" s="99"/>
      <c r="P236" s="94"/>
      <c r="Q236" s="102"/>
    </row>
    <row r="237" spans="1:17" ht="15.75">
      <c r="A237" s="37"/>
      <c r="B237" s="2"/>
      <c r="C237" s="38"/>
      <c r="D237" s="103"/>
      <c r="E237" s="26"/>
      <c r="F237" s="38"/>
      <c r="G237" s="39"/>
      <c r="H237" s="39"/>
      <c r="I237" s="39"/>
      <c r="J237" s="39"/>
      <c r="K237" s="1"/>
      <c r="L237" s="36"/>
      <c r="M237" s="1"/>
      <c r="N237" s="1"/>
      <c r="O237" s="1"/>
      <c r="P237" s="41"/>
      <c r="Q237" s="44"/>
    </row>
    <row r="238" spans="1:17" ht="15.75">
      <c r="A238" s="37">
        <v>1</v>
      </c>
      <c r="B238" s="40" t="s">
        <v>491</v>
      </c>
      <c r="C238" s="38" t="s">
        <v>492</v>
      </c>
      <c r="D238" s="64" t="s">
        <v>493</v>
      </c>
      <c r="E238" s="26">
        <v>43216</v>
      </c>
      <c r="F238" s="125" t="s">
        <v>494</v>
      </c>
      <c r="G238" s="39">
        <v>24996000</v>
      </c>
      <c r="H238" s="39">
        <v>0</v>
      </c>
      <c r="I238" s="1">
        <v>624900</v>
      </c>
      <c r="J238" s="1">
        <v>0</v>
      </c>
      <c r="K238" s="1">
        <v>0</v>
      </c>
      <c r="L238" s="1">
        <v>0</v>
      </c>
      <c r="M238" s="1">
        <f>SUM(G238:L238)</f>
        <v>25620900</v>
      </c>
      <c r="N238" s="1">
        <f>30000000-M238</f>
        <v>4379100</v>
      </c>
      <c r="O238" s="1">
        <f t="shared" ref="O238" si="35">+M238+N238</f>
        <v>30000000</v>
      </c>
      <c r="P238" s="41" t="s">
        <v>495</v>
      </c>
      <c r="Q238" s="151" t="s">
        <v>36</v>
      </c>
    </row>
    <row r="239" spans="1:17" ht="15.75">
      <c r="A239" s="37"/>
      <c r="B239" s="40"/>
      <c r="C239" s="38"/>
      <c r="D239" s="36"/>
      <c r="E239" s="26"/>
      <c r="F239" s="38"/>
      <c r="G239" s="39"/>
      <c r="H239" s="39"/>
      <c r="I239" s="39"/>
      <c r="J239" s="39"/>
      <c r="K239" s="39"/>
      <c r="L239" s="36"/>
      <c r="M239" s="1"/>
      <c r="N239" s="1"/>
      <c r="O239" s="1"/>
      <c r="P239" s="104"/>
      <c r="Q239" s="105"/>
    </row>
    <row r="240" spans="1:17" ht="16.5" thickBot="1">
      <c r="A240" s="27"/>
      <c r="B240" s="57"/>
      <c r="C240" s="58"/>
      <c r="D240" s="106"/>
      <c r="E240" s="58"/>
      <c r="F240" s="59"/>
      <c r="G240" s="28">
        <f t="shared" ref="G240" si="36">SUM(G238:G239)</f>
        <v>24996000</v>
      </c>
      <c r="H240" s="28">
        <f t="shared" ref="H240:O240" si="37">SUM(H238:H239)</f>
        <v>0</v>
      </c>
      <c r="I240" s="28">
        <f t="shared" si="37"/>
        <v>624900</v>
      </c>
      <c r="J240" s="28">
        <f t="shared" si="37"/>
        <v>0</v>
      </c>
      <c r="K240" s="28">
        <f t="shared" si="37"/>
        <v>0</v>
      </c>
      <c r="L240" s="28">
        <f t="shared" si="37"/>
        <v>0</v>
      </c>
      <c r="M240" s="28">
        <f t="shared" si="37"/>
        <v>25620900</v>
      </c>
      <c r="N240" s="28">
        <f t="shared" si="37"/>
        <v>4379100</v>
      </c>
      <c r="O240" s="28">
        <f t="shared" si="37"/>
        <v>30000000</v>
      </c>
      <c r="P240" s="107"/>
      <c r="Q240" s="108"/>
    </row>
    <row r="241" spans="1:17" ht="16.5" hidden="1" thickTop="1">
      <c r="A241" s="5"/>
      <c r="B241" s="4"/>
      <c r="C241" s="4"/>
      <c r="D241" s="5"/>
      <c r="E241" s="4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4"/>
      <c r="Q241" s="109"/>
    </row>
    <row r="242" spans="1:17" ht="15.75" hidden="1">
      <c r="A242" s="5"/>
      <c r="B242" s="31" t="s">
        <v>489</v>
      </c>
      <c r="C242" s="4"/>
      <c r="D242" s="46"/>
      <c r="E242" s="36"/>
      <c r="F242" s="30"/>
      <c r="G242" s="31"/>
      <c r="H242" s="31"/>
      <c r="I242" s="31"/>
      <c r="J242" s="31"/>
      <c r="K242" s="31"/>
      <c r="L242" s="31"/>
      <c r="N242" s="36"/>
      <c r="O242" s="36"/>
      <c r="P242" s="36"/>
      <c r="Q242" s="40"/>
    </row>
    <row r="243" spans="1:17" ht="15.75" hidden="1">
      <c r="A243" s="47"/>
      <c r="B243" s="48" t="s">
        <v>19</v>
      </c>
      <c r="C243" s="31" t="s">
        <v>25</v>
      </c>
      <c r="D243" s="46"/>
      <c r="E243" s="36"/>
      <c r="F243" s="49"/>
      <c r="G243" s="155" t="s">
        <v>26</v>
      </c>
      <c r="H243" s="155"/>
      <c r="I243" s="155"/>
      <c r="J243" s="36"/>
      <c r="K243" s="49"/>
      <c r="L243" s="36"/>
      <c r="N243" s="36"/>
      <c r="O243" s="36"/>
      <c r="P243" s="36"/>
      <c r="Q243" s="36"/>
    </row>
    <row r="244" spans="1:17" ht="15.75" hidden="1">
      <c r="A244" s="47"/>
      <c r="B244" s="48"/>
      <c r="C244" s="31"/>
      <c r="D244" s="46"/>
      <c r="E244" s="36"/>
      <c r="F244" s="31"/>
      <c r="G244" s="31"/>
      <c r="H244" s="31"/>
      <c r="I244" s="31"/>
      <c r="J244" s="31"/>
      <c r="K244" s="31"/>
      <c r="L244" s="31"/>
      <c r="N244" s="36"/>
      <c r="O244" s="36"/>
      <c r="P244" s="36"/>
      <c r="Q244" s="36"/>
    </row>
    <row r="245" spans="1:17" ht="15.75" hidden="1">
      <c r="A245" s="47"/>
      <c r="B245" s="48"/>
      <c r="C245" s="31"/>
      <c r="D245" s="46"/>
      <c r="E245" s="36"/>
      <c r="F245" s="31"/>
      <c r="G245" s="31"/>
      <c r="H245" s="31"/>
      <c r="I245" s="31"/>
      <c r="J245" s="31"/>
      <c r="K245" s="31"/>
      <c r="L245" s="31"/>
      <c r="N245" s="36"/>
      <c r="O245" s="36"/>
      <c r="P245" s="36"/>
      <c r="Q245" s="36"/>
    </row>
    <row r="246" spans="1:17" ht="15.75" hidden="1">
      <c r="A246" s="47"/>
      <c r="B246" s="48"/>
      <c r="C246" s="31"/>
      <c r="D246" s="46"/>
      <c r="E246" s="36"/>
      <c r="F246" s="31"/>
      <c r="G246" s="31"/>
      <c r="H246" s="31"/>
      <c r="I246" s="31"/>
      <c r="J246" s="31"/>
      <c r="K246" s="31"/>
      <c r="L246" s="36"/>
      <c r="N246" s="36"/>
      <c r="O246" s="36"/>
      <c r="P246" s="36"/>
      <c r="Q246" s="36"/>
    </row>
    <row r="247" spans="1:17" ht="15.75" hidden="1">
      <c r="A247" s="47"/>
      <c r="B247" s="48"/>
      <c r="C247" s="31"/>
      <c r="D247" s="46"/>
      <c r="E247" s="36"/>
      <c r="F247" s="31"/>
      <c r="G247" s="31"/>
      <c r="H247" s="31"/>
      <c r="I247" s="31"/>
      <c r="J247" s="31"/>
      <c r="K247" s="31"/>
      <c r="L247" s="31"/>
      <c r="N247" s="36"/>
      <c r="O247" s="36"/>
      <c r="P247" s="36"/>
      <c r="Q247" s="36"/>
    </row>
    <row r="248" spans="1:17" ht="15.75" hidden="1">
      <c r="A248" s="47" t="s">
        <v>20</v>
      </c>
      <c r="B248" s="50" t="s">
        <v>23</v>
      </c>
      <c r="C248" s="51" t="s">
        <v>21</v>
      </c>
      <c r="D248" s="46"/>
      <c r="E248" s="36"/>
      <c r="F248" s="32"/>
      <c r="G248" s="32" t="s">
        <v>16</v>
      </c>
      <c r="H248" s="32"/>
      <c r="I248" s="32" t="s">
        <v>28</v>
      </c>
      <c r="J248" s="36"/>
      <c r="K248" s="36"/>
      <c r="L248" s="36"/>
      <c r="N248" s="36"/>
      <c r="O248" s="36"/>
      <c r="P248" s="36"/>
      <c r="Q248" s="36"/>
    </row>
    <row r="249" spans="1:17" ht="15.75" hidden="1">
      <c r="A249" s="47"/>
      <c r="B249" s="52" t="s">
        <v>24</v>
      </c>
      <c r="C249" s="53" t="s">
        <v>17</v>
      </c>
      <c r="D249" s="46"/>
      <c r="E249" s="36"/>
      <c r="F249" s="54"/>
      <c r="G249" s="54" t="s">
        <v>18</v>
      </c>
      <c r="H249" s="54"/>
      <c r="I249" s="54" t="s">
        <v>22</v>
      </c>
      <c r="J249" s="36"/>
      <c r="K249" s="36"/>
      <c r="L249" s="36"/>
      <c r="N249" s="36"/>
      <c r="O249" s="36"/>
      <c r="P249" s="36"/>
      <c r="Q249" s="36"/>
    </row>
    <row r="250" spans="1:17" hidden="1"/>
    <row r="251" spans="1:17" ht="16.5" thickTop="1">
      <c r="A251" s="3" t="s">
        <v>0</v>
      </c>
      <c r="B251" s="4"/>
      <c r="C251" s="5"/>
      <c r="D251" s="5"/>
      <c r="E251" s="5"/>
      <c r="F251" s="6"/>
      <c r="G251" s="6"/>
      <c r="H251" s="6"/>
      <c r="I251" s="6"/>
      <c r="J251" s="6"/>
      <c r="K251" s="6"/>
      <c r="L251" s="7"/>
      <c r="N251" s="36"/>
      <c r="O251" s="36"/>
      <c r="P251" s="36"/>
      <c r="Q251" s="36"/>
    </row>
    <row r="252" spans="1:17" ht="15.75">
      <c r="A252" s="8" t="s">
        <v>488</v>
      </c>
      <c r="B252" s="3"/>
      <c r="C252" s="3"/>
      <c r="D252" s="3"/>
      <c r="E252" s="3"/>
      <c r="F252" s="6"/>
      <c r="G252" s="6"/>
      <c r="H252" s="6"/>
      <c r="I252" s="6"/>
      <c r="J252" s="6"/>
      <c r="K252" s="6"/>
      <c r="L252" s="7"/>
      <c r="N252" s="36"/>
      <c r="O252" s="36"/>
      <c r="P252" s="36"/>
      <c r="Q252" s="36"/>
    </row>
    <row r="253" spans="1:17">
      <c r="A253" s="80"/>
      <c r="B253" s="80" t="s">
        <v>15</v>
      </c>
      <c r="C253" s="81" t="s">
        <v>1</v>
      </c>
      <c r="D253" s="153" t="s">
        <v>32</v>
      </c>
      <c r="E253" s="83" t="s">
        <v>2</v>
      </c>
      <c r="F253" s="81" t="s">
        <v>3</v>
      </c>
      <c r="G253" s="84" t="s">
        <v>4</v>
      </c>
      <c r="H253" s="84" t="s">
        <v>4</v>
      </c>
      <c r="I253" s="85" t="s">
        <v>5</v>
      </c>
      <c r="J253" s="84" t="s">
        <v>29</v>
      </c>
      <c r="K253" s="84" t="s">
        <v>336</v>
      </c>
      <c r="L253" s="84" t="s">
        <v>35</v>
      </c>
      <c r="M253" s="84" t="s">
        <v>7</v>
      </c>
      <c r="N253" s="84" t="s">
        <v>7</v>
      </c>
      <c r="O253" s="84" t="s">
        <v>8</v>
      </c>
      <c r="P253" s="80" t="s">
        <v>9</v>
      </c>
      <c r="Q253" s="86" t="s">
        <v>27</v>
      </c>
    </row>
    <row r="254" spans="1:17">
      <c r="A254" s="87"/>
      <c r="B254" s="87"/>
      <c r="C254" s="88"/>
      <c r="D254" s="89"/>
      <c r="E254" s="90"/>
      <c r="F254" s="88"/>
      <c r="G254" s="91" t="s">
        <v>10</v>
      </c>
      <c r="H254" s="91" t="s">
        <v>10</v>
      </c>
      <c r="I254" s="91" t="s">
        <v>11</v>
      </c>
      <c r="J254" s="91" t="s">
        <v>337</v>
      </c>
      <c r="K254" s="91" t="s">
        <v>338</v>
      </c>
      <c r="L254" s="91" t="s">
        <v>34</v>
      </c>
      <c r="M254" s="91" t="s">
        <v>12</v>
      </c>
      <c r="N254" s="91" t="s">
        <v>13</v>
      </c>
      <c r="O254" s="91" t="s">
        <v>14</v>
      </c>
      <c r="P254" s="87"/>
      <c r="Q254" s="92"/>
    </row>
    <row r="255" spans="1:17">
      <c r="A255" s="87"/>
      <c r="B255" s="87"/>
      <c r="C255" s="93"/>
      <c r="D255" s="89"/>
      <c r="E255" s="90"/>
      <c r="F255" s="88"/>
      <c r="G255" s="91" t="s">
        <v>31</v>
      </c>
      <c r="H255" s="91" t="s">
        <v>463</v>
      </c>
      <c r="I255" s="91" t="s">
        <v>6</v>
      </c>
      <c r="J255" s="91"/>
      <c r="K255" s="91"/>
      <c r="L255" s="91"/>
      <c r="M255" s="91"/>
      <c r="N255" s="91"/>
      <c r="O255" s="91"/>
      <c r="P255" s="87"/>
      <c r="Q255" s="92"/>
    </row>
    <row r="256" spans="1:17">
      <c r="A256" s="94"/>
      <c r="B256" s="94"/>
      <c r="C256" s="95"/>
      <c r="D256" s="96"/>
      <c r="E256" s="97"/>
      <c r="F256" s="98"/>
      <c r="G256" s="99"/>
      <c r="H256" s="100"/>
      <c r="I256" s="99"/>
      <c r="J256" s="99"/>
      <c r="K256" s="101"/>
      <c r="L256" s="96"/>
      <c r="M256" s="99"/>
      <c r="N256" s="99"/>
      <c r="O256" s="99"/>
      <c r="P256" s="94"/>
      <c r="Q256" s="102"/>
    </row>
    <row r="257" spans="1:17" ht="15.75">
      <c r="A257" s="37"/>
      <c r="B257" s="2"/>
      <c r="C257" s="38"/>
      <c r="D257" s="103"/>
      <c r="E257" s="26"/>
      <c r="F257" s="38"/>
      <c r="G257" s="39"/>
      <c r="H257" s="39"/>
      <c r="I257" s="39"/>
      <c r="J257" s="39"/>
      <c r="K257" s="1"/>
      <c r="L257" s="36"/>
      <c r="M257" s="1"/>
      <c r="N257" s="1"/>
      <c r="O257" s="1"/>
      <c r="P257" s="41"/>
      <c r="Q257" s="44"/>
    </row>
    <row r="258" spans="1:17" ht="15.75">
      <c r="A258" s="37">
        <v>1</v>
      </c>
      <c r="B258" s="40" t="s">
        <v>496</v>
      </c>
      <c r="C258" s="38" t="s">
        <v>497</v>
      </c>
      <c r="D258" s="64" t="s">
        <v>498</v>
      </c>
      <c r="E258" s="26">
        <v>43216</v>
      </c>
      <c r="F258" s="125" t="s">
        <v>398</v>
      </c>
      <c r="G258" s="39">
        <v>0</v>
      </c>
      <c r="H258" s="39">
        <v>19436011</v>
      </c>
      <c r="I258" s="1">
        <v>485900</v>
      </c>
      <c r="J258" s="1">
        <v>0</v>
      </c>
      <c r="K258" s="1">
        <v>0</v>
      </c>
      <c r="L258" s="1">
        <v>0</v>
      </c>
      <c r="M258" s="1">
        <f>SUM(G258:L258)</f>
        <v>19921911</v>
      </c>
      <c r="N258" s="1">
        <f>19921911-M258</f>
        <v>0</v>
      </c>
      <c r="O258" s="1">
        <f t="shared" ref="O258" si="38">+M258+N258</f>
        <v>19921911</v>
      </c>
      <c r="P258" s="104" t="s">
        <v>499</v>
      </c>
      <c r="Q258" s="105" t="s">
        <v>468</v>
      </c>
    </row>
    <row r="259" spans="1:17" ht="15.75">
      <c r="A259" s="37"/>
      <c r="B259" s="40"/>
      <c r="C259" s="38"/>
      <c r="D259" s="36"/>
      <c r="E259" s="26"/>
      <c r="F259" s="38"/>
      <c r="G259" s="39"/>
      <c r="H259" s="39"/>
      <c r="I259" s="39"/>
      <c r="J259" s="39"/>
      <c r="K259" s="39"/>
      <c r="L259" s="36"/>
      <c r="M259" s="1"/>
      <c r="N259" s="1"/>
      <c r="O259" s="1"/>
      <c r="P259" s="104"/>
      <c r="Q259" s="105"/>
    </row>
    <row r="260" spans="1:17" ht="16.5" thickBot="1">
      <c r="A260" s="27"/>
      <c r="B260" s="57"/>
      <c r="C260" s="58"/>
      <c r="D260" s="106"/>
      <c r="E260" s="58"/>
      <c r="F260" s="59"/>
      <c r="G260" s="28">
        <f t="shared" ref="G260:O260" si="39">SUM(G258:G259)</f>
        <v>0</v>
      </c>
      <c r="H260" s="28">
        <f t="shared" si="39"/>
        <v>19436011</v>
      </c>
      <c r="I260" s="28">
        <f t="shared" si="39"/>
        <v>485900</v>
      </c>
      <c r="J260" s="28">
        <f t="shared" si="39"/>
        <v>0</v>
      </c>
      <c r="K260" s="28">
        <f t="shared" si="39"/>
        <v>0</v>
      </c>
      <c r="L260" s="28">
        <f t="shared" si="39"/>
        <v>0</v>
      </c>
      <c r="M260" s="28">
        <f t="shared" si="39"/>
        <v>19921911</v>
      </c>
      <c r="N260" s="28">
        <f t="shared" si="39"/>
        <v>0</v>
      </c>
      <c r="O260" s="28">
        <f t="shared" si="39"/>
        <v>19921911</v>
      </c>
      <c r="P260" s="107"/>
      <c r="Q260" s="108"/>
    </row>
    <row r="261" spans="1:17" ht="16.5" hidden="1" thickTop="1">
      <c r="A261" s="5"/>
      <c r="B261" s="4"/>
      <c r="C261" s="4"/>
      <c r="D261" s="5"/>
      <c r="E261" s="4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4"/>
      <c r="Q261" s="109"/>
    </row>
    <row r="262" spans="1:17" ht="15.75" hidden="1">
      <c r="A262" s="5"/>
      <c r="B262" s="31" t="s">
        <v>489</v>
      </c>
      <c r="C262" s="4"/>
      <c r="D262" s="46"/>
      <c r="E262" s="36"/>
      <c r="F262" s="30"/>
      <c r="G262" s="31"/>
      <c r="H262" s="31"/>
      <c r="I262" s="31"/>
      <c r="J262" s="31"/>
      <c r="K262" s="31"/>
      <c r="L262" s="31"/>
      <c r="N262" s="36"/>
      <c r="O262" s="36"/>
      <c r="P262" s="36"/>
      <c r="Q262" s="40"/>
    </row>
    <row r="263" spans="1:17" ht="15.75" hidden="1">
      <c r="A263" s="47"/>
      <c r="B263" s="48" t="s">
        <v>19</v>
      </c>
      <c r="C263" s="31" t="s">
        <v>25</v>
      </c>
      <c r="D263" s="46"/>
      <c r="E263" s="36"/>
      <c r="F263" s="49"/>
      <c r="G263" s="155" t="s">
        <v>26</v>
      </c>
      <c r="H263" s="155"/>
      <c r="I263" s="155"/>
      <c r="J263" s="36"/>
      <c r="K263" s="49"/>
      <c r="L263" s="36"/>
      <c r="N263" s="36"/>
      <c r="O263" s="36"/>
      <c r="P263" s="36"/>
      <c r="Q263" s="36"/>
    </row>
    <row r="264" spans="1:17" ht="15.75" hidden="1">
      <c r="A264" s="47"/>
      <c r="B264" s="48"/>
      <c r="C264" s="31"/>
      <c r="D264" s="46"/>
      <c r="E264" s="36"/>
      <c r="F264" s="31"/>
      <c r="G264" s="31"/>
      <c r="H264" s="31"/>
      <c r="I264" s="31"/>
      <c r="J264" s="31"/>
      <c r="K264" s="31"/>
      <c r="L264" s="31"/>
      <c r="N264" s="36"/>
      <c r="O264" s="36"/>
      <c r="P264" s="36"/>
      <c r="Q264" s="36"/>
    </row>
    <row r="265" spans="1:17" ht="15.75" hidden="1">
      <c r="A265" s="47"/>
      <c r="B265" s="48"/>
      <c r="C265" s="31"/>
      <c r="D265" s="46"/>
      <c r="E265" s="36"/>
      <c r="F265" s="31"/>
      <c r="G265" s="31"/>
      <c r="H265" s="31"/>
      <c r="I265" s="31"/>
      <c r="J265" s="31"/>
      <c r="K265" s="31"/>
      <c r="L265" s="31"/>
      <c r="N265" s="36"/>
      <c r="O265" s="36"/>
      <c r="P265" s="36"/>
      <c r="Q265" s="36"/>
    </row>
    <row r="266" spans="1:17" ht="15.75" hidden="1">
      <c r="A266" s="47"/>
      <c r="B266" s="48"/>
      <c r="C266" s="31"/>
      <c r="D266" s="46"/>
      <c r="E266" s="36"/>
      <c r="F266" s="31"/>
      <c r="G266" s="31"/>
      <c r="H266" s="31"/>
      <c r="I266" s="31"/>
      <c r="J266" s="31"/>
      <c r="K266" s="31"/>
      <c r="L266" s="36"/>
      <c r="N266" s="36"/>
      <c r="O266" s="36"/>
      <c r="P266" s="36"/>
      <c r="Q266" s="36"/>
    </row>
    <row r="267" spans="1:17" ht="15.75" hidden="1">
      <c r="A267" s="47"/>
      <c r="B267" s="48"/>
      <c r="C267" s="31"/>
      <c r="D267" s="46"/>
      <c r="E267" s="36"/>
      <c r="F267" s="31"/>
      <c r="G267" s="31"/>
      <c r="H267" s="31"/>
      <c r="I267" s="31"/>
      <c r="J267" s="31"/>
      <c r="K267" s="31"/>
      <c r="L267" s="31"/>
      <c r="N267" s="36"/>
      <c r="O267" s="36"/>
      <c r="P267" s="36"/>
      <c r="Q267" s="36"/>
    </row>
    <row r="268" spans="1:17" ht="15.75" hidden="1">
      <c r="A268" s="47" t="s">
        <v>20</v>
      </c>
      <c r="B268" s="50" t="s">
        <v>23</v>
      </c>
      <c r="C268" s="51" t="s">
        <v>21</v>
      </c>
      <c r="D268" s="46"/>
      <c r="E268" s="36"/>
      <c r="F268" s="32"/>
      <c r="G268" s="32" t="s">
        <v>16</v>
      </c>
      <c r="H268" s="32"/>
      <c r="I268" s="32" t="s">
        <v>28</v>
      </c>
      <c r="J268" s="36"/>
      <c r="K268" s="36"/>
      <c r="L268" s="36"/>
      <c r="N268" s="36"/>
      <c r="O268" s="36"/>
      <c r="P268" s="36"/>
      <c r="Q268" s="36"/>
    </row>
    <row r="269" spans="1:17" ht="15.75" hidden="1">
      <c r="A269" s="47"/>
      <c r="B269" s="52" t="s">
        <v>24</v>
      </c>
      <c r="C269" s="53" t="s">
        <v>17</v>
      </c>
      <c r="D269" s="46"/>
      <c r="E269" s="36"/>
      <c r="F269" s="54"/>
      <c r="G269" s="54" t="s">
        <v>18</v>
      </c>
      <c r="H269" s="54"/>
      <c r="I269" s="54" t="s">
        <v>22</v>
      </c>
      <c r="J269" s="36"/>
      <c r="K269" s="36"/>
      <c r="L269" s="36"/>
      <c r="N269" s="36"/>
      <c r="O269" s="36"/>
      <c r="P269" s="36"/>
      <c r="Q269" s="36"/>
    </row>
    <row r="270" spans="1:17" hidden="1"/>
    <row r="271" spans="1:17" ht="16.5" thickTop="1">
      <c r="A271" s="3" t="s">
        <v>0</v>
      </c>
      <c r="B271" s="4"/>
      <c r="C271" s="5"/>
      <c r="D271" s="5"/>
      <c r="E271" s="5"/>
      <c r="F271" s="6"/>
      <c r="G271" s="6"/>
      <c r="H271" s="6"/>
      <c r="I271" s="6"/>
      <c r="J271" s="6"/>
      <c r="K271" s="6"/>
      <c r="L271" s="7"/>
      <c r="N271" s="36"/>
      <c r="O271" s="36"/>
      <c r="P271" s="36"/>
      <c r="Q271" s="36"/>
    </row>
    <row r="272" spans="1:17" ht="15.75">
      <c r="A272" s="8" t="s">
        <v>500</v>
      </c>
      <c r="B272" s="3"/>
      <c r="C272" s="3"/>
      <c r="D272" s="3"/>
      <c r="E272" s="3"/>
      <c r="F272" s="6"/>
      <c r="G272" s="6"/>
      <c r="H272" s="6"/>
      <c r="I272" s="6"/>
      <c r="J272" s="6"/>
      <c r="K272" s="6"/>
      <c r="L272" s="7"/>
      <c r="N272" s="36"/>
      <c r="O272" s="36"/>
      <c r="P272" s="36"/>
      <c r="Q272" s="36"/>
    </row>
    <row r="273" spans="1:17" ht="15.75">
      <c r="A273" s="80"/>
      <c r="B273" s="80" t="s">
        <v>15</v>
      </c>
      <c r="C273" s="81" t="s">
        <v>1</v>
      </c>
      <c r="D273" s="82" t="s">
        <v>32</v>
      </c>
      <c r="E273" s="83" t="s">
        <v>2</v>
      </c>
      <c r="F273" s="81" t="s">
        <v>3</v>
      </c>
      <c r="G273" s="84" t="s">
        <v>4</v>
      </c>
      <c r="H273" s="84" t="s">
        <v>4</v>
      </c>
      <c r="I273" s="85" t="s">
        <v>5</v>
      </c>
      <c r="J273" s="84" t="s">
        <v>29</v>
      </c>
      <c r="K273" s="110" t="s">
        <v>336</v>
      </c>
      <c r="L273" s="110" t="s">
        <v>35</v>
      </c>
      <c r="M273" s="84" t="s">
        <v>7</v>
      </c>
      <c r="N273" s="84" t="s">
        <v>7</v>
      </c>
      <c r="O273" s="84" t="s">
        <v>8</v>
      </c>
      <c r="P273" s="80" t="s">
        <v>9</v>
      </c>
      <c r="Q273" s="86" t="s">
        <v>27</v>
      </c>
    </row>
    <row r="274" spans="1:17">
      <c r="A274" s="87"/>
      <c r="B274" s="87"/>
      <c r="C274" s="88"/>
      <c r="D274" s="89"/>
      <c r="E274" s="90"/>
      <c r="F274" s="88"/>
      <c r="G274" s="91" t="s">
        <v>10</v>
      </c>
      <c r="H274" s="91" t="s">
        <v>10</v>
      </c>
      <c r="I274" s="91" t="s">
        <v>11</v>
      </c>
      <c r="J274" s="91" t="s">
        <v>337</v>
      </c>
      <c r="K274" s="111" t="s">
        <v>338</v>
      </c>
      <c r="L274" s="111" t="s">
        <v>34</v>
      </c>
      <c r="M274" s="91" t="s">
        <v>12</v>
      </c>
      <c r="N274" s="91" t="s">
        <v>13</v>
      </c>
      <c r="O274" s="91" t="s">
        <v>14</v>
      </c>
      <c r="P274" s="87"/>
      <c r="Q274" s="92"/>
    </row>
    <row r="275" spans="1:17">
      <c r="A275" s="87"/>
      <c r="B275" s="87"/>
      <c r="C275" s="93"/>
      <c r="D275" s="89"/>
      <c r="E275" s="90"/>
      <c r="F275" s="88"/>
      <c r="G275" s="91" t="s">
        <v>31</v>
      </c>
      <c r="H275" s="91" t="s">
        <v>30</v>
      </c>
      <c r="I275" s="91" t="s">
        <v>6</v>
      </c>
      <c r="J275" s="91"/>
      <c r="K275" s="91"/>
      <c r="L275" s="91"/>
      <c r="M275" s="91"/>
      <c r="N275" s="91"/>
      <c r="O275" s="91"/>
      <c r="P275" s="87"/>
      <c r="Q275" s="92"/>
    </row>
    <row r="276" spans="1:17">
      <c r="A276" s="94"/>
      <c r="B276" s="94"/>
      <c r="C276" s="95"/>
      <c r="D276" s="96"/>
      <c r="E276" s="97"/>
      <c r="F276" s="98"/>
      <c r="G276" s="99"/>
      <c r="H276" s="100"/>
      <c r="I276" s="99"/>
      <c r="J276" s="99"/>
      <c r="K276" s="101"/>
      <c r="L276" s="96"/>
      <c r="M276" s="99"/>
      <c r="N276" s="99"/>
      <c r="O276" s="99"/>
      <c r="P276" s="94"/>
      <c r="Q276" s="102"/>
    </row>
    <row r="277" spans="1:17" ht="15.75">
      <c r="A277" s="37"/>
      <c r="B277" s="2"/>
      <c r="C277" s="38"/>
      <c r="D277" s="103"/>
      <c r="E277" s="26"/>
      <c r="F277" s="38"/>
      <c r="G277" s="39"/>
      <c r="H277" s="39"/>
      <c r="I277" s="39"/>
      <c r="J277" s="39"/>
      <c r="K277" s="1"/>
      <c r="L277" s="36"/>
      <c r="M277" s="1"/>
      <c r="N277" s="1"/>
      <c r="O277" s="1"/>
      <c r="P277" s="41"/>
      <c r="Q277" s="44"/>
    </row>
    <row r="278" spans="1:17" ht="15.75">
      <c r="A278" s="37">
        <v>1</v>
      </c>
      <c r="B278" s="40" t="s">
        <v>501</v>
      </c>
      <c r="C278" s="38" t="s">
        <v>502</v>
      </c>
      <c r="D278" s="64" t="s">
        <v>503</v>
      </c>
      <c r="E278" s="26">
        <v>43220</v>
      </c>
      <c r="F278" s="125" t="s">
        <v>504</v>
      </c>
      <c r="G278" s="39">
        <v>0</v>
      </c>
      <c r="H278" s="39">
        <v>0</v>
      </c>
      <c r="I278" s="1">
        <v>25000</v>
      </c>
      <c r="J278" s="1">
        <v>0</v>
      </c>
      <c r="K278" s="1">
        <v>0</v>
      </c>
      <c r="L278" s="1">
        <v>0</v>
      </c>
      <c r="M278" s="1">
        <f>SUM(G278:L278)</f>
        <v>25000</v>
      </c>
      <c r="N278" s="1">
        <f>4000000-M278</f>
        <v>3975000</v>
      </c>
      <c r="O278" s="1">
        <f t="shared" ref="O278" si="40">+M278+N278</f>
        <v>4000000</v>
      </c>
      <c r="P278" s="41" t="s">
        <v>324</v>
      </c>
      <c r="Q278" s="151" t="s">
        <v>482</v>
      </c>
    </row>
    <row r="279" spans="1:17" ht="15.75">
      <c r="A279" s="37"/>
      <c r="B279" s="40"/>
      <c r="C279" s="38"/>
      <c r="D279" s="36"/>
      <c r="E279" s="26"/>
      <c r="F279" s="38"/>
      <c r="G279" s="39"/>
      <c r="H279" s="39"/>
      <c r="I279" s="39"/>
      <c r="J279" s="39"/>
      <c r="K279" s="39"/>
      <c r="L279" s="36"/>
      <c r="M279" s="1"/>
      <c r="N279" s="1"/>
      <c r="O279" s="1"/>
      <c r="P279" s="104"/>
      <c r="Q279" s="105"/>
    </row>
    <row r="280" spans="1:17" ht="16.5" thickBot="1">
      <c r="A280" s="27"/>
      <c r="B280" s="57"/>
      <c r="C280" s="58"/>
      <c r="D280" s="106"/>
      <c r="E280" s="58"/>
      <c r="F280" s="59"/>
      <c r="G280" s="28">
        <f t="shared" ref="G280" si="41">SUM(G278:G279)</f>
        <v>0</v>
      </c>
      <c r="H280" s="28">
        <f t="shared" ref="H280:O280" si="42">SUM(H278:H279)</f>
        <v>0</v>
      </c>
      <c r="I280" s="28">
        <f t="shared" si="42"/>
        <v>25000</v>
      </c>
      <c r="J280" s="28">
        <f t="shared" si="42"/>
        <v>0</v>
      </c>
      <c r="K280" s="28">
        <f t="shared" si="42"/>
        <v>0</v>
      </c>
      <c r="L280" s="28">
        <f t="shared" si="42"/>
        <v>0</v>
      </c>
      <c r="M280" s="28">
        <f t="shared" si="42"/>
        <v>25000</v>
      </c>
      <c r="N280" s="28">
        <f t="shared" si="42"/>
        <v>3975000</v>
      </c>
      <c r="O280" s="28">
        <f t="shared" si="42"/>
        <v>4000000</v>
      </c>
      <c r="P280" s="107"/>
      <c r="Q280" s="108"/>
    </row>
    <row r="281" spans="1:17" ht="16.5" hidden="1" thickTop="1">
      <c r="A281" s="5"/>
      <c r="B281" s="4"/>
      <c r="C281" s="4"/>
      <c r="D281" s="5"/>
      <c r="E281" s="4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4"/>
      <c r="Q281" s="109"/>
    </row>
    <row r="282" spans="1:17" ht="15.75" hidden="1">
      <c r="A282" s="5"/>
      <c r="B282" s="31" t="s">
        <v>505</v>
      </c>
      <c r="C282" s="4"/>
      <c r="D282" s="46"/>
      <c r="E282" s="36"/>
      <c r="F282" s="30"/>
      <c r="G282" s="31"/>
      <c r="H282" s="31"/>
      <c r="I282" s="31"/>
      <c r="J282" s="31"/>
      <c r="K282" s="31"/>
      <c r="L282" s="31"/>
      <c r="N282" s="36"/>
      <c r="O282" s="36"/>
      <c r="P282" s="36"/>
      <c r="Q282" s="40"/>
    </row>
    <row r="283" spans="1:17" ht="15.75" hidden="1">
      <c r="A283" s="47"/>
      <c r="B283" s="48" t="s">
        <v>19</v>
      </c>
      <c r="C283" s="31" t="s">
        <v>25</v>
      </c>
      <c r="D283" s="46"/>
      <c r="E283" s="36"/>
      <c r="F283" s="49"/>
      <c r="G283" s="155" t="s">
        <v>26</v>
      </c>
      <c r="H283" s="155"/>
      <c r="I283" s="155"/>
      <c r="J283" s="36"/>
      <c r="K283" s="49"/>
      <c r="L283" s="36"/>
      <c r="N283" s="36"/>
      <c r="O283" s="36"/>
      <c r="P283" s="36"/>
      <c r="Q283" s="36"/>
    </row>
    <row r="284" spans="1:17" ht="15.75" hidden="1">
      <c r="A284" s="47"/>
      <c r="B284" s="48"/>
      <c r="C284" s="31"/>
      <c r="D284" s="46"/>
      <c r="E284" s="36"/>
      <c r="F284" s="31"/>
      <c r="G284" s="31"/>
      <c r="H284" s="31"/>
      <c r="I284" s="31"/>
      <c r="J284" s="31"/>
      <c r="K284" s="31"/>
      <c r="L284" s="31"/>
      <c r="N284" s="36"/>
      <c r="O284" s="36"/>
      <c r="P284" s="36"/>
      <c r="Q284" s="36"/>
    </row>
    <row r="285" spans="1:17" ht="15.75" hidden="1">
      <c r="A285" s="47"/>
      <c r="B285" s="48"/>
      <c r="C285" s="31"/>
      <c r="D285" s="46"/>
      <c r="E285" s="36"/>
      <c r="F285" s="31"/>
      <c r="G285" s="31"/>
      <c r="H285" s="31"/>
      <c r="I285" s="31"/>
      <c r="J285" s="31"/>
      <c r="K285" s="31"/>
      <c r="L285" s="31"/>
      <c r="N285" s="36"/>
      <c r="O285" s="36"/>
      <c r="P285" s="36"/>
      <c r="Q285" s="36"/>
    </row>
    <row r="286" spans="1:17" ht="15.75" hidden="1">
      <c r="A286" s="47"/>
      <c r="B286" s="48"/>
      <c r="C286" s="31"/>
      <c r="D286" s="46"/>
      <c r="E286" s="36"/>
      <c r="F286" s="31"/>
      <c r="G286" s="31"/>
      <c r="H286" s="31"/>
      <c r="I286" s="31"/>
      <c r="J286" s="31"/>
      <c r="K286" s="31"/>
      <c r="L286" s="36"/>
      <c r="N286" s="36"/>
      <c r="O286" s="36"/>
      <c r="P286" s="36"/>
      <c r="Q286" s="36"/>
    </row>
    <row r="287" spans="1:17" ht="15.75" hidden="1">
      <c r="A287" s="47"/>
      <c r="B287" s="48"/>
      <c r="C287" s="31"/>
      <c r="D287" s="46"/>
      <c r="E287" s="36"/>
      <c r="F287" s="31"/>
      <c r="G287" s="31"/>
      <c r="H287" s="31"/>
      <c r="I287" s="31"/>
      <c r="J287" s="31"/>
      <c r="K287" s="31"/>
      <c r="L287" s="31"/>
      <c r="N287" s="36"/>
      <c r="O287" s="36"/>
      <c r="P287" s="36"/>
      <c r="Q287" s="36"/>
    </row>
    <row r="288" spans="1:17" ht="15.75" hidden="1">
      <c r="A288" s="47" t="s">
        <v>20</v>
      </c>
      <c r="B288" s="50" t="s">
        <v>23</v>
      </c>
      <c r="C288" s="51" t="s">
        <v>21</v>
      </c>
      <c r="D288" s="46"/>
      <c r="E288" s="36"/>
      <c r="F288" s="32"/>
      <c r="G288" s="32" t="s">
        <v>16</v>
      </c>
      <c r="H288" s="32"/>
      <c r="I288" s="32" t="s">
        <v>28</v>
      </c>
      <c r="J288" s="36"/>
      <c r="K288" s="36"/>
      <c r="L288" s="36"/>
      <c r="N288" s="36"/>
      <c r="O288" s="36"/>
      <c r="P288" s="36"/>
      <c r="Q288" s="36"/>
    </row>
    <row r="289" spans="1:17" ht="15.75" hidden="1">
      <c r="A289" s="47"/>
      <c r="B289" s="52" t="s">
        <v>24</v>
      </c>
      <c r="C289" s="53" t="s">
        <v>17</v>
      </c>
      <c r="D289" s="46"/>
      <c r="E289" s="36"/>
      <c r="F289" s="54"/>
      <c r="G289" s="54" t="s">
        <v>18</v>
      </c>
      <c r="H289" s="54"/>
      <c r="I289" s="54" t="s">
        <v>22</v>
      </c>
      <c r="J289" s="36"/>
      <c r="K289" s="36"/>
      <c r="L289" s="36"/>
      <c r="N289" s="36"/>
      <c r="O289" s="36"/>
      <c r="P289" s="36"/>
      <c r="Q289" s="36"/>
    </row>
    <row r="290" spans="1:17" hidden="1">
      <c r="N290" s="36"/>
    </row>
    <row r="291" spans="1:17" ht="16.5" thickTop="1">
      <c r="A291" s="3" t="s">
        <v>0</v>
      </c>
      <c r="B291" s="4"/>
      <c r="C291" s="5"/>
      <c r="D291" s="5"/>
      <c r="E291" s="5"/>
      <c r="F291" s="6"/>
      <c r="G291" s="6"/>
      <c r="H291" s="6"/>
      <c r="I291" s="6"/>
      <c r="J291" s="6"/>
      <c r="K291" s="6"/>
      <c r="L291" s="7"/>
      <c r="N291" s="36"/>
      <c r="O291" s="36"/>
      <c r="P291" s="36"/>
      <c r="Q291" s="36"/>
    </row>
    <row r="292" spans="1:17" ht="15.75">
      <c r="A292" s="8" t="s">
        <v>500</v>
      </c>
      <c r="B292" s="3"/>
      <c r="C292" s="3"/>
      <c r="D292" s="3"/>
      <c r="E292" s="3"/>
      <c r="F292" s="6"/>
      <c r="G292" s="6"/>
      <c r="H292" s="6"/>
      <c r="I292" s="6"/>
      <c r="J292" s="6"/>
      <c r="K292" s="6"/>
      <c r="L292" s="7"/>
      <c r="N292" s="36"/>
      <c r="O292" s="36"/>
      <c r="P292" s="36"/>
      <c r="Q292" s="36"/>
    </row>
    <row r="293" spans="1:17" ht="15.75">
      <c r="A293" s="80"/>
      <c r="B293" s="80" t="s">
        <v>15</v>
      </c>
      <c r="C293" s="81" t="s">
        <v>1</v>
      </c>
      <c r="D293" s="82" t="s">
        <v>32</v>
      </c>
      <c r="E293" s="83" t="s">
        <v>2</v>
      </c>
      <c r="F293" s="81" t="s">
        <v>3</v>
      </c>
      <c r="G293" s="84" t="s">
        <v>4</v>
      </c>
      <c r="H293" s="84" t="s">
        <v>4</v>
      </c>
      <c r="I293" s="85" t="s">
        <v>5</v>
      </c>
      <c r="J293" s="84" t="s">
        <v>29</v>
      </c>
      <c r="K293" s="110" t="s">
        <v>336</v>
      </c>
      <c r="L293" s="110" t="s">
        <v>35</v>
      </c>
      <c r="M293" s="84" t="s">
        <v>7</v>
      </c>
      <c r="N293" s="84" t="s">
        <v>7</v>
      </c>
      <c r="O293" s="84" t="s">
        <v>8</v>
      </c>
      <c r="P293" s="80" t="s">
        <v>9</v>
      </c>
      <c r="Q293" s="86" t="s">
        <v>27</v>
      </c>
    </row>
    <row r="294" spans="1:17">
      <c r="A294" s="87"/>
      <c r="B294" s="87"/>
      <c r="C294" s="88"/>
      <c r="D294" s="89"/>
      <c r="E294" s="90"/>
      <c r="F294" s="88"/>
      <c r="G294" s="91" t="s">
        <v>10</v>
      </c>
      <c r="H294" s="91" t="s">
        <v>10</v>
      </c>
      <c r="I294" s="91" t="s">
        <v>11</v>
      </c>
      <c r="J294" s="91" t="s">
        <v>337</v>
      </c>
      <c r="K294" s="111" t="s">
        <v>338</v>
      </c>
      <c r="L294" s="111" t="s">
        <v>34</v>
      </c>
      <c r="M294" s="91" t="s">
        <v>12</v>
      </c>
      <c r="N294" s="91" t="s">
        <v>13</v>
      </c>
      <c r="O294" s="91" t="s">
        <v>14</v>
      </c>
      <c r="P294" s="87"/>
      <c r="Q294" s="92"/>
    </row>
    <row r="295" spans="1:17">
      <c r="A295" s="87"/>
      <c r="B295" s="87"/>
      <c r="C295" s="93"/>
      <c r="D295" s="89"/>
      <c r="E295" s="90"/>
      <c r="F295" s="88"/>
      <c r="G295" s="91" t="s">
        <v>31</v>
      </c>
      <c r="H295" s="91" t="s">
        <v>30</v>
      </c>
      <c r="I295" s="91" t="s">
        <v>6</v>
      </c>
      <c r="J295" s="91"/>
      <c r="K295" s="91"/>
      <c r="L295" s="91"/>
      <c r="M295" s="91"/>
      <c r="N295" s="91"/>
      <c r="O295" s="91"/>
      <c r="P295" s="87"/>
      <c r="Q295" s="92"/>
    </row>
    <row r="296" spans="1:17">
      <c r="A296" s="94"/>
      <c r="B296" s="94"/>
      <c r="C296" s="95"/>
      <c r="D296" s="96"/>
      <c r="E296" s="97"/>
      <c r="F296" s="98"/>
      <c r="G296" s="99"/>
      <c r="H296" s="100"/>
      <c r="I296" s="99"/>
      <c r="J296" s="99"/>
      <c r="K296" s="101"/>
      <c r="L296" s="96"/>
      <c r="M296" s="99"/>
      <c r="N296" s="99"/>
      <c r="O296" s="99"/>
      <c r="P296" s="94"/>
      <c r="Q296" s="102"/>
    </row>
    <row r="297" spans="1:17" ht="15.75">
      <c r="A297" s="37"/>
      <c r="B297" s="2"/>
      <c r="C297" s="38"/>
      <c r="D297" s="103"/>
      <c r="E297" s="26"/>
      <c r="F297" s="38"/>
      <c r="G297" s="39"/>
      <c r="H297" s="39"/>
      <c r="I297" s="39"/>
      <c r="J297" s="39"/>
      <c r="K297" s="1"/>
      <c r="L297" s="36"/>
      <c r="M297" s="1"/>
      <c r="N297" s="1"/>
      <c r="O297" s="1"/>
      <c r="P297" s="41"/>
      <c r="Q297" s="44"/>
    </row>
    <row r="298" spans="1:17" ht="15.75">
      <c r="A298" s="37">
        <v>1</v>
      </c>
      <c r="B298" s="40" t="s">
        <v>484</v>
      </c>
      <c r="C298" s="38" t="s">
        <v>485</v>
      </c>
      <c r="D298" s="64" t="s">
        <v>486</v>
      </c>
      <c r="E298" s="26">
        <v>43220</v>
      </c>
      <c r="F298" s="125" t="s">
        <v>487</v>
      </c>
      <c r="G298" s="39">
        <v>625000</v>
      </c>
      <c r="H298" s="39">
        <v>0</v>
      </c>
      <c r="I298" s="1">
        <v>15625</v>
      </c>
      <c r="J298" s="1">
        <v>0</v>
      </c>
      <c r="K298" s="1">
        <v>0</v>
      </c>
      <c r="L298" s="1">
        <v>0</v>
      </c>
      <c r="M298" s="1">
        <f>SUM(G298:L298)</f>
        <v>640625</v>
      </c>
      <c r="N298" s="1">
        <f>20000000-M298</f>
        <v>19359375</v>
      </c>
      <c r="O298" s="1">
        <f t="shared" ref="O298" si="43">+M298+N298</f>
        <v>20000000</v>
      </c>
      <c r="P298" s="60" t="s">
        <v>490</v>
      </c>
      <c r="Q298" s="151" t="s">
        <v>36</v>
      </c>
    </row>
    <row r="299" spans="1:17" ht="15.75">
      <c r="A299" s="37"/>
      <c r="B299" s="40"/>
      <c r="C299" s="38"/>
      <c r="D299" s="36"/>
      <c r="E299" s="26"/>
      <c r="F299" s="38"/>
      <c r="G299" s="39"/>
      <c r="H299" s="39"/>
      <c r="I299" s="39"/>
      <c r="J299" s="39"/>
      <c r="K299" s="39"/>
      <c r="L299" s="36"/>
      <c r="M299" s="1"/>
      <c r="N299" s="1"/>
      <c r="O299" s="1"/>
      <c r="P299" s="104"/>
      <c r="Q299" s="105"/>
    </row>
    <row r="300" spans="1:17" ht="16.5" thickBot="1">
      <c r="A300" s="27"/>
      <c r="B300" s="57"/>
      <c r="C300" s="58"/>
      <c r="D300" s="106"/>
      <c r="E300" s="58"/>
      <c r="F300" s="59"/>
      <c r="G300" s="28">
        <f t="shared" ref="G300" si="44">SUM(G298:G299)</f>
        <v>625000</v>
      </c>
      <c r="H300" s="28">
        <f t="shared" ref="H300:O300" si="45">SUM(H298:H299)</f>
        <v>0</v>
      </c>
      <c r="I300" s="28">
        <f t="shared" si="45"/>
        <v>15625</v>
      </c>
      <c r="J300" s="28">
        <f t="shared" si="45"/>
        <v>0</v>
      </c>
      <c r="K300" s="28">
        <f t="shared" si="45"/>
        <v>0</v>
      </c>
      <c r="L300" s="28">
        <f t="shared" si="45"/>
        <v>0</v>
      </c>
      <c r="M300" s="28">
        <f t="shared" si="45"/>
        <v>640625</v>
      </c>
      <c r="N300" s="28">
        <f t="shared" si="45"/>
        <v>19359375</v>
      </c>
      <c r="O300" s="28">
        <f t="shared" si="45"/>
        <v>20000000</v>
      </c>
      <c r="P300" s="107"/>
      <c r="Q300" s="108"/>
    </row>
    <row r="301" spans="1:17" ht="16.5" thickTop="1">
      <c r="A301" s="5"/>
      <c r="B301" s="4"/>
      <c r="C301" s="4"/>
      <c r="D301" s="5"/>
      <c r="E301" s="4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4"/>
      <c r="Q301" s="109"/>
    </row>
    <row r="302" spans="1:17" ht="15.75">
      <c r="A302" s="5"/>
      <c r="B302" s="31" t="s">
        <v>505</v>
      </c>
      <c r="C302" s="4"/>
      <c r="D302" s="46"/>
      <c r="E302" s="36"/>
      <c r="F302" s="30"/>
      <c r="G302" s="31"/>
      <c r="H302" s="31"/>
      <c r="I302" s="31"/>
      <c r="J302" s="31"/>
      <c r="K302" s="31"/>
      <c r="L302" s="31"/>
      <c r="N302" s="36"/>
      <c r="O302" s="36"/>
      <c r="P302" s="36"/>
      <c r="Q302" s="40"/>
    </row>
    <row r="303" spans="1:17" ht="15.75">
      <c r="A303" s="47"/>
      <c r="B303" s="48" t="s">
        <v>19</v>
      </c>
      <c r="C303" s="31" t="s">
        <v>25</v>
      </c>
      <c r="D303" s="46"/>
      <c r="E303" s="36"/>
      <c r="F303" s="49"/>
      <c r="G303" s="155" t="s">
        <v>26</v>
      </c>
      <c r="H303" s="155"/>
      <c r="I303" s="155"/>
      <c r="J303" s="36"/>
      <c r="K303" s="49"/>
      <c r="L303" s="36"/>
      <c r="N303" s="36"/>
      <c r="O303" s="36"/>
      <c r="P303" s="36"/>
      <c r="Q303" s="36"/>
    </row>
    <row r="304" spans="1:17" ht="15.75">
      <c r="A304" s="47"/>
      <c r="B304" s="48"/>
      <c r="C304" s="31"/>
      <c r="D304" s="46"/>
      <c r="E304" s="36"/>
      <c r="F304" s="31"/>
      <c r="G304" s="31"/>
      <c r="H304" s="31"/>
      <c r="I304" s="31"/>
      <c r="J304" s="31"/>
      <c r="K304" s="31"/>
      <c r="L304" s="31"/>
      <c r="N304" s="36"/>
      <c r="O304" s="36"/>
      <c r="P304" s="36"/>
      <c r="Q304" s="36"/>
    </row>
    <row r="305" spans="1:17" ht="15.75">
      <c r="A305" s="47"/>
      <c r="B305" s="48"/>
      <c r="C305" s="31"/>
      <c r="D305" s="46"/>
      <c r="E305" s="36"/>
      <c r="F305" s="31"/>
      <c r="G305" s="31"/>
      <c r="H305" s="31"/>
      <c r="I305" s="31"/>
      <c r="J305" s="31"/>
      <c r="K305" s="31"/>
      <c r="L305" s="31"/>
      <c r="N305" s="36"/>
      <c r="O305" s="36"/>
      <c r="P305" s="36"/>
      <c r="Q305" s="36"/>
    </row>
    <row r="306" spans="1:17" ht="15.75">
      <c r="A306" s="47"/>
      <c r="B306" s="48"/>
      <c r="C306" s="31"/>
      <c r="D306" s="46"/>
      <c r="E306" s="36"/>
      <c r="F306" s="31"/>
      <c r="G306" s="31"/>
      <c r="H306" s="31"/>
      <c r="I306" s="31"/>
      <c r="J306" s="31"/>
      <c r="K306" s="31"/>
      <c r="L306" s="36"/>
      <c r="N306" s="36"/>
      <c r="O306" s="36"/>
      <c r="P306" s="36"/>
      <c r="Q306" s="36"/>
    </row>
    <row r="307" spans="1:17" ht="15.75">
      <c r="A307" s="47"/>
      <c r="B307" s="48"/>
      <c r="C307" s="31"/>
      <c r="D307" s="46"/>
      <c r="E307" s="36"/>
      <c r="F307" s="31"/>
      <c r="G307" s="31"/>
      <c r="H307" s="31"/>
      <c r="I307" s="31"/>
      <c r="J307" s="31"/>
      <c r="K307" s="31"/>
      <c r="L307" s="31"/>
      <c r="N307" s="36"/>
      <c r="O307" s="36"/>
      <c r="P307" s="36"/>
      <c r="Q307" s="36"/>
    </row>
    <row r="308" spans="1:17" ht="15.75">
      <c r="A308" s="47" t="s">
        <v>20</v>
      </c>
      <c r="B308" s="50" t="s">
        <v>23</v>
      </c>
      <c r="C308" s="51" t="s">
        <v>21</v>
      </c>
      <c r="D308" s="46"/>
      <c r="E308" s="36"/>
      <c r="F308" s="32"/>
      <c r="G308" s="32" t="s">
        <v>16</v>
      </c>
      <c r="H308" s="32"/>
      <c r="I308" s="32" t="s">
        <v>28</v>
      </c>
      <c r="J308" s="36"/>
      <c r="K308" s="36"/>
      <c r="L308" s="36"/>
      <c r="N308" s="36"/>
      <c r="O308" s="36"/>
      <c r="P308" s="36"/>
      <c r="Q308" s="36"/>
    </row>
    <row r="309" spans="1:17" ht="15.75">
      <c r="A309" s="47"/>
      <c r="B309" s="52" t="s">
        <v>24</v>
      </c>
      <c r="C309" s="53" t="s">
        <v>17</v>
      </c>
      <c r="D309" s="46"/>
      <c r="E309" s="36"/>
      <c r="F309" s="54"/>
      <c r="G309" s="54" t="s">
        <v>18</v>
      </c>
      <c r="H309" s="54"/>
      <c r="I309" s="54" t="s">
        <v>22</v>
      </c>
      <c r="J309" s="36"/>
      <c r="K309" s="36"/>
      <c r="L309" s="36"/>
      <c r="N309" s="36"/>
      <c r="O309" s="36"/>
      <c r="P309" s="36"/>
      <c r="Q309" s="36"/>
    </row>
  </sheetData>
  <mergeCells count="15">
    <mergeCell ref="G183:I183"/>
    <mergeCell ref="G142:I142"/>
    <mergeCell ref="G283:I283"/>
    <mergeCell ref="G163:I163"/>
    <mergeCell ref="G14:I14"/>
    <mergeCell ref="G35:I35"/>
    <mergeCell ref="G56:I56"/>
    <mergeCell ref="G77:I77"/>
    <mergeCell ref="G98:I98"/>
    <mergeCell ref="G119:I119"/>
    <mergeCell ref="G303:I303"/>
    <mergeCell ref="G263:I263"/>
    <mergeCell ref="G223:I223"/>
    <mergeCell ref="G243:I243"/>
    <mergeCell ref="G203:I203"/>
  </mergeCells>
  <pageMargins left="0.1181102362204724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21"/>
  <sheetViews>
    <sheetView topLeftCell="A317" workbookViewId="0">
      <selection activeCell="F329" sqref="F329"/>
    </sheetView>
  </sheetViews>
  <sheetFormatPr defaultRowHeight="15"/>
  <cols>
    <col min="1" max="1" width="3.7109375" style="63" customWidth="1"/>
    <col min="2" max="2" width="16.85546875" style="63" customWidth="1"/>
    <col min="3" max="4" width="9.140625" style="63"/>
    <col min="5" max="5" width="12.28515625" style="63" bestFit="1" customWidth="1"/>
    <col min="6" max="6" width="14.140625" style="63" customWidth="1"/>
    <col min="7" max="7" width="16.85546875" style="63" customWidth="1"/>
    <col min="8" max="8" width="8" style="63" customWidth="1"/>
    <col min="9" max="9" width="15.28515625" style="63" customWidth="1"/>
    <col min="10" max="10" width="13.85546875" style="63" customWidth="1"/>
    <col min="11" max="11" width="11.5703125" style="63" customWidth="1"/>
    <col min="12" max="12" width="10.85546875" style="63" customWidth="1"/>
    <col min="13" max="13" width="15.42578125" style="36" bestFit="1" customWidth="1"/>
    <col min="14" max="14" width="16" style="63" customWidth="1"/>
    <col min="15" max="15" width="15.5703125" style="63" customWidth="1"/>
    <col min="16" max="16" width="7.5703125" style="63" customWidth="1"/>
    <col min="17" max="17" width="9.7109375" style="63" customWidth="1"/>
    <col min="18" max="16384" width="9.140625" style="63"/>
  </cols>
  <sheetData>
    <row r="1" spans="1:17">
      <c r="A1" s="149" t="s">
        <v>511</v>
      </c>
    </row>
    <row r="2" spans="1:17" ht="15.75">
      <c r="A2" s="3" t="s">
        <v>0</v>
      </c>
      <c r="B2" s="4"/>
      <c r="C2" s="5"/>
      <c r="D2" s="5"/>
      <c r="E2" s="5"/>
      <c r="F2" s="6"/>
      <c r="G2" s="6"/>
      <c r="H2" s="6"/>
      <c r="I2" s="6"/>
      <c r="J2" s="6"/>
      <c r="K2" s="6"/>
      <c r="L2" s="7"/>
      <c r="N2" s="36"/>
      <c r="O2" s="36"/>
      <c r="P2" s="36"/>
      <c r="Q2" s="36"/>
    </row>
    <row r="3" spans="1:17" ht="15.75">
      <c r="A3" s="8" t="s">
        <v>509</v>
      </c>
      <c r="B3" s="3"/>
      <c r="C3" s="3"/>
      <c r="D3" s="3"/>
      <c r="E3" s="3"/>
      <c r="F3" s="6"/>
      <c r="G3" s="6"/>
      <c r="H3" s="6"/>
      <c r="I3" s="6"/>
      <c r="J3" s="6"/>
      <c r="K3" s="6"/>
      <c r="L3" s="7"/>
      <c r="N3" s="36"/>
      <c r="O3" s="36"/>
      <c r="P3" s="36"/>
      <c r="Q3" s="36"/>
    </row>
    <row r="4" spans="1:17" ht="15.75">
      <c r="A4" s="80"/>
      <c r="B4" s="80" t="s">
        <v>15</v>
      </c>
      <c r="C4" s="81" t="s">
        <v>1</v>
      </c>
      <c r="D4" s="82" t="s">
        <v>32</v>
      </c>
      <c r="E4" s="83" t="s">
        <v>2</v>
      </c>
      <c r="F4" s="81" t="s">
        <v>3</v>
      </c>
      <c r="G4" s="84" t="s">
        <v>4</v>
      </c>
      <c r="H4" s="84" t="s">
        <v>4</v>
      </c>
      <c r="I4" s="85" t="s">
        <v>5</v>
      </c>
      <c r="J4" s="84" t="s">
        <v>29</v>
      </c>
      <c r="K4" s="110" t="s">
        <v>336</v>
      </c>
      <c r="L4" s="110" t="s">
        <v>35</v>
      </c>
      <c r="M4" s="84" t="s">
        <v>7</v>
      </c>
      <c r="N4" s="84" t="s">
        <v>7</v>
      </c>
      <c r="O4" s="84" t="s">
        <v>8</v>
      </c>
      <c r="P4" s="80" t="s">
        <v>9</v>
      </c>
      <c r="Q4" s="86" t="s">
        <v>27</v>
      </c>
    </row>
    <row r="5" spans="1:17">
      <c r="A5" s="87"/>
      <c r="B5" s="87"/>
      <c r="C5" s="88"/>
      <c r="D5" s="89"/>
      <c r="E5" s="90"/>
      <c r="F5" s="88"/>
      <c r="G5" s="91" t="s">
        <v>10</v>
      </c>
      <c r="H5" s="91" t="s">
        <v>10</v>
      </c>
      <c r="I5" s="91" t="s">
        <v>11</v>
      </c>
      <c r="J5" s="91" t="s">
        <v>337</v>
      </c>
      <c r="K5" s="111" t="s">
        <v>338</v>
      </c>
      <c r="L5" s="111" t="s">
        <v>34</v>
      </c>
      <c r="M5" s="91" t="s">
        <v>12</v>
      </c>
      <c r="N5" s="91" t="s">
        <v>13</v>
      </c>
      <c r="O5" s="91" t="s">
        <v>14</v>
      </c>
      <c r="P5" s="87"/>
      <c r="Q5" s="92"/>
    </row>
    <row r="6" spans="1:17">
      <c r="A6" s="87"/>
      <c r="B6" s="87"/>
      <c r="C6" s="93"/>
      <c r="D6" s="89"/>
      <c r="E6" s="90"/>
      <c r="F6" s="88"/>
      <c r="G6" s="91" t="s">
        <v>31</v>
      </c>
      <c r="H6" s="91" t="s">
        <v>30</v>
      </c>
      <c r="I6" s="91" t="s">
        <v>6</v>
      </c>
      <c r="J6" s="91"/>
      <c r="K6" s="91"/>
      <c r="L6" s="91"/>
      <c r="M6" s="91"/>
      <c r="N6" s="91"/>
      <c r="O6" s="91"/>
      <c r="P6" s="87"/>
      <c r="Q6" s="92"/>
    </row>
    <row r="7" spans="1:17">
      <c r="A7" s="94"/>
      <c r="B7" s="94"/>
      <c r="C7" s="95"/>
      <c r="D7" s="96"/>
      <c r="E7" s="97"/>
      <c r="F7" s="98"/>
      <c r="G7" s="99"/>
      <c r="H7" s="100"/>
      <c r="I7" s="99"/>
      <c r="J7" s="99"/>
      <c r="K7" s="101"/>
      <c r="L7" s="96"/>
      <c r="M7" s="99"/>
      <c r="N7" s="99"/>
      <c r="O7" s="99"/>
      <c r="P7" s="94"/>
      <c r="Q7" s="102"/>
    </row>
    <row r="8" spans="1:17" ht="15.75">
      <c r="A8" s="37"/>
      <c r="B8" s="2"/>
      <c r="C8" s="38"/>
      <c r="D8" s="103"/>
      <c r="E8" s="26"/>
      <c r="F8" s="38"/>
      <c r="G8" s="39"/>
      <c r="H8" s="39"/>
      <c r="I8" s="39"/>
      <c r="J8" s="39"/>
      <c r="K8" s="1"/>
      <c r="L8" s="36"/>
      <c r="M8" s="1"/>
      <c r="N8" s="1"/>
      <c r="O8" s="1"/>
      <c r="P8" s="41"/>
      <c r="Q8" s="44"/>
    </row>
    <row r="9" spans="1:17" ht="15.75">
      <c r="A9" s="37">
        <v>1</v>
      </c>
      <c r="B9" s="40" t="s">
        <v>506</v>
      </c>
      <c r="C9" s="38" t="s">
        <v>507</v>
      </c>
      <c r="D9" s="64" t="s">
        <v>508</v>
      </c>
      <c r="E9" s="26">
        <v>43222</v>
      </c>
      <c r="F9" s="125" t="s">
        <v>510</v>
      </c>
      <c r="G9" s="39">
        <v>0</v>
      </c>
      <c r="H9" s="39">
        <v>0</v>
      </c>
      <c r="I9" s="1">
        <v>0</v>
      </c>
      <c r="J9" s="1">
        <v>0</v>
      </c>
      <c r="K9" s="1">
        <v>0</v>
      </c>
      <c r="L9" s="1">
        <v>0</v>
      </c>
      <c r="M9" s="1">
        <f>SUM(G9:L9)</f>
        <v>0</v>
      </c>
      <c r="N9" s="1">
        <f>5000000-M9</f>
        <v>5000000</v>
      </c>
      <c r="O9" s="1">
        <f t="shared" ref="O9" si="0">+M9+N9</f>
        <v>5000000</v>
      </c>
      <c r="P9" s="60" t="s">
        <v>259</v>
      </c>
      <c r="Q9" s="151" t="s">
        <v>31</v>
      </c>
    </row>
    <row r="10" spans="1:17" ht="15.75">
      <c r="A10" s="37"/>
      <c r="B10" s="40"/>
      <c r="C10" s="38"/>
      <c r="D10" s="36"/>
      <c r="E10" s="26"/>
      <c r="F10" s="38"/>
      <c r="G10" s="39"/>
      <c r="H10" s="39"/>
      <c r="I10" s="39"/>
      <c r="J10" s="39"/>
      <c r="K10" s="39"/>
      <c r="L10" s="36"/>
      <c r="M10" s="1"/>
      <c r="N10" s="1"/>
      <c r="O10" s="1"/>
      <c r="P10" s="104"/>
      <c r="Q10" s="105"/>
    </row>
    <row r="11" spans="1:17" ht="16.5" thickBot="1">
      <c r="A11" s="27"/>
      <c r="B11" s="57"/>
      <c r="C11" s="58"/>
      <c r="D11" s="106"/>
      <c r="E11" s="58"/>
      <c r="F11" s="59"/>
      <c r="G11" s="28">
        <f t="shared" ref="G11" si="1">SUM(G9:G10)</f>
        <v>0</v>
      </c>
      <c r="H11" s="28">
        <f t="shared" ref="H11:O11" si="2">SUM(H9:H10)</f>
        <v>0</v>
      </c>
      <c r="I11" s="28">
        <f t="shared" si="2"/>
        <v>0</v>
      </c>
      <c r="J11" s="28">
        <f t="shared" si="2"/>
        <v>0</v>
      </c>
      <c r="K11" s="28">
        <f t="shared" si="2"/>
        <v>0</v>
      </c>
      <c r="L11" s="28">
        <f t="shared" si="2"/>
        <v>0</v>
      </c>
      <c r="M11" s="28">
        <f t="shared" si="2"/>
        <v>0</v>
      </c>
      <c r="N11" s="28">
        <f t="shared" si="2"/>
        <v>5000000</v>
      </c>
      <c r="O11" s="28">
        <f t="shared" si="2"/>
        <v>5000000</v>
      </c>
      <c r="P11" s="107"/>
      <c r="Q11" s="108"/>
    </row>
    <row r="12" spans="1:17" ht="16.5" hidden="1" thickTop="1">
      <c r="A12" s="5"/>
      <c r="B12" s="4"/>
      <c r="C12" s="4"/>
      <c r="D12" s="5"/>
      <c r="E12" s="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4"/>
      <c r="Q12" s="109"/>
    </row>
    <row r="13" spans="1:17" ht="15.75" hidden="1">
      <c r="A13" s="5"/>
      <c r="B13" s="31" t="s">
        <v>512</v>
      </c>
      <c r="C13" s="4"/>
      <c r="D13" s="46"/>
      <c r="E13" s="36"/>
      <c r="F13" s="30"/>
      <c r="G13" s="31"/>
      <c r="H13" s="31"/>
      <c r="I13" s="31"/>
      <c r="J13" s="31"/>
      <c r="K13" s="31"/>
      <c r="L13" s="31"/>
      <c r="N13" s="36"/>
      <c r="O13" s="36"/>
      <c r="P13" s="36"/>
      <c r="Q13" s="40"/>
    </row>
    <row r="14" spans="1:17" ht="15.75" hidden="1">
      <c r="A14" s="47"/>
      <c r="B14" s="48" t="s">
        <v>19</v>
      </c>
      <c r="C14" s="31" t="s">
        <v>25</v>
      </c>
      <c r="D14" s="46"/>
      <c r="E14" s="36"/>
      <c r="F14" s="49"/>
      <c r="G14" s="155" t="s">
        <v>26</v>
      </c>
      <c r="H14" s="155"/>
      <c r="I14" s="155"/>
      <c r="J14" s="36"/>
      <c r="K14" s="49"/>
      <c r="L14" s="36"/>
      <c r="N14" s="36"/>
      <c r="O14" s="36"/>
      <c r="P14" s="36"/>
      <c r="Q14" s="36"/>
    </row>
    <row r="15" spans="1:17" ht="15.75" hidden="1">
      <c r="A15" s="47"/>
      <c r="B15" s="48"/>
      <c r="C15" s="31"/>
      <c r="D15" s="46"/>
      <c r="E15" s="36"/>
      <c r="F15" s="31"/>
      <c r="G15" s="31"/>
      <c r="H15" s="31"/>
      <c r="I15" s="31"/>
      <c r="J15" s="31"/>
      <c r="K15" s="31"/>
      <c r="L15" s="31"/>
      <c r="N15" s="36"/>
      <c r="O15" s="36"/>
      <c r="P15" s="36"/>
      <c r="Q15" s="36"/>
    </row>
    <row r="16" spans="1:17" ht="15.75" hidden="1">
      <c r="A16" s="47"/>
      <c r="B16" s="48"/>
      <c r="C16" s="31"/>
      <c r="D16" s="46"/>
      <c r="E16" s="36"/>
      <c r="F16" s="31"/>
      <c r="G16" s="31"/>
      <c r="H16" s="31"/>
      <c r="I16" s="31"/>
      <c r="J16" s="31"/>
      <c r="K16" s="31"/>
      <c r="L16" s="31"/>
      <c r="N16" s="36"/>
      <c r="O16" s="36"/>
      <c r="P16" s="36"/>
      <c r="Q16" s="36"/>
    </row>
    <row r="17" spans="1:17" ht="15.75" hidden="1">
      <c r="A17" s="47"/>
      <c r="B17" s="48"/>
      <c r="C17" s="31"/>
      <c r="D17" s="46"/>
      <c r="E17" s="36"/>
      <c r="F17" s="31"/>
      <c r="G17" s="31"/>
      <c r="H17" s="31"/>
      <c r="I17" s="31"/>
      <c r="J17" s="31"/>
      <c r="K17" s="31"/>
      <c r="L17" s="36"/>
      <c r="N17" s="36"/>
      <c r="O17" s="36"/>
      <c r="P17" s="36"/>
      <c r="Q17" s="36"/>
    </row>
    <row r="18" spans="1:17" ht="15.75" hidden="1">
      <c r="A18" s="47"/>
      <c r="B18" s="48"/>
      <c r="C18" s="31"/>
      <c r="D18" s="46"/>
      <c r="E18" s="36"/>
      <c r="F18" s="31"/>
      <c r="G18" s="31"/>
      <c r="H18" s="31"/>
      <c r="I18" s="31"/>
      <c r="J18" s="31"/>
      <c r="K18" s="31"/>
      <c r="L18" s="31"/>
      <c r="N18" s="36"/>
      <c r="O18" s="36"/>
      <c r="P18" s="36"/>
      <c r="Q18" s="36"/>
    </row>
    <row r="19" spans="1:17" ht="15.75" hidden="1">
      <c r="A19" s="47" t="s">
        <v>20</v>
      </c>
      <c r="B19" s="50" t="s">
        <v>23</v>
      </c>
      <c r="C19" s="51" t="s">
        <v>21</v>
      </c>
      <c r="D19" s="46"/>
      <c r="E19" s="36"/>
      <c r="F19" s="32"/>
      <c r="G19" s="32" t="s">
        <v>16</v>
      </c>
      <c r="H19" s="32"/>
      <c r="I19" s="32" t="s">
        <v>28</v>
      </c>
      <c r="J19" s="36"/>
      <c r="K19" s="36"/>
      <c r="L19" s="36"/>
      <c r="N19" s="36"/>
      <c r="O19" s="36"/>
      <c r="P19" s="36"/>
      <c r="Q19" s="36"/>
    </row>
    <row r="20" spans="1:17" ht="15.75" hidden="1">
      <c r="A20" s="47"/>
      <c r="B20" s="52" t="s">
        <v>24</v>
      </c>
      <c r="C20" s="53" t="s">
        <v>17</v>
      </c>
      <c r="D20" s="46"/>
      <c r="E20" s="36"/>
      <c r="F20" s="54"/>
      <c r="G20" s="54" t="s">
        <v>18</v>
      </c>
      <c r="H20" s="54"/>
      <c r="I20" s="54" t="s">
        <v>22</v>
      </c>
      <c r="J20" s="36"/>
      <c r="K20" s="36"/>
      <c r="L20" s="36"/>
      <c r="N20" s="36"/>
      <c r="O20" s="36"/>
      <c r="P20" s="36"/>
      <c r="Q20" s="36"/>
    </row>
    <row r="21" spans="1:17" hidden="1"/>
    <row r="22" spans="1:17" ht="16.5" thickTop="1">
      <c r="A22" s="3" t="s">
        <v>0</v>
      </c>
      <c r="B22" s="4"/>
      <c r="C22" s="5"/>
      <c r="D22" s="5"/>
      <c r="E22" s="5"/>
      <c r="F22" s="6"/>
      <c r="G22" s="6"/>
      <c r="H22" s="6"/>
      <c r="I22" s="6"/>
      <c r="J22" s="6"/>
      <c r="K22" s="6"/>
      <c r="L22" s="7"/>
      <c r="N22" s="36"/>
      <c r="O22" s="36"/>
      <c r="P22" s="36"/>
      <c r="Q22" s="36"/>
    </row>
    <row r="23" spans="1:17" ht="15.75">
      <c r="A23" s="8" t="s">
        <v>513</v>
      </c>
      <c r="B23" s="3"/>
      <c r="C23" s="3"/>
      <c r="D23" s="3"/>
      <c r="E23" s="3"/>
      <c r="F23" s="6"/>
      <c r="G23" s="6"/>
      <c r="H23" s="6"/>
      <c r="I23" s="6"/>
      <c r="J23" s="6"/>
      <c r="K23" s="6"/>
      <c r="L23" s="7"/>
      <c r="N23" s="36"/>
      <c r="O23" s="36"/>
      <c r="P23" s="36"/>
      <c r="Q23" s="36"/>
    </row>
    <row r="24" spans="1:17" ht="15.75">
      <c r="A24" s="80"/>
      <c r="B24" s="80" t="s">
        <v>15</v>
      </c>
      <c r="C24" s="81" t="s">
        <v>1</v>
      </c>
      <c r="D24" s="82" t="s">
        <v>32</v>
      </c>
      <c r="E24" s="83" t="s">
        <v>2</v>
      </c>
      <c r="F24" s="81" t="s">
        <v>3</v>
      </c>
      <c r="G24" s="84" t="s">
        <v>4</v>
      </c>
      <c r="H24" s="84" t="s">
        <v>4</v>
      </c>
      <c r="I24" s="85" t="s">
        <v>5</v>
      </c>
      <c r="J24" s="84" t="s">
        <v>29</v>
      </c>
      <c r="K24" s="110" t="s">
        <v>336</v>
      </c>
      <c r="L24" s="110" t="s">
        <v>35</v>
      </c>
      <c r="M24" s="84" t="s">
        <v>7</v>
      </c>
      <c r="N24" s="84" t="s">
        <v>7</v>
      </c>
      <c r="O24" s="84" t="s">
        <v>8</v>
      </c>
      <c r="P24" s="80" t="s">
        <v>9</v>
      </c>
      <c r="Q24" s="86" t="s">
        <v>27</v>
      </c>
    </row>
    <row r="25" spans="1:17">
      <c r="A25" s="87"/>
      <c r="B25" s="87"/>
      <c r="C25" s="88"/>
      <c r="D25" s="89"/>
      <c r="E25" s="90"/>
      <c r="F25" s="88"/>
      <c r="G25" s="91" t="s">
        <v>10</v>
      </c>
      <c r="H25" s="91" t="s">
        <v>10</v>
      </c>
      <c r="I25" s="91" t="s">
        <v>11</v>
      </c>
      <c r="J25" s="91" t="s">
        <v>337</v>
      </c>
      <c r="K25" s="111" t="s">
        <v>338</v>
      </c>
      <c r="L25" s="111" t="s">
        <v>34</v>
      </c>
      <c r="M25" s="91" t="s">
        <v>12</v>
      </c>
      <c r="N25" s="91" t="s">
        <v>13</v>
      </c>
      <c r="O25" s="91" t="s">
        <v>14</v>
      </c>
      <c r="P25" s="87"/>
      <c r="Q25" s="92"/>
    </row>
    <row r="26" spans="1:17">
      <c r="A26" s="87"/>
      <c r="B26" s="87"/>
      <c r="C26" s="93"/>
      <c r="D26" s="89"/>
      <c r="E26" s="90"/>
      <c r="F26" s="88"/>
      <c r="G26" s="91" t="s">
        <v>31</v>
      </c>
      <c r="H26" s="91" t="s">
        <v>30</v>
      </c>
      <c r="I26" s="91" t="s">
        <v>6</v>
      </c>
      <c r="J26" s="91"/>
      <c r="K26" s="91"/>
      <c r="L26" s="91"/>
      <c r="M26" s="91"/>
      <c r="N26" s="91"/>
      <c r="O26" s="91"/>
      <c r="P26" s="87"/>
      <c r="Q26" s="92"/>
    </row>
    <row r="27" spans="1:17">
      <c r="A27" s="94"/>
      <c r="B27" s="94"/>
      <c r="C27" s="95"/>
      <c r="D27" s="96"/>
      <c r="E27" s="97"/>
      <c r="F27" s="98"/>
      <c r="G27" s="99"/>
      <c r="H27" s="100"/>
      <c r="I27" s="99"/>
      <c r="J27" s="99"/>
      <c r="K27" s="101"/>
      <c r="L27" s="96"/>
      <c r="M27" s="99"/>
      <c r="N27" s="99"/>
      <c r="O27" s="99"/>
      <c r="P27" s="94"/>
      <c r="Q27" s="102"/>
    </row>
    <row r="28" spans="1:17" ht="15.75">
      <c r="A28" s="37"/>
      <c r="B28" s="2"/>
      <c r="C28" s="38"/>
      <c r="D28" s="103"/>
      <c r="E28" s="26"/>
      <c r="F28" s="38"/>
      <c r="G28" s="39"/>
      <c r="H28" s="39"/>
      <c r="I28" s="39"/>
      <c r="J28" s="39"/>
      <c r="K28" s="1"/>
      <c r="L28" s="36"/>
      <c r="M28" s="1"/>
      <c r="N28" s="1"/>
      <c r="O28" s="1"/>
      <c r="P28" s="41"/>
      <c r="Q28" s="44"/>
    </row>
    <row r="29" spans="1:17" ht="15.75">
      <c r="A29" s="37">
        <v>1</v>
      </c>
      <c r="B29" s="40" t="s">
        <v>514</v>
      </c>
      <c r="C29" s="38" t="s">
        <v>515</v>
      </c>
      <c r="D29" s="64" t="s">
        <v>516</v>
      </c>
      <c r="E29" s="26">
        <v>43223</v>
      </c>
      <c r="F29" s="125" t="s">
        <v>517</v>
      </c>
      <c r="G29" s="39">
        <v>6242500</v>
      </c>
      <c r="H29" s="39">
        <v>0</v>
      </c>
      <c r="I29" s="1">
        <v>156063</v>
      </c>
      <c r="J29" s="1">
        <v>39613</v>
      </c>
      <c r="K29" s="1">
        <v>0</v>
      </c>
      <c r="L29" s="1">
        <v>0</v>
      </c>
      <c r="M29" s="1">
        <f>SUM(G29:L29)</f>
        <v>6438176</v>
      </c>
      <c r="N29" s="1">
        <f>10000000-M29</f>
        <v>3561824</v>
      </c>
      <c r="O29" s="1">
        <f t="shared" ref="O29" si="3">+M29+N29</f>
        <v>10000000</v>
      </c>
      <c r="P29" s="60" t="s">
        <v>518</v>
      </c>
      <c r="Q29" s="151" t="s">
        <v>36</v>
      </c>
    </row>
    <row r="30" spans="1:17" ht="15.75">
      <c r="A30" s="37"/>
      <c r="B30" s="40"/>
      <c r="C30" s="38"/>
      <c r="D30" s="36"/>
      <c r="E30" s="26"/>
      <c r="F30" s="38"/>
      <c r="G30" s="39"/>
      <c r="H30" s="39"/>
      <c r="I30" s="39"/>
      <c r="J30" s="39"/>
      <c r="K30" s="39"/>
      <c r="L30" s="36"/>
      <c r="M30" s="1"/>
      <c r="N30" s="1"/>
      <c r="O30" s="1"/>
      <c r="P30" s="104"/>
      <c r="Q30" s="105"/>
    </row>
    <row r="31" spans="1:17" ht="16.5" thickBot="1">
      <c r="A31" s="27"/>
      <c r="B31" s="57"/>
      <c r="C31" s="58"/>
      <c r="D31" s="106"/>
      <c r="E31" s="58"/>
      <c r="F31" s="59"/>
      <c r="G31" s="28">
        <f t="shared" ref="G31" si="4">SUM(G29:G30)</f>
        <v>6242500</v>
      </c>
      <c r="H31" s="28">
        <f t="shared" ref="H31:O31" si="5">SUM(H29:H30)</f>
        <v>0</v>
      </c>
      <c r="I31" s="28">
        <f t="shared" si="5"/>
        <v>156063</v>
      </c>
      <c r="J31" s="28">
        <f t="shared" si="5"/>
        <v>39613</v>
      </c>
      <c r="K31" s="28">
        <f t="shared" si="5"/>
        <v>0</v>
      </c>
      <c r="L31" s="28">
        <f t="shared" si="5"/>
        <v>0</v>
      </c>
      <c r="M31" s="28">
        <f t="shared" si="5"/>
        <v>6438176</v>
      </c>
      <c r="N31" s="28">
        <f t="shared" si="5"/>
        <v>3561824</v>
      </c>
      <c r="O31" s="28">
        <f t="shared" si="5"/>
        <v>10000000</v>
      </c>
      <c r="P31" s="107"/>
      <c r="Q31" s="108"/>
    </row>
    <row r="32" spans="1:17" ht="16.5" hidden="1" thickTop="1">
      <c r="A32" s="5"/>
      <c r="B32" s="4"/>
      <c r="C32" s="4"/>
      <c r="D32" s="5"/>
      <c r="E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4"/>
      <c r="Q32" s="109"/>
    </row>
    <row r="33" spans="1:17" ht="15.75" hidden="1">
      <c r="A33" s="5"/>
      <c r="B33" s="31" t="s">
        <v>519</v>
      </c>
      <c r="C33" s="4"/>
      <c r="D33" s="46"/>
      <c r="E33" s="36"/>
      <c r="F33" s="30"/>
      <c r="G33" s="31"/>
      <c r="H33" s="31"/>
      <c r="I33" s="31"/>
      <c r="J33" s="31"/>
      <c r="K33" s="31"/>
      <c r="L33" s="31"/>
      <c r="N33" s="36"/>
      <c r="O33" s="36"/>
      <c r="P33" s="36"/>
      <c r="Q33" s="40"/>
    </row>
    <row r="34" spans="1:17" ht="15.75" hidden="1">
      <c r="A34" s="47"/>
      <c r="B34" s="48" t="s">
        <v>19</v>
      </c>
      <c r="C34" s="31" t="s">
        <v>25</v>
      </c>
      <c r="D34" s="46"/>
      <c r="E34" s="36"/>
      <c r="F34" s="49"/>
      <c r="G34" s="155" t="s">
        <v>26</v>
      </c>
      <c r="H34" s="155"/>
      <c r="I34" s="155"/>
      <c r="J34" s="36"/>
      <c r="K34" s="49"/>
      <c r="L34" s="36"/>
      <c r="N34" s="36"/>
      <c r="O34" s="36"/>
      <c r="P34" s="36"/>
      <c r="Q34" s="36"/>
    </row>
    <row r="35" spans="1:17" ht="15.75" hidden="1">
      <c r="A35" s="47"/>
      <c r="B35" s="48"/>
      <c r="C35" s="31"/>
      <c r="D35" s="46"/>
      <c r="E35" s="36"/>
      <c r="F35" s="31"/>
      <c r="G35" s="31"/>
      <c r="H35" s="31"/>
      <c r="I35" s="31"/>
      <c r="J35" s="31"/>
      <c r="K35" s="31"/>
      <c r="L35" s="31"/>
      <c r="N35" s="36"/>
      <c r="O35" s="36"/>
      <c r="P35" s="36"/>
      <c r="Q35" s="36"/>
    </row>
    <row r="36" spans="1:17" ht="15.75" hidden="1">
      <c r="A36" s="47"/>
      <c r="B36" s="48"/>
      <c r="C36" s="31"/>
      <c r="D36" s="46"/>
      <c r="E36" s="36"/>
      <c r="F36" s="31"/>
      <c r="G36" s="31"/>
      <c r="H36" s="31"/>
      <c r="I36" s="31"/>
      <c r="J36" s="31"/>
      <c r="K36" s="31"/>
      <c r="L36" s="31"/>
      <c r="N36" s="36"/>
      <c r="O36" s="36"/>
      <c r="P36" s="36"/>
      <c r="Q36" s="36"/>
    </row>
    <row r="37" spans="1:17" ht="15.75" hidden="1">
      <c r="A37" s="47"/>
      <c r="B37" s="48"/>
      <c r="C37" s="31"/>
      <c r="D37" s="46"/>
      <c r="E37" s="36"/>
      <c r="F37" s="31"/>
      <c r="G37" s="31"/>
      <c r="H37" s="31"/>
      <c r="I37" s="31"/>
      <c r="J37" s="31"/>
      <c r="K37" s="31"/>
      <c r="L37" s="36"/>
      <c r="N37" s="36"/>
      <c r="O37" s="36"/>
      <c r="P37" s="36"/>
      <c r="Q37" s="36"/>
    </row>
    <row r="38" spans="1:17" ht="15.75" hidden="1">
      <c r="A38" s="47"/>
      <c r="B38" s="48"/>
      <c r="C38" s="31"/>
      <c r="D38" s="46"/>
      <c r="E38" s="36"/>
      <c r="F38" s="31"/>
      <c r="G38" s="31"/>
      <c r="H38" s="31"/>
      <c r="I38" s="31"/>
      <c r="J38" s="31"/>
      <c r="K38" s="31"/>
      <c r="L38" s="31"/>
      <c r="N38" s="36"/>
      <c r="O38" s="36"/>
      <c r="P38" s="36"/>
      <c r="Q38" s="36"/>
    </row>
    <row r="39" spans="1:17" ht="15.75" hidden="1">
      <c r="A39" s="47" t="s">
        <v>20</v>
      </c>
      <c r="B39" s="50" t="s">
        <v>23</v>
      </c>
      <c r="C39" s="51" t="s">
        <v>21</v>
      </c>
      <c r="D39" s="46"/>
      <c r="E39" s="36"/>
      <c r="F39" s="32"/>
      <c r="G39" s="32" t="s">
        <v>16</v>
      </c>
      <c r="H39" s="32"/>
      <c r="I39" s="32" t="s">
        <v>28</v>
      </c>
      <c r="J39" s="36"/>
      <c r="K39" s="36"/>
      <c r="L39" s="36"/>
      <c r="N39" s="36"/>
      <c r="O39" s="36"/>
      <c r="P39" s="36"/>
      <c r="Q39" s="36"/>
    </row>
    <row r="40" spans="1:17" ht="15.75" hidden="1">
      <c r="A40" s="47"/>
      <c r="B40" s="52" t="s">
        <v>24</v>
      </c>
      <c r="C40" s="53" t="s">
        <v>17</v>
      </c>
      <c r="D40" s="46"/>
      <c r="E40" s="36"/>
      <c r="F40" s="54"/>
      <c r="G40" s="54" t="s">
        <v>18</v>
      </c>
      <c r="H40" s="54"/>
      <c r="I40" s="54" t="s">
        <v>22</v>
      </c>
      <c r="J40" s="36"/>
      <c r="K40" s="36"/>
      <c r="L40" s="36"/>
      <c r="N40" s="36"/>
      <c r="O40" s="36"/>
      <c r="P40" s="36"/>
      <c r="Q40" s="36"/>
    </row>
    <row r="41" spans="1:17" hidden="1">
      <c r="A41" s="149" t="s">
        <v>529</v>
      </c>
    </row>
    <row r="42" spans="1:17" ht="16.5" thickTop="1">
      <c r="A42" s="3" t="s">
        <v>0</v>
      </c>
      <c r="B42" s="4"/>
      <c r="C42" s="5"/>
      <c r="D42" s="5"/>
      <c r="E42" s="5"/>
      <c r="F42" s="6"/>
      <c r="G42" s="6"/>
      <c r="H42" s="6"/>
      <c r="I42" s="6"/>
      <c r="J42" s="6"/>
      <c r="K42" s="6"/>
      <c r="L42" s="7"/>
      <c r="N42" s="36"/>
      <c r="O42" s="36"/>
      <c r="P42" s="36"/>
      <c r="Q42" s="36"/>
    </row>
    <row r="43" spans="1:17" ht="15.75">
      <c r="A43" s="8" t="s">
        <v>520</v>
      </c>
      <c r="B43" s="3"/>
      <c r="C43" s="3"/>
      <c r="D43" s="3"/>
      <c r="E43" s="3"/>
      <c r="F43" s="6"/>
      <c r="G43" s="6"/>
      <c r="H43" s="6"/>
      <c r="I43" s="6"/>
      <c r="J43" s="6"/>
      <c r="K43" s="6"/>
      <c r="L43" s="7"/>
      <c r="N43" s="36"/>
      <c r="O43" s="36"/>
      <c r="P43" s="36"/>
      <c r="Q43" s="36"/>
    </row>
    <row r="44" spans="1:17" ht="15.75">
      <c r="A44" s="80"/>
      <c r="B44" s="80" t="s">
        <v>15</v>
      </c>
      <c r="C44" s="81" t="s">
        <v>1</v>
      </c>
      <c r="D44" s="82" t="s">
        <v>32</v>
      </c>
      <c r="E44" s="83" t="s">
        <v>2</v>
      </c>
      <c r="F44" s="81" t="s">
        <v>3</v>
      </c>
      <c r="G44" s="84" t="s">
        <v>4</v>
      </c>
      <c r="H44" s="84" t="s">
        <v>4</v>
      </c>
      <c r="I44" s="85" t="s">
        <v>5</v>
      </c>
      <c r="J44" s="84" t="s">
        <v>29</v>
      </c>
      <c r="K44" s="110" t="s">
        <v>336</v>
      </c>
      <c r="L44" s="110" t="s">
        <v>35</v>
      </c>
      <c r="M44" s="84" t="s">
        <v>7</v>
      </c>
      <c r="N44" s="84" t="s">
        <v>7</v>
      </c>
      <c r="O44" s="84" t="s">
        <v>8</v>
      </c>
      <c r="P44" s="80" t="s">
        <v>9</v>
      </c>
      <c r="Q44" s="86" t="s">
        <v>27</v>
      </c>
    </row>
    <row r="45" spans="1:17">
      <c r="A45" s="87"/>
      <c r="B45" s="87"/>
      <c r="C45" s="88"/>
      <c r="D45" s="89"/>
      <c r="E45" s="90"/>
      <c r="F45" s="88"/>
      <c r="G45" s="91" t="s">
        <v>10</v>
      </c>
      <c r="H45" s="91" t="s">
        <v>10</v>
      </c>
      <c r="I45" s="91" t="s">
        <v>11</v>
      </c>
      <c r="J45" s="91" t="s">
        <v>337</v>
      </c>
      <c r="K45" s="111" t="s">
        <v>338</v>
      </c>
      <c r="L45" s="111" t="s">
        <v>34</v>
      </c>
      <c r="M45" s="91" t="s">
        <v>12</v>
      </c>
      <c r="N45" s="91" t="s">
        <v>13</v>
      </c>
      <c r="O45" s="91" t="s">
        <v>14</v>
      </c>
      <c r="P45" s="87"/>
      <c r="Q45" s="92"/>
    </row>
    <row r="46" spans="1:17">
      <c r="A46" s="87"/>
      <c r="B46" s="87"/>
      <c r="C46" s="93"/>
      <c r="D46" s="89"/>
      <c r="E46" s="90"/>
      <c r="F46" s="88"/>
      <c r="G46" s="91" t="s">
        <v>31</v>
      </c>
      <c r="H46" s="91" t="s">
        <v>30</v>
      </c>
      <c r="I46" s="91" t="s">
        <v>6</v>
      </c>
      <c r="J46" s="91"/>
      <c r="K46" s="91"/>
      <c r="L46" s="91"/>
      <c r="M46" s="91"/>
      <c r="N46" s="91"/>
      <c r="O46" s="91"/>
      <c r="P46" s="87"/>
      <c r="Q46" s="92"/>
    </row>
    <row r="47" spans="1:17">
      <c r="A47" s="94"/>
      <c r="B47" s="94"/>
      <c r="C47" s="95"/>
      <c r="D47" s="96"/>
      <c r="E47" s="97"/>
      <c r="F47" s="98"/>
      <c r="G47" s="99"/>
      <c r="H47" s="100"/>
      <c r="I47" s="99"/>
      <c r="J47" s="99"/>
      <c r="K47" s="101"/>
      <c r="L47" s="96"/>
      <c r="M47" s="99"/>
      <c r="N47" s="99"/>
      <c r="O47" s="99"/>
      <c r="P47" s="94"/>
      <c r="Q47" s="102"/>
    </row>
    <row r="48" spans="1:17" ht="15.75">
      <c r="A48" s="37"/>
      <c r="B48" s="2"/>
      <c r="C48" s="38"/>
      <c r="D48" s="103"/>
      <c r="E48" s="26"/>
      <c r="F48" s="38"/>
      <c r="G48" s="39"/>
      <c r="H48" s="39"/>
      <c r="I48" s="39"/>
      <c r="J48" s="39"/>
      <c r="K48" s="1"/>
      <c r="L48" s="36"/>
      <c r="M48" s="1"/>
      <c r="N48" s="1"/>
      <c r="O48" s="1"/>
      <c r="P48" s="41"/>
      <c r="Q48" s="44"/>
    </row>
    <row r="49" spans="1:17" ht="15.75">
      <c r="A49" s="37">
        <v>1</v>
      </c>
      <c r="B49" s="40" t="s">
        <v>521</v>
      </c>
      <c r="C49" s="38" t="s">
        <v>522</v>
      </c>
      <c r="D49" s="64" t="s">
        <v>523</v>
      </c>
      <c r="E49" s="26">
        <v>43224</v>
      </c>
      <c r="F49" s="125" t="s">
        <v>524</v>
      </c>
      <c r="G49" s="39">
        <v>0</v>
      </c>
      <c r="H49" s="39">
        <v>0</v>
      </c>
      <c r="I49" s="1">
        <v>0</v>
      </c>
      <c r="J49" s="1">
        <v>0</v>
      </c>
      <c r="K49" s="1">
        <v>0</v>
      </c>
      <c r="L49" s="1">
        <v>0</v>
      </c>
      <c r="M49" s="1">
        <f>SUM(G49:L49)</f>
        <v>0</v>
      </c>
      <c r="N49" s="1">
        <f>30000000-M49</f>
        <v>30000000</v>
      </c>
      <c r="O49" s="1">
        <f t="shared" ref="O49" si="6">+M49+N49</f>
        <v>30000000</v>
      </c>
      <c r="P49" s="60" t="s">
        <v>304</v>
      </c>
      <c r="Q49" s="151" t="s">
        <v>31</v>
      </c>
    </row>
    <row r="50" spans="1:17" ht="15.75">
      <c r="A50" s="37"/>
      <c r="B50" s="40"/>
      <c r="C50" s="38"/>
      <c r="D50" s="36"/>
      <c r="E50" s="26"/>
      <c r="F50" s="38"/>
      <c r="G50" s="39"/>
      <c r="H50" s="39"/>
      <c r="I50" s="39"/>
      <c r="J50" s="39"/>
      <c r="K50" s="39"/>
      <c r="L50" s="36"/>
      <c r="M50" s="1"/>
      <c r="N50" s="1"/>
      <c r="O50" s="1"/>
      <c r="P50" s="104"/>
      <c r="Q50" s="105"/>
    </row>
    <row r="51" spans="1:17" ht="16.5" thickBot="1">
      <c r="A51" s="27"/>
      <c r="B51" s="57"/>
      <c r="C51" s="58"/>
      <c r="D51" s="106"/>
      <c r="E51" s="58"/>
      <c r="F51" s="59"/>
      <c r="G51" s="28">
        <f t="shared" ref="G51" si="7">SUM(G49:G50)</f>
        <v>0</v>
      </c>
      <c r="H51" s="28">
        <f t="shared" ref="H51:O51" si="8">SUM(H49:H50)</f>
        <v>0</v>
      </c>
      <c r="I51" s="28">
        <f t="shared" si="8"/>
        <v>0</v>
      </c>
      <c r="J51" s="28">
        <f t="shared" si="8"/>
        <v>0</v>
      </c>
      <c r="K51" s="28">
        <f t="shared" si="8"/>
        <v>0</v>
      </c>
      <c r="L51" s="28">
        <f t="shared" si="8"/>
        <v>0</v>
      </c>
      <c r="M51" s="28">
        <f t="shared" si="8"/>
        <v>0</v>
      </c>
      <c r="N51" s="28">
        <f t="shared" si="8"/>
        <v>30000000</v>
      </c>
      <c r="O51" s="28">
        <f t="shared" si="8"/>
        <v>30000000</v>
      </c>
      <c r="P51" s="107"/>
      <c r="Q51" s="108"/>
    </row>
    <row r="52" spans="1:17" ht="16.5" hidden="1" thickTop="1">
      <c r="A52" s="5"/>
      <c r="B52" s="4"/>
      <c r="C52" s="4"/>
      <c r="D52" s="5"/>
      <c r="E52" s="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4"/>
      <c r="Q52" s="109"/>
    </row>
    <row r="53" spans="1:17" ht="15.75" hidden="1">
      <c r="A53" s="5"/>
      <c r="B53" s="31" t="s">
        <v>525</v>
      </c>
      <c r="C53" s="4"/>
      <c r="D53" s="46"/>
      <c r="E53" s="36"/>
      <c r="F53" s="30"/>
      <c r="G53" s="31"/>
      <c r="H53" s="31"/>
      <c r="I53" s="31"/>
      <c r="J53" s="31"/>
      <c r="K53" s="31"/>
      <c r="L53" s="31"/>
      <c r="N53" s="36"/>
      <c r="O53" s="36"/>
      <c r="P53" s="36"/>
      <c r="Q53" s="40"/>
    </row>
    <row r="54" spans="1:17" ht="15.75" hidden="1">
      <c r="A54" s="47"/>
      <c r="B54" s="48" t="s">
        <v>19</v>
      </c>
      <c r="C54" s="31" t="s">
        <v>25</v>
      </c>
      <c r="D54" s="46"/>
      <c r="E54" s="36"/>
      <c r="F54" s="49"/>
      <c r="G54" s="155" t="s">
        <v>26</v>
      </c>
      <c r="H54" s="155"/>
      <c r="I54" s="155"/>
      <c r="J54" s="36"/>
      <c r="K54" s="49"/>
      <c r="L54" s="36"/>
      <c r="N54" s="36"/>
      <c r="O54" s="36"/>
      <c r="P54" s="36"/>
      <c r="Q54" s="36"/>
    </row>
    <row r="55" spans="1:17" ht="15.75" hidden="1">
      <c r="A55" s="47"/>
      <c r="B55" s="48"/>
      <c r="C55" s="31"/>
      <c r="D55" s="46"/>
      <c r="E55" s="36"/>
      <c r="F55" s="31"/>
      <c r="G55" s="31"/>
      <c r="H55" s="31"/>
      <c r="I55" s="31"/>
      <c r="J55" s="31"/>
      <c r="K55" s="31"/>
      <c r="L55" s="31"/>
      <c r="N55" s="36"/>
      <c r="O55" s="36"/>
      <c r="P55" s="36"/>
      <c r="Q55" s="36"/>
    </row>
    <row r="56" spans="1:17" ht="15.75" hidden="1">
      <c r="A56" s="47"/>
      <c r="B56" s="48"/>
      <c r="C56" s="31"/>
      <c r="D56" s="46"/>
      <c r="E56" s="36"/>
      <c r="F56" s="31"/>
      <c r="G56" s="31"/>
      <c r="H56" s="31"/>
      <c r="I56" s="31"/>
      <c r="J56" s="31"/>
      <c r="K56" s="31"/>
      <c r="L56" s="31"/>
      <c r="N56" s="36"/>
      <c r="O56" s="36"/>
      <c r="P56" s="36"/>
      <c r="Q56" s="36"/>
    </row>
    <row r="57" spans="1:17" ht="15.75" hidden="1">
      <c r="A57" s="47"/>
      <c r="B57" s="48"/>
      <c r="C57" s="31"/>
      <c r="D57" s="46"/>
      <c r="E57" s="36"/>
      <c r="F57" s="31"/>
      <c r="G57" s="31"/>
      <c r="H57" s="31"/>
      <c r="I57" s="31"/>
      <c r="J57" s="31"/>
      <c r="K57" s="31"/>
      <c r="L57" s="36"/>
      <c r="N57" s="36"/>
      <c r="O57" s="36"/>
      <c r="P57" s="36"/>
      <c r="Q57" s="36"/>
    </row>
    <row r="58" spans="1:17" ht="15.75" hidden="1">
      <c r="A58" s="47"/>
      <c r="B58" s="48"/>
      <c r="C58" s="31"/>
      <c r="D58" s="46"/>
      <c r="E58" s="36"/>
      <c r="F58" s="31"/>
      <c r="G58" s="31"/>
      <c r="H58" s="31"/>
      <c r="I58" s="31"/>
      <c r="J58" s="31"/>
      <c r="K58" s="31"/>
      <c r="L58" s="31"/>
      <c r="N58" s="36"/>
      <c r="O58" s="36"/>
      <c r="P58" s="36"/>
      <c r="Q58" s="36"/>
    </row>
    <row r="59" spans="1:17" ht="15.75" hidden="1">
      <c r="A59" s="47" t="s">
        <v>20</v>
      </c>
      <c r="B59" s="50" t="s">
        <v>23</v>
      </c>
      <c r="C59" s="51" t="s">
        <v>21</v>
      </c>
      <c r="D59" s="46"/>
      <c r="E59" s="36"/>
      <c r="F59" s="32"/>
      <c r="G59" s="32" t="s">
        <v>16</v>
      </c>
      <c r="H59" s="32"/>
      <c r="I59" s="32" t="s">
        <v>28</v>
      </c>
      <c r="J59" s="36"/>
      <c r="K59" s="36"/>
      <c r="L59" s="36"/>
      <c r="N59" s="36"/>
      <c r="O59" s="36"/>
      <c r="P59" s="36"/>
      <c r="Q59" s="36"/>
    </row>
    <row r="60" spans="1:17" ht="15.75" hidden="1">
      <c r="A60" s="47"/>
      <c r="B60" s="52" t="s">
        <v>24</v>
      </c>
      <c r="C60" s="53" t="s">
        <v>17</v>
      </c>
      <c r="D60" s="46"/>
      <c r="E60" s="36"/>
      <c r="F60" s="54"/>
      <c r="G60" s="54" t="s">
        <v>18</v>
      </c>
      <c r="H60" s="54"/>
      <c r="I60" s="54" t="s">
        <v>22</v>
      </c>
      <c r="J60" s="36"/>
      <c r="K60" s="36"/>
      <c r="L60" s="36"/>
      <c r="N60" s="36"/>
      <c r="O60" s="36"/>
      <c r="P60" s="36"/>
      <c r="Q60" s="36"/>
    </row>
    <row r="61" spans="1:17" hidden="1"/>
    <row r="62" spans="1:17" ht="16.5" thickTop="1">
      <c r="A62" s="3" t="s">
        <v>0</v>
      </c>
      <c r="B62" s="4"/>
      <c r="C62" s="5"/>
      <c r="D62" s="5"/>
      <c r="E62" s="5"/>
      <c r="F62" s="6"/>
      <c r="G62" s="6"/>
      <c r="H62" s="6"/>
      <c r="I62" s="6"/>
      <c r="J62" s="6"/>
      <c r="K62" s="6"/>
      <c r="L62" s="7"/>
      <c r="N62" s="36"/>
      <c r="O62" s="36"/>
      <c r="P62" s="36"/>
      <c r="Q62" s="36"/>
    </row>
    <row r="63" spans="1:17" ht="15.75">
      <c r="A63" s="8" t="s">
        <v>520</v>
      </c>
      <c r="B63" s="3"/>
      <c r="C63" s="3"/>
      <c r="D63" s="3"/>
      <c r="E63" s="3"/>
      <c r="F63" s="6"/>
      <c r="G63" s="6"/>
      <c r="H63" s="6"/>
      <c r="I63" s="6"/>
      <c r="J63" s="6"/>
      <c r="K63" s="6"/>
      <c r="L63" s="7"/>
      <c r="N63" s="36"/>
      <c r="O63" s="36"/>
      <c r="P63" s="36"/>
      <c r="Q63" s="36"/>
    </row>
    <row r="64" spans="1:17" ht="15.75">
      <c r="A64" s="80"/>
      <c r="B64" s="80" t="s">
        <v>15</v>
      </c>
      <c r="C64" s="81" t="s">
        <v>1</v>
      </c>
      <c r="D64" s="82" t="s">
        <v>32</v>
      </c>
      <c r="E64" s="83" t="s">
        <v>2</v>
      </c>
      <c r="F64" s="81" t="s">
        <v>3</v>
      </c>
      <c r="G64" s="84" t="s">
        <v>4</v>
      </c>
      <c r="H64" s="84" t="s">
        <v>4</v>
      </c>
      <c r="I64" s="85" t="s">
        <v>5</v>
      </c>
      <c r="J64" s="84" t="s">
        <v>29</v>
      </c>
      <c r="K64" s="110" t="s">
        <v>336</v>
      </c>
      <c r="L64" s="110" t="s">
        <v>35</v>
      </c>
      <c r="M64" s="84" t="s">
        <v>7</v>
      </c>
      <c r="N64" s="84" t="s">
        <v>7</v>
      </c>
      <c r="O64" s="84" t="s">
        <v>8</v>
      </c>
      <c r="P64" s="80" t="s">
        <v>9</v>
      </c>
      <c r="Q64" s="86" t="s">
        <v>27</v>
      </c>
    </row>
    <row r="65" spans="1:17">
      <c r="A65" s="87"/>
      <c r="B65" s="87"/>
      <c r="C65" s="88"/>
      <c r="D65" s="89"/>
      <c r="E65" s="90"/>
      <c r="F65" s="88"/>
      <c r="G65" s="91" t="s">
        <v>10</v>
      </c>
      <c r="H65" s="91" t="s">
        <v>10</v>
      </c>
      <c r="I65" s="91" t="s">
        <v>11</v>
      </c>
      <c r="J65" s="91" t="s">
        <v>337</v>
      </c>
      <c r="K65" s="111" t="s">
        <v>338</v>
      </c>
      <c r="L65" s="111" t="s">
        <v>34</v>
      </c>
      <c r="M65" s="91" t="s">
        <v>12</v>
      </c>
      <c r="N65" s="91" t="s">
        <v>13</v>
      </c>
      <c r="O65" s="91" t="s">
        <v>14</v>
      </c>
      <c r="P65" s="87"/>
      <c r="Q65" s="92"/>
    </row>
    <row r="66" spans="1:17">
      <c r="A66" s="87"/>
      <c r="B66" s="87"/>
      <c r="C66" s="93"/>
      <c r="D66" s="89"/>
      <c r="E66" s="90"/>
      <c r="F66" s="88"/>
      <c r="G66" s="91" t="s">
        <v>31</v>
      </c>
      <c r="H66" s="91" t="s">
        <v>30</v>
      </c>
      <c r="I66" s="91" t="s">
        <v>6</v>
      </c>
      <c r="J66" s="91"/>
      <c r="K66" s="91"/>
      <c r="L66" s="91"/>
      <c r="M66" s="91"/>
      <c r="N66" s="91"/>
      <c r="O66" s="91"/>
      <c r="P66" s="87"/>
      <c r="Q66" s="92"/>
    </row>
    <row r="67" spans="1:17">
      <c r="A67" s="94"/>
      <c r="B67" s="94"/>
      <c r="C67" s="95"/>
      <c r="D67" s="96"/>
      <c r="E67" s="97"/>
      <c r="F67" s="98"/>
      <c r="G67" s="99"/>
      <c r="H67" s="100"/>
      <c r="I67" s="99"/>
      <c r="J67" s="99"/>
      <c r="K67" s="101"/>
      <c r="L67" s="96"/>
      <c r="M67" s="99"/>
      <c r="N67" s="99"/>
      <c r="O67" s="99"/>
      <c r="P67" s="94"/>
      <c r="Q67" s="102"/>
    </row>
    <row r="68" spans="1:17" ht="15.75">
      <c r="A68" s="37"/>
      <c r="B68" s="2"/>
      <c r="C68" s="38"/>
      <c r="D68" s="103"/>
      <c r="E68" s="26"/>
      <c r="F68" s="38"/>
      <c r="G68" s="39"/>
      <c r="H68" s="39"/>
      <c r="I68" s="39"/>
      <c r="J68" s="39"/>
      <c r="K68" s="1"/>
      <c r="L68" s="36"/>
      <c r="M68" s="1"/>
      <c r="N68" s="1"/>
      <c r="O68" s="1"/>
      <c r="P68" s="41"/>
      <c r="Q68" s="44"/>
    </row>
    <row r="69" spans="1:17" ht="15.75">
      <c r="A69" s="37">
        <v>1</v>
      </c>
      <c r="B69" s="40" t="s">
        <v>526</v>
      </c>
      <c r="C69" s="38" t="s">
        <v>527</v>
      </c>
      <c r="D69" s="64" t="s">
        <v>528</v>
      </c>
      <c r="E69" s="26">
        <v>43224</v>
      </c>
      <c r="F69" s="125" t="s">
        <v>398</v>
      </c>
      <c r="G69" s="39">
        <v>23376814</v>
      </c>
      <c r="H69" s="39">
        <v>0</v>
      </c>
      <c r="I69" s="1">
        <v>584420</v>
      </c>
      <c r="J69" s="1">
        <v>203378</v>
      </c>
      <c r="K69" s="1">
        <v>0</v>
      </c>
      <c r="L69" s="1">
        <v>0</v>
      </c>
      <c r="M69" s="1">
        <f>SUM(G69:L69)</f>
        <v>24164612</v>
      </c>
      <c r="N69" s="1">
        <f>24164612-M69</f>
        <v>0</v>
      </c>
      <c r="O69" s="1">
        <f t="shared" ref="O69" si="9">+M69+N69</f>
        <v>24164612</v>
      </c>
      <c r="P69" s="60" t="s">
        <v>280</v>
      </c>
      <c r="Q69" s="71" t="s">
        <v>468</v>
      </c>
    </row>
    <row r="70" spans="1:17" ht="15.75">
      <c r="A70" s="37"/>
      <c r="B70" s="40"/>
      <c r="C70" s="38"/>
      <c r="D70" s="36"/>
      <c r="E70" s="26"/>
      <c r="F70" s="38"/>
      <c r="G70" s="39"/>
      <c r="H70" s="39"/>
      <c r="I70" s="39"/>
      <c r="J70" s="39"/>
      <c r="K70" s="39"/>
      <c r="L70" s="36"/>
      <c r="M70" s="1"/>
      <c r="N70" s="1"/>
      <c r="O70" s="1"/>
      <c r="P70" s="104"/>
      <c r="Q70" s="105"/>
    </row>
    <row r="71" spans="1:17" ht="16.5" thickBot="1">
      <c r="A71" s="27"/>
      <c r="B71" s="57"/>
      <c r="C71" s="58"/>
      <c r="D71" s="106"/>
      <c r="E71" s="58"/>
      <c r="F71" s="59"/>
      <c r="G71" s="28">
        <f t="shared" ref="G71" si="10">SUM(G69:G70)</f>
        <v>23376814</v>
      </c>
      <c r="H71" s="28">
        <f t="shared" ref="H71:O71" si="11">SUM(H69:H70)</f>
        <v>0</v>
      </c>
      <c r="I71" s="28">
        <f t="shared" si="11"/>
        <v>584420</v>
      </c>
      <c r="J71" s="28">
        <f t="shared" si="11"/>
        <v>203378</v>
      </c>
      <c r="K71" s="28">
        <f t="shared" si="11"/>
        <v>0</v>
      </c>
      <c r="L71" s="28">
        <f t="shared" si="11"/>
        <v>0</v>
      </c>
      <c r="M71" s="28">
        <f t="shared" si="11"/>
        <v>24164612</v>
      </c>
      <c r="N71" s="28">
        <f t="shared" si="11"/>
        <v>0</v>
      </c>
      <c r="O71" s="28">
        <f t="shared" si="11"/>
        <v>24164612</v>
      </c>
      <c r="P71" s="107"/>
      <c r="Q71" s="108"/>
    </row>
    <row r="72" spans="1:17" ht="16.5" hidden="1" thickTop="1">
      <c r="A72" s="5"/>
      <c r="B72" s="4"/>
      <c r="C72" s="4"/>
      <c r="D72" s="5"/>
      <c r="E72" s="4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4"/>
      <c r="Q72" s="109"/>
    </row>
    <row r="73" spans="1:17" ht="15.75" hidden="1">
      <c r="A73" s="5"/>
      <c r="B73" s="31" t="s">
        <v>525</v>
      </c>
      <c r="C73" s="4"/>
      <c r="D73" s="46"/>
      <c r="E73" s="36"/>
      <c r="F73" s="30"/>
      <c r="G73" s="31"/>
      <c r="H73" s="31"/>
      <c r="I73" s="31"/>
      <c r="J73" s="31"/>
      <c r="K73" s="31"/>
      <c r="L73" s="31"/>
      <c r="N73" s="36"/>
      <c r="O73" s="36"/>
      <c r="P73" s="36"/>
      <c r="Q73" s="40"/>
    </row>
    <row r="74" spans="1:17" ht="15.75" hidden="1">
      <c r="A74" s="47"/>
      <c r="B74" s="48" t="s">
        <v>19</v>
      </c>
      <c r="C74" s="31" t="s">
        <v>25</v>
      </c>
      <c r="D74" s="46"/>
      <c r="E74" s="36"/>
      <c r="F74" s="49"/>
      <c r="G74" s="155" t="s">
        <v>26</v>
      </c>
      <c r="H74" s="155"/>
      <c r="I74" s="155"/>
      <c r="J74" s="36"/>
      <c r="K74" s="49"/>
      <c r="L74" s="36"/>
      <c r="N74" s="36"/>
      <c r="O74" s="36"/>
      <c r="P74" s="36"/>
      <c r="Q74" s="36"/>
    </row>
    <row r="75" spans="1:17" ht="15.75" hidden="1">
      <c r="A75" s="47"/>
      <c r="B75" s="48"/>
      <c r="C75" s="31"/>
      <c r="D75" s="46"/>
      <c r="E75" s="36"/>
      <c r="F75" s="31"/>
      <c r="G75" s="31"/>
      <c r="H75" s="31"/>
      <c r="I75" s="31"/>
      <c r="J75" s="31"/>
      <c r="K75" s="31"/>
      <c r="L75" s="31"/>
      <c r="N75" s="36"/>
      <c r="O75" s="36"/>
      <c r="P75" s="36"/>
      <c r="Q75" s="36"/>
    </row>
    <row r="76" spans="1:17" ht="15.75" hidden="1">
      <c r="A76" s="47"/>
      <c r="B76" s="48"/>
      <c r="C76" s="31"/>
      <c r="D76" s="46"/>
      <c r="E76" s="36"/>
      <c r="F76" s="31"/>
      <c r="G76" s="31"/>
      <c r="H76" s="31"/>
      <c r="I76" s="31"/>
      <c r="J76" s="31"/>
      <c r="K76" s="31"/>
      <c r="L76" s="31"/>
      <c r="N76" s="36"/>
      <c r="O76" s="36"/>
      <c r="P76" s="36"/>
      <c r="Q76" s="36"/>
    </row>
    <row r="77" spans="1:17" ht="15.75" hidden="1">
      <c r="A77" s="47"/>
      <c r="B77" s="48"/>
      <c r="C77" s="31"/>
      <c r="D77" s="46"/>
      <c r="E77" s="36"/>
      <c r="F77" s="31"/>
      <c r="G77" s="31"/>
      <c r="H77" s="31"/>
      <c r="I77" s="31"/>
      <c r="J77" s="31"/>
      <c r="K77" s="31"/>
      <c r="L77" s="36"/>
      <c r="N77" s="36"/>
      <c r="O77" s="36"/>
      <c r="P77" s="36"/>
      <c r="Q77" s="36"/>
    </row>
    <row r="78" spans="1:17" ht="15.75" hidden="1">
      <c r="A78" s="47"/>
      <c r="B78" s="48"/>
      <c r="C78" s="31"/>
      <c r="D78" s="46"/>
      <c r="E78" s="36"/>
      <c r="F78" s="31"/>
      <c r="G78" s="31"/>
      <c r="H78" s="31"/>
      <c r="I78" s="31"/>
      <c r="J78" s="31"/>
      <c r="K78" s="31"/>
      <c r="L78" s="31"/>
      <c r="N78" s="36"/>
      <c r="O78" s="36"/>
      <c r="P78" s="36"/>
      <c r="Q78" s="36"/>
    </row>
    <row r="79" spans="1:17" ht="15.75" hidden="1">
      <c r="A79" s="47" t="s">
        <v>20</v>
      </c>
      <c r="B79" s="50" t="s">
        <v>23</v>
      </c>
      <c r="C79" s="51" t="s">
        <v>21</v>
      </c>
      <c r="D79" s="46"/>
      <c r="E79" s="36"/>
      <c r="F79" s="32"/>
      <c r="G79" s="32" t="s">
        <v>16</v>
      </c>
      <c r="H79" s="32"/>
      <c r="I79" s="32" t="s">
        <v>28</v>
      </c>
      <c r="J79" s="36"/>
      <c r="K79" s="36"/>
      <c r="L79" s="36"/>
      <c r="N79" s="36"/>
      <c r="O79" s="36"/>
      <c r="P79" s="36"/>
      <c r="Q79" s="36"/>
    </row>
    <row r="80" spans="1:17" ht="15.75" hidden="1">
      <c r="A80" s="47"/>
      <c r="B80" s="52" t="s">
        <v>24</v>
      </c>
      <c r="C80" s="53" t="s">
        <v>17</v>
      </c>
      <c r="D80" s="46"/>
      <c r="E80" s="36"/>
      <c r="F80" s="54"/>
      <c r="G80" s="54" t="s">
        <v>18</v>
      </c>
      <c r="H80" s="54"/>
      <c r="I80" s="54" t="s">
        <v>22</v>
      </c>
      <c r="J80" s="36"/>
      <c r="K80" s="36"/>
      <c r="L80" s="36"/>
      <c r="N80" s="36"/>
      <c r="O80" s="36"/>
      <c r="P80" s="36"/>
      <c r="Q80" s="36"/>
    </row>
    <row r="81" spans="1:17" hidden="1"/>
    <row r="82" spans="1:17" ht="16.5" thickTop="1">
      <c r="A82" s="3" t="s">
        <v>0</v>
      </c>
      <c r="B82" s="4"/>
      <c r="C82" s="5"/>
      <c r="D82" s="5"/>
      <c r="E82" s="5"/>
      <c r="F82" s="6"/>
      <c r="G82" s="6"/>
      <c r="H82" s="6"/>
      <c r="I82" s="6"/>
      <c r="J82" s="6"/>
      <c r="K82" s="6"/>
      <c r="L82" s="7"/>
      <c r="N82" s="36"/>
      <c r="O82" s="36"/>
      <c r="P82" s="36"/>
      <c r="Q82" s="36"/>
    </row>
    <row r="83" spans="1:17" ht="15.75">
      <c r="A83" s="8" t="s">
        <v>530</v>
      </c>
      <c r="B83" s="3"/>
      <c r="C83" s="3"/>
      <c r="D83" s="3"/>
      <c r="E83" s="3"/>
      <c r="F83" s="6"/>
      <c r="G83" s="6"/>
      <c r="H83" s="6"/>
      <c r="I83" s="6"/>
      <c r="J83" s="6"/>
      <c r="K83" s="6"/>
      <c r="L83" s="7"/>
      <c r="N83" s="36"/>
      <c r="O83" s="36"/>
      <c r="P83" s="36"/>
      <c r="Q83" s="36"/>
    </row>
    <row r="84" spans="1:17" ht="15.75">
      <c r="A84" s="80"/>
      <c r="B84" s="80" t="s">
        <v>15</v>
      </c>
      <c r="C84" s="81" t="s">
        <v>1</v>
      </c>
      <c r="D84" s="82" t="s">
        <v>32</v>
      </c>
      <c r="E84" s="83" t="s">
        <v>2</v>
      </c>
      <c r="F84" s="81" t="s">
        <v>3</v>
      </c>
      <c r="G84" s="84" t="s">
        <v>4</v>
      </c>
      <c r="H84" s="84" t="s">
        <v>4</v>
      </c>
      <c r="I84" s="85" t="s">
        <v>5</v>
      </c>
      <c r="J84" s="84" t="s">
        <v>29</v>
      </c>
      <c r="K84" s="110" t="s">
        <v>336</v>
      </c>
      <c r="L84" s="110" t="s">
        <v>35</v>
      </c>
      <c r="M84" s="84" t="s">
        <v>7</v>
      </c>
      <c r="N84" s="84" t="s">
        <v>7</v>
      </c>
      <c r="O84" s="84" t="s">
        <v>8</v>
      </c>
      <c r="P84" s="80" t="s">
        <v>9</v>
      </c>
      <c r="Q84" s="86" t="s">
        <v>27</v>
      </c>
    </row>
    <row r="85" spans="1:17">
      <c r="A85" s="87"/>
      <c r="B85" s="87"/>
      <c r="C85" s="88"/>
      <c r="D85" s="89"/>
      <c r="E85" s="90"/>
      <c r="F85" s="88"/>
      <c r="G85" s="91" t="s">
        <v>10</v>
      </c>
      <c r="H85" s="91" t="s">
        <v>10</v>
      </c>
      <c r="I85" s="91" t="s">
        <v>11</v>
      </c>
      <c r="J85" s="91" t="s">
        <v>337</v>
      </c>
      <c r="K85" s="111" t="s">
        <v>338</v>
      </c>
      <c r="L85" s="111" t="s">
        <v>34</v>
      </c>
      <c r="M85" s="91" t="s">
        <v>12</v>
      </c>
      <c r="N85" s="91" t="s">
        <v>13</v>
      </c>
      <c r="O85" s="91" t="s">
        <v>14</v>
      </c>
      <c r="P85" s="87"/>
      <c r="Q85" s="92"/>
    </row>
    <row r="86" spans="1:17">
      <c r="A86" s="87"/>
      <c r="B86" s="87"/>
      <c r="C86" s="93"/>
      <c r="D86" s="89"/>
      <c r="E86" s="90"/>
      <c r="F86" s="88"/>
      <c r="G86" s="91" t="s">
        <v>31</v>
      </c>
      <c r="H86" s="91" t="s">
        <v>30</v>
      </c>
      <c r="I86" s="91" t="s">
        <v>6</v>
      </c>
      <c r="J86" s="91"/>
      <c r="K86" s="91"/>
      <c r="L86" s="91"/>
      <c r="M86" s="91"/>
      <c r="N86" s="91"/>
      <c r="O86" s="91"/>
      <c r="P86" s="87"/>
      <c r="Q86" s="92"/>
    </row>
    <row r="87" spans="1:17">
      <c r="A87" s="94"/>
      <c r="B87" s="94"/>
      <c r="C87" s="95"/>
      <c r="D87" s="96"/>
      <c r="E87" s="97"/>
      <c r="F87" s="98"/>
      <c r="G87" s="99"/>
      <c r="H87" s="100"/>
      <c r="I87" s="99"/>
      <c r="J87" s="99"/>
      <c r="K87" s="101"/>
      <c r="L87" s="96"/>
      <c r="M87" s="99"/>
      <c r="N87" s="99"/>
      <c r="O87" s="99"/>
      <c r="P87" s="94"/>
      <c r="Q87" s="102"/>
    </row>
    <row r="88" spans="1:17" ht="15.75">
      <c r="A88" s="37"/>
      <c r="B88" s="2"/>
      <c r="C88" s="38"/>
      <c r="D88" s="103"/>
      <c r="E88" s="26"/>
      <c r="F88" s="38"/>
      <c r="G88" s="39"/>
      <c r="H88" s="39"/>
      <c r="I88" s="39"/>
      <c r="J88" s="39"/>
      <c r="K88" s="1"/>
      <c r="L88" s="36"/>
      <c r="M88" s="1"/>
      <c r="N88" s="1"/>
      <c r="O88" s="1"/>
      <c r="P88" s="41"/>
      <c r="Q88" s="44"/>
    </row>
    <row r="89" spans="1:17" ht="15.75">
      <c r="A89" s="37">
        <v>1</v>
      </c>
      <c r="B89" s="40" t="s">
        <v>531</v>
      </c>
      <c r="C89" s="38" t="s">
        <v>532</v>
      </c>
      <c r="D89" s="64" t="s">
        <v>533</v>
      </c>
      <c r="E89" s="26">
        <v>43228</v>
      </c>
      <c r="F89" s="125" t="s">
        <v>534</v>
      </c>
      <c r="G89" s="39">
        <v>3328000</v>
      </c>
      <c r="H89" s="39">
        <v>0</v>
      </c>
      <c r="I89" s="1">
        <v>83200</v>
      </c>
      <c r="J89" s="1">
        <v>62839</v>
      </c>
      <c r="K89" s="1">
        <v>0</v>
      </c>
      <c r="L89" s="1">
        <v>0</v>
      </c>
      <c r="M89" s="1">
        <f>SUM(G89:L89)</f>
        <v>3474039</v>
      </c>
      <c r="N89" s="1">
        <f>10000000-M89</f>
        <v>6525961</v>
      </c>
      <c r="O89" s="1">
        <f t="shared" ref="O89" si="12">+M89+N89</f>
        <v>10000000</v>
      </c>
      <c r="P89" s="60" t="s">
        <v>518</v>
      </c>
      <c r="Q89" s="71" t="s">
        <v>36</v>
      </c>
    </row>
    <row r="90" spans="1:17" ht="15.75">
      <c r="A90" s="37">
        <v>2</v>
      </c>
      <c r="B90" s="40" t="s">
        <v>395</v>
      </c>
      <c r="C90" s="38" t="s">
        <v>396</v>
      </c>
      <c r="D90" s="64" t="s">
        <v>536</v>
      </c>
      <c r="E90" s="26">
        <v>43228</v>
      </c>
      <c r="F90" s="125" t="s">
        <v>537</v>
      </c>
      <c r="G90" s="39">
        <v>19158000</v>
      </c>
      <c r="H90" s="39">
        <v>0</v>
      </c>
      <c r="I90" s="1">
        <v>478950</v>
      </c>
      <c r="J90" s="1">
        <v>176903</v>
      </c>
      <c r="K90" s="1">
        <v>0</v>
      </c>
      <c r="L90" s="1">
        <v>0</v>
      </c>
      <c r="M90" s="1">
        <f>SUM(G90:L90)</f>
        <v>19813853</v>
      </c>
      <c r="N90" s="1">
        <f>30000000-M90</f>
        <v>10186147</v>
      </c>
      <c r="O90" s="1">
        <f t="shared" ref="O90" si="13">+M90+N90</f>
        <v>30000000</v>
      </c>
      <c r="P90" s="60" t="s">
        <v>304</v>
      </c>
      <c r="Q90" s="71" t="s">
        <v>36</v>
      </c>
    </row>
    <row r="91" spans="1:17" ht="15.75">
      <c r="A91" s="37"/>
      <c r="B91" s="40"/>
      <c r="C91" s="38"/>
      <c r="D91" s="36"/>
      <c r="E91" s="26"/>
      <c r="F91" s="38"/>
      <c r="G91" s="39"/>
      <c r="H91" s="39"/>
      <c r="I91" s="39"/>
      <c r="J91" s="39"/>
      <c r="K91" s="39"/>
      <c r="L91" s="36"/>
      <c r="M91" s="1"/>
      <c r="N91" s="1"/>
      <c r="O91" s="1"/>
      <c r="P91" s="104"/>
      <c r="Q91" s="105"/>
    </row>
    <row r="92" spans="1:17" ht="16.5" thickBot="1">
      <c r="A92" s="27"/>
      <c r="B92" s="57"/>
      <c r="C92" s="58"/>
      <c r="D92" s="106"/>
      <c r="E92" s="58"/>
      <c r="F92" s="59"/>
      <c r="G92" s="28">
        <f t="shared" ref="G92" si="14">SUM(G89:G91)</f>
        <v>22486000</v>
      </c>
      <c r="H92" s="28">
        <f t="shared" ref="H92:O92" si="15">SUM(H89:H91)</f>
        <v>0</v>
      </c>
      <c r="I92" s="28">
        <f t="shared" si="15"/>
        <v>562150</v>
      </c>
      <c r="J92" s="28">
        <f t="shared" si="15"/>
        <v>239742</v>
      </c>
      <c r="K92" s="28">
        <f t="shared" si="15"/>
        <v>0</v>
      </c>
      <c r="L92" s="28">
        <f t="shared" si="15"/>
        <v>0</v>
      </c>
      <c r="M92" s="28">
        <f t="shared" si="15"/>
        <v>23287892</v>
      </c>
      <c r="N92" s="28">
        <f t="shared" si="15"/>
        <v>16712108</v>
      </c>
      <c r="O92" s="28">
        <f t="shared" si="15"/>
        <v>40000000</v>
      </c>
      <c r="P92" s="107"/>
      <c r="Q92" s="108"/>
    </row>
    <row r="93" spans="1:17" ht="16.5" hidden="1" thickTop="1">
      <c r="A93" s="5"/>
      <c r="B93" s="4"/>
      <c r="C93" s="4"/>
      <c r="D93" s="5"/>
      <c r="E93" s="4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4"/>
      <c r="Q93" s="109"/>
    </row>
    <row r="94" spans="1:17" ht="15.75" hidden="1">
      <c r="A94" s="5"/>
      <c r="B94" s="31" t="s">
        <v>535</v>
      </c>
      <c r="C94" s="4"/>
      <c r="D94" s="46"/>
      <c r="E94" s="36"/>
      <c r="F94" s="30"/>
      <c r="G94" s="31"/>
      <c r="H94" s="31"/>
      <c r="I94" s="31"/>
      <c r="J94" s="31"/>
      <c r="K94" s="31"/>
      <c r="L94" s="31"/>
      <c r="N94" s="36"/>
      <c r="O94" s="36"/>
      <c r="P94" s="36"/>
      <c r="Q94" s="40"/>
    </row>
    <row r="95" spans="1:17" ht="15.75" hidden="1">
      <c r="A95" s="47"/>
      <c r="B95" s="48" t="s">
        <v>19</v>
      </c>
      <c r="C95" s="31" t="s">
        <v>25</v>
      </c>
      <c r="D95" s="46"/>
      <c r="E95" s="36"/>
      <c r="F95" s="49"/>
      <c r="G95" s="155" t="s">
        <v>26</v>
      </c>
      <c r="H95" s="155"/>
      <c r="I95" s="155"/>
      <c r="J95" s="36"/>
      <c r="K95" s="49"/>
      <c r="L95" s="36"/>
      <c r="N95" s="36"/>
      <c r="O95" s="36"/>
      <c r="P95" s="36"/>
      <c r="Q95" s="36"/>
    </row>
    <row r="96" spans="1:17" ht="15.75" hidden="1">
      <c r="A96" s="47"/>
      <c r="B96" s="48"/>
      <c r="C96" s="31"/>
      <c r="D96" s="46"/>
      <c r="E96" s="36"/>
      <c r="F96" s="31"/>
      <c r="G96" s="31"/>
      <c r="H96" s="31"/>
      <c r="I96" s="31"/>
      <c r="J96" s="31"/>
      <c r="K96" s="31"/>
      <c r="L96" s="31"/>
      <c r="N96" s="36"/>
      <c r="O96" s="36"/>
      <c r="P96" s="36"/>
      <c r="Q96" s="36"/>
    </row>
    <row r="97" spans="1:17" ht="15.75" hidden="1">
      <c r="A97" s="47"/>
      <c r="B97" s="48"/>
      <c r="C97" s="31"/>
      <c r="D97" s="46"/>
      <c r="E97" s="36"/>
      <c r="F97" s="31"/>
      <c r="G97" s="31"/>
      <c r="H97" s="31"/>
      <c r="I97" s="31"/>
      <c r="J97" s="31"/>
      <c r="K97" s="31"/>
      <c r="L97" s="31"/>
      <c r="N97" s="36"/>
      <c r="O97" s="36"/>
      <c r="P97" s="36"/>
      <c r="Q97" s="36"/>
    </row>
    <row r="98" spans="1:17" ht="15.75" hidden="1">
      <c r="A98" s="47"/>
      <c r="B98" s="48"/>
      <c r="C98" s="31"/>
      <c r="D98" s="46"/>
      <c r="E98" s="36"/>
      <c r="F98" s="31"/>
      <c r="G98" s="31"/>
      <c r="H98" s="31"/>
      <c r="I98" s="31"/>
      <c r="J98" s="31"/>
      <c r="K98" s="31"/>
      <c r="L98" s="36"/>
      <c r="N98" s="36"/>
      <c r="O98" s="36"/>
      <c r="P98" s="36"/>
      <c r="Q98" s="36"/>
    </row>
    <row r="99" spans="1:17" ht="15.75" hidden="1">
      <c r="A99" s="47"/>
      <c r="B99" s="48"/>
      <c r="C99" s="31"/>
      <c r="D99" s="46"/>
      <c r="E99" s="36"/>
      <c r="F99" s="31"/>
      <c r="G99" s="31"/>
      <c r="H99" s="31"/>
      <c r="I99" s="31"/>
      <c r="J99" s="31"/>
      <c r="K99" s="31"/>
      <c r="L99" s="31"/>
      <c r="N99" s="36"/>
      <c r="O99" s="36"/>
      <c r="P99" s="36"/>
      <c r="Q99" s="36"/>
    </row>
    <row r="100" spans="1:17" ht="15.75" hidden="1">
      <c r="A100" s="47" t="s">
        <v>20</v>
      </c>
      <c r="B100" s="50" t="s">
        <v>23</v>
      </c>
      <c r="C100" s="51" t="s">
        <v>21</v>
      </c>
      <c r="D100" s="46"/>
      <c r="E100" s="36"/>
      <c r="F100" s="32"/>
      <c r="G100" s="32" t="s">
        <v>16</v>
      </c>
      <c r="H100" s="32"/>
      <c r="I100" s="32" t="s">
        <v>28</v>
      </c>
      <c r="J100" s="36"/>
      <c r="K100" s="36"/>
      <c r="L100" s="36"/>
      <c r="N100" s="36"/>
      <c r="O100" s="36"/>
      <c r="P100" s="36"/>
      <c r="Q100" s="36"/>
    </row>
    <row r="101" spans="1:17" ht="15.75" hidden="1">
      <c r="A101" s="47"/>
      <c r="B101" s="52" t="s">
        <v>24</v>
      </c>
      <c r="C101" s="53" t="s">
        <v>17</v>
      </c>
      <c r="D101" s="46"/>
      <c r="E101" s="36"/>
      <c r="F101" s="54"/>
      <c r="G101" s="54" t="s">
        <v>18</v>
      </c>
      <c r="H101" s="54"/>
      <c r="I101" s="54" t="s">
        <v>22</v>
      </c>
      <c r="J101" s="36"/>
      <c r="K101" s="36"/>
      <c r="L101" s="36"/>
      <c r="N101" s="36"/>
      <c r="O101" s="36"/>
      <c r="P101" s="36"/>
      <c r="Q101" s="36"/>
    </row>
    <row r="102" spans="1:17" hidden="1"/>
    <row r="103" spans="1:17" ht="16.5" thickTop="1">
      <c r="A103" s="3" t="s">
        <v>0</v>
      </c>
      <c r="B103" s="4"/>
      <c r="C103" s="5"/>
      <c r="D103" s="5"/>
      <c r="E103" s="5"/>
      <c r="F103" s="6"/>
      <c r="G103" s="6"/>
      <c r="H103" s="6"/>
      <c r="I103" s="6"/>
      <c r="J103" s="6"/>
      <c r="K103" s="6"/>
      <c r="L103" s="7"/>
      <c r="N103" s="36"/>
      <c r="O103" s="36"/>
      <c r="P103" s="36"/>
      <c r="Q103" s="36"/>
    </row>
    <row r="104" spans="1:17" ht="15.75">
      <c r="A104" s="8" t="s">
        <v>530</v>
      </c>
      <c r="B104" s="3"/>
      <c r="C104" s="3"/>
      <c r="D104" s="3"/>
      <c r="E104" s="3"/>
      <c r="F104" s="6"/>
      <c r="G104" s="6"/>
      <c r="H104" s="6"/>
      <c r="I104" s="6"/>
      <c r="J104" s="6"/>
      <c r="K104" s="6"/>
      <c r="L104" s="7"/>
      <c r="N104" s="36"/>
      <c r="O104" s="36"/>
      <c r="P104" s="36"/>
      <c r="Q104" s="36"/>
    </row>
    <row r="105" spans="1:17" ht="15.75">
      <c r="A105" s="80"/>
      <c r="B105" s="80" t="s">
        <v>15</v>
      </c>
      <c r="C105" s="81" t="s">
        <v>1</v>
      </c>
      <c r="D105" s="82" t="s">
        <v>32</v>
      </c>
      <c r="E105" s="83" t="s">
        <v>2</v>
      </c>
      <c r="F105" s="81" t="s">
        <v>3</v>
      </c>
      <c r="G105" s="84" t="s">
        <v>4</v>
      </c>
      <c r="H105" s="84" t="s">
        <v>4</v>
      </c>
      <c r="I105" s="85" t="s">
        <v>5</v>
      </c>
      <c r="J105" s="84" t="s">
        <v>29</v>
      </c>
      <c r="K105" s="110" t="s">
        <v>336</v>
      </c>
      <c r="L105" s="110" t="s">
        <v>35</v>
      </c>
      <c r="M105" s="84" t="s">
        <v>7</v>
      </c>
      <c r="N105" s="84" t="s">
        <v>7</v>
      </c>
      <c r="O105" s="84" t="s">
        <v>8</v>
      </c>
      <c r="P105" s="80" t="s">
        <v>9</v>
      </c>
      <c r="Q105" s="86" t="s">
        <v>27</v>
      </c>
    </row>
    <row r="106" spans="1:17">
      <c r="A106" s="87"/>
      <c r="B106" s="87"/>
      <c r="C106" s="88"/>
      <c r="D106" s="89"/>
      <c r="E106" s="90"/>
      <c r="F106" s="88"/>
      <c r="G106" s="91" t="s">
        <v>10</v>
      </c>
      <c r="H106" s="91" t="s">
        <v>10</v>
      </c>
      <c r="I106" s="91" t="s">
        <v>11</v>
      </c>
      <c r="J106" s="91" t="s">
        <v>337</v>
      </c>
      <c r="K106" s="111" t="s">
        <v>338</v>
      </c>
      <c r="L106" s="111" t="s">
        <v>34</v>
      </c>
      <c r="M106" s="91" t="s">
        <v>12</v>
      </c>
      <c r="N106" s="91" t="s">
        <v>13</v>
      </c>
      <c r="O106" s="91" t="s">
        <v>14</v>
      </c>
      <c r="P106" s="87"/>
      <c r="Q106" s="92"/>
    </row>
    <row r="107" spans="1:17">
      <c r="A107" s="87"/>
      <c r="B107" s="87"/>
      <c r="C107" s="93"/>
      <c r="D107" s="89"/>
      <c r="E107" s="90"/>
      <c r="F107" s="88"/>
      <c r="G107" s="91" t="s">
        <v>31</v>
      </c>
      <c r="H107" s="91" t="s">
        <v>30</v>
      </c>
      <c r="I107" s="91" t="s">
        <v>6</v>
      </c>
      <c r="J107" s="91"/>
      <c r="K107" s="91"/>
      <c r="L107" s="91"/>
      <c r="M107" s="91"/>
      <c r="N107" s="91"/>
      <c r="O107" s="91"/>
      <c r="P107" s="87"/>
      <c r="Q107" s="92"/>
    </row>
    <row r="108" spans="1:17">
      <c r="A108" s="94"/>
      <c r="B108" s="94"/>
      <c r="C108" s="95"/>
      <c r="D108" s="96"/>
      <c r="E108" s="97"/>
      <c r="F108" s="98"/>
      <c r="G108" s="99"/>
      <c r="H108" s="100"/>
      <c r="I108" s="99"/>
      <c r="J108" s="99"/>
      <c r="K108" s="101"/>
      <c r="L108" s="96"/>
      <c r="M108" s="99"/>
      <c r="N108" s="99"/>
      <c r="O108" s="99"/>
      <c r="P108" s="94"/>
      <c r="Q108" s="102"/>
    </row>
    <row r="109" spans="1:17" ht="15.75">
      <c r="A109" s="37"/>
      <c r="B109" s="2"/>
      <c r="C109" s="38"/>
      <c r="D109" s="103"/>
      <c r="E109" s="26"/>
      <c r="F109" s="38"/>
      <c r="G109" s="39"/>
      <c r="H109" s="39"/>
      <c r="I109" s="39"/>
      <c r="J109" s="39"/>
      <c r="K109" s="1"/>
      <c r="L109" s="36"/>
      <c r="M109" s="1"/>
      <c r="N109" s="1"/>
      <c r="O109" s="1"/>
      <c r="P109" s="41"/>
      <c r="Q109" s="44"/>
    </row>
    <row r="110" spans="1:17" ht="15.75">
      <c r="A110" s="37">
        <v>1</v>
      </c>
      <c r="B110" s="40" t="s">
        <v>538</v>
      </c>
      <c r="C110" s="38" t="s">
        <v>539</v>
      </c>
      <c r="D110" s="64" t="s">
        <v>540</v>
      </c>
      <c r="E110" s="26">
        <v>43228</v>
      </c>
      <c r="F110" s="125" t="s">
        <v>541</v>
      </c>
      <c r="G110" s="39">
        <v>0</v>
      </c>
      <c r="H110" s="39">
        <v>0</v>
      </c>
      <c r="I110" s="1">
        <v>0</v>
      </c>
      <c r="J110" s="1">
        <v>0</v>
      </c>
      <c r="K110" s="1">
        <v>0</v>
      </c>
      <c r="L110" s="1">
        <v>0</v>
      </c>
      <c r="M110" s="1">
        <f>SUM(G110:L110)</f>
        <v>0</v>
      </c>
      <c r="N110" s="1">
        <f>20000000-M110</f>
        <v>20000000</v>
      </c>
      <c r="O110" s="1">
        <f t="shared" ref="O110" si="16">+M110+N110</f>
        <v>20000000</v>
      </c>
      <c r="P110" s="60" t="s">
        <v>304</v>
      </c>
      <c r="Q110" s="71" t="s">
        <v>31</v>
      </c>
    </row>
    <row r="111" spans="1:17" ht="15.75">
      <c r="A111" s="37"/>
      <c r="B111" s="40"/>
      <c r="C111" s="38"/>
      <c r="D111" s="36"/>
      <c r="E111" s="26"/>
      <c r="F111" s="38"/>
      <c r="G111" s="39"/>
      <c r="H111" s="39"/>
      <c r="I111" s="39"/>
      <c r="J111" s="39"/>
      <c r="K111" s="39"/>
      <c r="L111" s="36"/>
      <c r="M111" s="1"/>
      <c r="N111" s="1"/>
      <c r="O111" s="1"/>
      <c r="P111" s="104"/>
      <c r="Q111" s="105"/>
    </row>
    <row r="112" spans="1:17" ht="16.5" thickBot="1">
      <c r="A112" s="27"/>
      <c r="B112" s="57"/>
      <c r="C112" s="58"/>
      <c r="D112" s="106"/>
      <c r="E112" s="58"/>
      <c r="F112" s="59"/>
      <c r="G112" s="28">
        <f t="shared" ref="G112:O112" si="17">SUM(G110:G111)</f>
        <v>0</v>
      </c>
      <c r="H112" s="28">
        <f t="shared" si="17"/>
        <v>0</v>
      </c>
      <c r="I112" s="28">
        <f t="shared" si="17"/>
        <v>0</v>
      </c>
      <c r="J112" s="28">
        <f t="shared" si="17"/>
        <v>0</v>
      </c>
      <c r="K112" s="28">
        <f t="shared" si="17"/>
        <v>0</v>
      </c>
      <c r="L112" s="28">
        <f t="shared" si="17"/>
        <v>0</v>
      </c>
      <c r="M112" s="28">
        <f t="shared" si="17"/>
        <v>0</v>
      </c>
      <c r="N112" s="28">
        <f t="shared" si="17"/>
        <v>20000000</v>
      </c>
      <c r="O112" s="28">
        <f t="shared" si="17"/>
        <v>20000000</v>
      </c>
      <c r="P112" s="107"/>
      <c r="Q112" s="108"/>
    </row>
    <row r="113" spans="1:17" ht="16.5" hidden="1" thickTop="1">
      <c r="A113" s="5"/>
      <c r="B113" s="4"/>
      <c r="C113" s="4"/>
      <c r="D113" s="5"/>
      <c r="E113" s="4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4"/>
      <c r="Q113" s="109"/>
    </row>
    <row r="114" spans="1:17" ht="15.75" hidden="1">
      <c r="A114" s="5"/>
      <c r="B114" s="31" t="s">
        <v>535</v>
      </c>
      <c r="C114" s="4"/>
      <c r="D114" s="46"/>
      <c r="E114" s="36"/>
      <c r="F114" s="30"/>
      <c r="G114" s="31"/>
      <c r="H114" s="31"/>
      <c r="I114" s="31"/>
      <c r="J114" s="31"/>
      <c r="K114" s="31"/>
      <c r="L114" s="31"/>
      <c r="N114" s="36"/>
      <c r="O114" s="36"/>
      <c r="P114" s="36"/>
      <c r="Q114" s="40"/>
    </row>
    <row r="115" spans="1:17" ht="15.75" hidden="1">
      <c r="A115" s="47"/>
      <c r="B115" s="48" t="s">
        <v>19</v>
      </c>
      <c r="C115" s="31" t="s">
        <v>25</v>
      </c>
      <c r="D115" s="46"/>
      <c r="E115" s="36"/>
      <c r="F115" s="49"/>
      <c r="G115" s="155" t="s">
        <v>26</v>
      </c>
      <c r="H115" s="155"/>
      <c r="I115" s="155"/>
      <c r="J115" s="36"/>
      <c r="K115" s="49"/>
      <c r="L115" s="36"/>
      <c r="N115" s="36"/>
      <c r="O115" s="36"/>
      <c r="P115" s="36"/>
      <c r="Q115" s="36"/>
    </row>
    <row r="116" spans="1:17" ht="15.75" hidden="1">
      <c r="A116" s="47"/>
      <c r="B116" s="48"/>
      <c r="C116" s="31"/>
      <c r="D116" s="46"/>
      <c r="E116" s="36"/>
      <c r="F116" s="31"/>
      <c r="G116" s="31"/>
      <c r="H116" s="31"/>
      <c r="I116" s="31"/>
      <c r="J116" s="31"/>
      <c r="K116" s="31"/>
      <c r="L116" s="31"/>
      <c r="N116" s="36"/>
      <c r="O116" s="36"/>
      <c r="P116" s="36"/>
      <c r="Q116" s="36"/>
    </row>
    <row r="117" spans="1:17" ht="15.75" hidden="1">
      <c r="A117" s="47"/>
      <c r="B117" s="48"/>
      <c r="C117" s="31"/>
      <c r="D117" s="46"/>
      <c r="E117" s="36"/>
      <c r="F117" s="31"/>
      <c r="G117" s="31"/>
      <c r="H117" s="31"/>
      <c r="I117" s="31"/>
      <c r="J117" s="31"/>
      <c r="K117" s="31"/>
      <c r="L117" s="31"/>
      <c r="N117" s="36"/>
      <c r="O117" s="36"/>
      <c r="P117" s="36"/>
      <c r="Q117" s="36"/>
    </row>
    <row r="118" spans="1:17" ht="15.75" hidden="1">
      <c r="A118" s="47"/>
      <c r="B118" s="48"/>
      <c r="C118" s="31"/>
      <c r="D118" s="46"/>
      <c r="E118" s="36"/>
      <c r="F118" s="31"/>
      <c r="G118" s="31"/>
      <c r="H118" s="31"/>
      <c r="I118" s="31"/>
      <c r="J118" s="31"/>
      <c r="K118" s="31"/>
      <c r="L118" s="36"/>
      <c r="N118" s="36"/>
      <c r="O118" s="36"/>
      <c r="P118" s="36"/>
      <c r="Q118" s="36"/>
    </row>
    <row r="119" spans="1:17" ht="15.75" hidden="1">
      <c r="A119" s="47"/>
      <c r="B119" s="48"/>
      <c r="C119" s="31"/>
      <c r="D119" s="46"/>
      <c r="E119" s="36"/>
      <c r="F119" s="31"/>
      <c r="G119" s="31"/>
      <c r="H119" s="31"/>
      <c r="I119" s="31"/>
      <c r="J119" s="31"/>
      <c r="K119" s="31"/>
      <c r="L119" s="31"/>
      <c r="N119" s="36"/>
      <c r="O119" s="36"/>
      <c r="P119" s="36"/>
      <c r="Q119" s="36"/>
    </row>
    <row r="120" spans="1:17" ht="15.75" hidden="1">
      <c r="A120" s="47" t="s">
        <v>20</v>
      </c>
      <c r="B120" s="50" t="s">
        <v>23</v>
      </c>
      <c r="C120" s="51" t="s">
        <v>21</v>
      </c>
      <c r="D120" s="46"/>
      <c r="E120" s="36"/>
      <c r="F120" s="32"/>
      <c r="G120" s="32" t="s">
        <v>16</v>
      </c>
      <c r="H120" s="32"/>
      <c r="I120" s="32" t="s">
        <v>28</v>
      </c>
      <c r="J120" s="36"/>
      <c r="K120" s="36"/>
      <c r="L120" s="36"/>
      <c r="N120" s="36"/>
      <c r="O120" s="36"/>
      <c r="P120" s="36"/>
      <c r="Q120" s="36"/>
    </row>
    <row r="121" spans="1:17" ht="15.75" hidden="1">
      <c r="A121" s="47"/>
      <c r="B121" s="52" t="s">
        <v>24</v>
      </c>
      <c r="C121" s="53" t="s">
        <v>17</v>
      </c>
      <c r="D121" s="46"/>
      <c r="E121" s="36"/>
      <c r="F121" s="54"/>
      <c r="G121" s="54" t="s">
        <v>18</v>
      </c>
      <c r="H121" s="54"/>
      <c r="I121" s="54" t="s">
        <v>22</v>
      </c>
      <c r="J121" s="36"/>
      <c r="K121" s="36"/>
      <c r="L121" s="36"/>
      <c r="N121" s="36"/>
      <c r="O121" s="36"/>
      <c r="P121" s="36"/>
      <c r="Q121" s="36"/>
    </row>
    <row r="122" spans="1:17" hidden="1"/>
    <row r="123" spans="1:17" ht="16.5" thickTop="1">
      <c r="A123" s="3" t="s">
        <v>0</v>
      </c>
      <c r="B123" s="4"/>
      <c r="C123" s="5"/>
      <c r="D123" s="5"/>
      <c r="E123" s="5"/>
      <c r="F123" s="6"/>
      <c r="G123" s="6"/>
      <c r="H123" s="6"/>
      <c r="I123" s="6"/>
      <c r="J123" s="6"/>
      <c r="K123" s="6"/>
      <c r="L123" s="7"/>
      <c r="N123" s="36"/>
      <c r="O123" s="36"/>
      <c r="P123" s="36"/>
      <c r="Q123" s="36"/>
    </row>
    <row r="124" spans="1:17" ht="15.75">
      <c r="A124" s="8" t="s">
        <v>530</v>
      </c>
      <c r="B124" s="3"/>
      <c r="C124" s="3"/>
      <c r="D124" s="3"/>
      <c r="E124" s="3"/>
      <c r="F124" s="6"/>
      <c r="G124" s="6"/>
      <c r="H124" s="6"/>
      <c r="I124" s="6"/>
      <c r="J124" s="6"/>
      <c r="K124" s="6"/>
      <c r="L124" s="7"/>
      <c r="N124" s="36"/>
      <c r="O124" s="36"/>
      <c r="P124" s="36"/>
      <c r="Q124" s="36"/>
    </row>
    <row r="125" spans="1:17" ht="15.75">
      <c r="A125" s="80"/>
      <c r="B125" s="80" t="s">
        <v>15</v>
      </c>
      <c r="C125" s="81" t="s">
        <v>1</v>
      </c>
      <c r="D125" s="82" t="s">
        <v>32</v>
      </c>
      <c r="E125" s="83" t="s">
        <v>2</v>
      </c>
      <c r="F125" s="81" t="s">
        <v>3</v>
      </c>
      <c r="G125" s="84" t="s">
        <v>4</v>
      </c>
      <c r="H125" s="84" t="s">
        <v>4</v>
      </c>
      <c r="I125" s="85" t="s">
        <v>5</v>
      </c>
      <c r="J125" s="84" t="s">
        <v>29</v>
      </c>
      <c r="K125" s="110" t="s">
        <v>336</v>
      </c>
      <c r="L125" s="110" t="s">
        <v>35</v>
      </c>
      <c r="M125" s="84" t="s">
        <v>7</v>
      </c>
      <c r="N125" s="84" t="s">
        <v>7</v>
      </c>
      <c r="O125" s="84" t="s">
        <v>8</v>
      </c>
      <c r="P125" s="80" t="s">
        <v>9</v>
      </c>
      <c r="Q125" s="86" t="s">
        <v>27</v>
      </c>
    </row>
    <row r="126" spans="1:17">
      <c r="A126" s="87"/>
      <c r="B126" s="87"/>
      <c r="C126" s="88"/>
      <c r="D126" s="89"/>
      <c r="E126" s="90"/>
      <c r="F126" s="88"/>
      <c r="G126" s="91" t="s">
        <v>10</v>
      </c>
      <c r="H126" s="91" t="s">
        <v>10</v>
      </c>
      <c r="I126" s="91" t="s">
        <v>11</v>
      </c>
      <c r="J126" s="91" t="s">
        <v>337</v>
      </c>
      <c r="K126" s="111" t="s">
        <v>338</v>
      </c>
      <c r="L126" s="111" t="s">
        <v>34</v>
      </c>
      <c r="M126" s="91" t="s">
        <v>12</v>
      </c>
      <c r="N126" s="91" t="s">
        <v>13</v>
      </c>
      <c r="O126" s="91" t="s">
        <v>14</v>
      </c>
      <c r="P126" s="87"/>
      <c r="Q126" s="92"/>
    </row>
    <row r="127" spans="1:17">
      <c r="A127" s="87"/>
      <c r="B127" s="87"/>
      <c r="C127" s="93"/>
      <c r="D127" s="89"/>
      <c r="E127" s="90"/>
      <c r="F127" s="88"/>
      <c r="G127" s="91" t="s">
        <v>31</v>
      </c>
      <c r="H127" s="91" t="s">
        <v>30</v>
      </c>
      <c r="I127" s="91" t="s">
        <v>6</v>
      </c>
      <c r="J127" s="91"/>
      <c r="K127" s="91"/>
      <c r="L127" s="91"/>
      <c r="M127" s="91"/>
      <c r="N127" s="91"/>
      <c r="O127" s="91"/>
      <c r="P127" s="87"/>
      <c r="Q127" s="92"/>
    </row>
    <row r="128" spans="1:17">
      <c r="A128" s="94"/>
      <c r="B128" s="94"/>
      <c r="C128" s="95"/>
      <c r="D128" s="96"/>
      <c r="E128" s="97"/>
      <c r="F128" s="98"/>
      <c r="G128" s="99"/>
      <c r="H128" s="100"/>
      <c r="I128" s="99"/>
      <c r="J128" s="99"/>
      <c r="K128" s="101"/>
      <c r="L128" s="96"/>
      <c r="M128" s="99"/>
      <c r="N128" s="99"/>
      <c r="O128" s="99"/>
      <c r="P128" s="94"/>
      <c r="Q128" s="102"/>
    </row>
    <row r="129" spans="1:17" ht="15.75">
      <c r="A129" s="37"/>
      <c r="B129" s="2"/>
      <c r="C129" s="38"/>
      <c r="D129" s="103"/>
      <c r="E129" s="26"/>
      <c r="F129" s="38"/>
      <c r="G129" s="39"/>
      <c r="H129" s="39"/>
      <c r="I129" s="39"/>
      <c r="J129" s="39"/>
      <c r="K129" s="1"/>
      <c r="L129" s="36"/>
      <c r="M129" s="1"/>
      <c r="N129" s="1"/>
      <c r="O129" s="1"/>
      <c r="P129" s="41"/>
      <c r="Q129" s="44"/>
    </row>
    <row r="130" spans="1:17" ht="15.75">
      <c r="A130" s="37">
        <v>1</v>
      </c>
      <c r="B130" s="40" t="s">
        <v>542</v>
      </c>
      <c r="C130" s="38" t="s">
        <v>543</v>
      </c>
      <c r="D130" s="64" t="s">
        <v>544</v>
      </c>
      <c r="E130" s="26">
        <v>43228</v>
      </c>
      <c r="F130" s="125" t="s">
        <v>545</v>
      </c>
      <c r="G130" s="39">
        <v>23328000</v>
      </c>
      <c r="H130" s="39">
        <v>0</v>
      </c>
      <c r="I130" s="1">
        <v>583200</v>
      </c>
      <c r="J130" s="1">
        <v>176903</v>
      </c>
      <c r="K130" s="1">
        <v>0</v>
      </c>
      <c r="L130" s="1">
        <v>0</v>
      </c>
      <c r="M130" s="1">
        <f>SUM(G130:L130)</f>
        <v>24088103</v>
      </c>
      <c r="N130" s="1">
        <f>30000000-M130</f>
        <v>5911897</v>
      </c>
      <c r="O130" s="1">
        <f t="shared" ref="O130" si="18">+M130+N130</f>
        <v>30000000</v>
      </c>
      <c r="P130" s="60" t="s">
        <v>280</v>
      </c>
      <c r="Q130" s="71" t="s">
        <v>36</v>
      </c>
    </row>
    <row r="131" spans="1:17" ht="15.75">
      <c r="A131" s="37"/>
      <c r="B131" s="40"/>
      <c r="C131" s="38"/>
      <c r="D131" s="36"/>
      <c r="E131" s="26"/>
      <c r="F131" s="38"/>
      <c r="G131" s="39"/>
      <c r="H131" s="39"/>
      <c r="I131" s="39"/>
      <c r="J131" s="39"/>
      <c r="K131" s="39"/>
      <c r="L131" s="36"/>
      <c r="M131" s="1"/>
      <c r="N131" s="1"/>
      <c r="O131" s="1"/>
      <c r="P131" s="104"/>
      <c r="Q131" s="105"/>
    </row>
    <row r="132" spans="1:17" ht="16.5" thickBot="1">
      <c r="A132" s="27"/>
      <c r="B132" s="57"/>
      <c r="C132" s="58"/>
      <c r="D132" s="106"/>
      <c r="E132" s="58"/>
      <c r="F132" s="59"/>
      <c r="G132" s="28">
        <f t="shared" ref="G132:O132" si="19">SUM(G130:G131)</f>
        <v>23328000</v>
      </c>
      <c r="H132" s="28">
        <f t="shared" si="19"/>
        <v>0</v>
      </c>
      <c r="I132" s="28">
        <f t="shared" si="19"/>
        <v>583200</v>
      </c>
      <c r="J132" s="28">
        <f t="shared" si="19"/>
        <v>176903</v>
      </c>
      <c r="K132" s="28">
        <f t="shared" si="19"/>
        <v>0</v>
      </c>
      <c r="L132" s="28">
        <f t="shared" si="19"/>
        <v>0</v>
      </c>
      <c r="M132" s="28">
        <f t="shared" si="19"/>
        <v>24088103</v>
      </c>
      <c r="N132" s="28">
        <f t="shared" si="19"/>
        <v>5911897</v>
      </c>
      <c r="O132" s="28">
        <f t="shared" si="19"/>
        <v>30000000</v>
      </c>
      <c r="P132" s="107"/>
      <c r="Q132" s="108"/>
    </row>
    <row r="133" spans="1:17" ht="16.5" hidden="1" thickTop="1">
      <c r="A133" s="5"/>
      <c r="B133" s="4"/>
      <c r="C133" s="4"/>
      <c r="D133" s="5"/>
      <c r="E133" s="4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4"/>
      <c r="Q133" s="109"/>
    </row>
    <row r="134" spans="1:17" ht="15.75" hidden="1">
      <c r="A134" s="5"/>
      <c r="B134" s="31" t="s">
        <v>535</v>
      </c>
      <c r="C134" s="4"/>
      <c r="D134" s="46"/>
      <c r="E134" s="36"/>
      <c r="F134" s="30"/>
      <c r="G134" s="31"/>
      <c r="H134" s="31"/>
      <c r="I134" s="31"/>
      <c r="J134" s="31"/>
      <c r="K134" s="31"/>
      <c r="L134" s="31"/>
      <c r="N134" s="36"/>
      <c r="O134" s="36"/>
      <c r="P134" s="36"/>
      <c r="Q134" s="40"/>
    </row>
    <row r="135" spans="1:17" ht="15.75" hidden="1">
      <c r="A135" s="47"/>
      <c r="B135" s="48" t="s">
        <v>19</v>
      </c>
      <c r="C135" s="31" t="s">
        <v>25</v>
      </c>
      <c r="D135" s="46"/>
      <c r="E135" s="36"/>
      <c r="F135" s="49"/>
      <c r="G135" s="155" t="s">
        <v>26</v>
      </c>
      <c r="H135" s="155"/>
      <c r="I135" s="155"/>
      <c r="J135" s="36"/>
      <c r="K135" s="49"/>
      <c r="L135" s="36"/>
      <c r="N135" s="36"/>
      <c r="O135" s="36"/>
      <c r="P135" s="36"/>
      <c r="Q135" s="36"/>
    </row>
    <row r="136" spans="1:17" ht="15.75" hidden="1">
      <c r="A136" s="47"/>
      <c r="B136" s="48"/>
      <c r="C136" s="31"/>
      <c r="D136" s="46"/>
      <c r="E136" s="36"/>
      <c r="F136" s="31"/>
      <c r="G136" s="31"/>
      <c r="H136" s="31"/>
      <c r="I136" s="31"/>
      <c r="J136" s="31"/>
      <c r="K136" s="31"/>
      <c r="L136" s="31"/>
      <c r="N136" s="36"/>
      <c r="O136" s="36"/>
      <c r="P136" s="36"/>
      <c r="Q136" s="36"/>
    </row>
    <row r="137" spans="1:17" ht="15.75" hidden="1">
      <c r="A137" s="47"/>
      <c r="B137" s="48"/>
      <c r="C137" s="31"/>
      <c r="D137" s="46"/>
      <c r="E137" s="36"/>
      <c r="F137" s="31"/>
      <c r="G137" s="31"/>
      <c r="H137" s="31"/>
      <c r="I137" s="31"/>
      <c r="J137" s="31"/>
      <c r="K137" s="31"/>
      <c r="L137" s="31"/>
      <c r="N137" s="36"/>
      <c r="O137" s="36"/>
      <c r="P137" s="36"/>
      <c r="Q137" s="36"/>
    </row>
    <row r="138" spans="1:17" ht="15.75" hidden="1">
      <c r="A138" s="47"/>
      <c r="B138" s="48"/>
      <c r="C138" s="31"/>
      <c r="D138" s="46"/>
      <c r="E138" s="36"/>
      <c r="F138" s="31"/>
      <c r="G138" s="31"/>
      <c r="H138" s="31"/>
      <c r="I138" s="31"/>
      <c r="J138" s="31"/>
      <c r="K138" s="31"/>
      <c r="L138" s="36"/>
      <c r="N138" s="36"/>
      <c r="O138" s="36"/>
      <c r="P138" s="36"/>
      <c r="Q138" s="36"/>
    </row>
    <row r="139" spans="1:17" ht="15.75" hidden="1">
      <c r="A139" s="47"/>
      <c r="B139" s="48"/>
      <c r="C139" s="31"/>
      <c r="D139" s="46"/>
      <c r="E139" s="36"/>
      <c r="F139" s="31"/>
      <c r="G139" s="31"/>
      <c r="H139" s="31"/>
      <c r="I139" s="31"/>
      <c r="J139" s="31"/>
      <c r="K139" s="31"/>
      <c r="L139" s="31"/>
      <c r="N139" s="36"/>
      <c r="O139" s="36"/>
      <c r="P139" s="36"/>
      <c r="Q139" s="36"/>
    </row>
    <row r="140" spans="1:17" ht="15.75" hidden="1">
      <c r="A140" s="47" t="s">
        <v>20</v>
      </c>
      <c r="B140" s="50" t="s">
        <v>23</v>
      </c>
      <c r="C140" s="51" t="s">
        <v>21</v>
      </c>
      <c r="D140" s="46"/>
      <c r="E140" s="36"/>
      <c r="F140" s="32"/>
      <c r="G140" s="32" t="s">
        <v>16</v>
      </c>
      <c r="H140" s="32"/>
      <c r="I140" s="32" t="s">
        <v>28</v>
      </c>
      <c r="J140" s="36"/>
      <c r="K140" s="36"/>
      <c r="L140" s="36"/>
      <c r="N140" s="36"/>
      <c r="O140" s="36"/>
      <c r="P140" s="36"/>
      <c r="Q140" s="36"/>
    </row>
    <row r="141" spans="1:17" ht="15.75" hidden="1">
      <c r="A141" s="47"/>
      <c r="B141" s="52" t="s">
        <v>24</v>
      </c>
      <c r="C141" s="53" t="s">
        <v>17</v>
      </c>
      <c r="D141" s="46"/>
      <c r="E141" s="36"/>
      <c r="F141" s="54"/>
      <c r="G141" s="54" t="s">
        <v>18</v>
      </c>
      <c r="H141" s="54"/>
      <c r="I141" s="54" t="s">
        <v>22</v>
      </c>
      <c r="J141" s="36"/>
      <c r="K141" s="36"/>
      <c r="L141" s="36"/>
      <c r="N141" s="36"/>
      <c r="O141" s="36"/>
      <c r="P141" s="36"/>
      <c r="Q141" s="36"/>
    </row>
    <row r="142" spans="1:17" hidden="1"/>
    <row r="143" spans="1:17" ht="16.5" thickTop="1">
      <c r="A143" s="3" t="s">
        <v>0</v>
      </c>
      <c r="B143" s="4"/>
      <c r="C143" s="5"/>
      <c r="D143" s="5"/>
      <c r="E143" s="5"/>
      <c r="F143" s="6"/>
      <c r="G143" s="6"/>
      <c r="H143" s="6"/>
      <c r="I143" s="6"/>
      <c r="J143" s="6"/>
      <c r="K143" s="6"/>
      <c r="L143" s="7"/>
      <c r="N143" s="36"/>
      <c r="O143" s="36"/>
      <c r="P143" s="36"/>
      <c r="Q143" s="36"/>
    </row>
    <row r="144" spans="1:17" ht="15.75">
      <c r="A144" s="8" t="s">
        <v>546</v>
      </c>
      <c r="B144" s="3"/>
      <c r="C144" s="3"/>
      <c r="D144" s="3"/>
      <c r="E144" s="3"/>
      <c r="F144" s="6"/>
      <c r="G144" s="6"/>
      <c r="H144" s="6"/>
      <c r="I144" s="6"/>
      <c r="J144" s="6"/>
      <c r="K144" s="6"/>
      <c r="L144" s="7"/>
      <c r="N144" s="36"/>
      <c r="O144" s="36"/>
      <c r="P144" s="36"/>
      <c r="Q144" s="36"/>
    </row>
    <row r="145" spans="1:17" ht="15.75">
      <c r="A145" s="80"/>
      <c r="B145" s="80" t="s">
        <v>15</v>
      </c>
      <c r="C145" s="81" t="s">
        <v>1</v>
      </c>
      <c r="D145" s="82" t="s">
        <v>32</v>
      </c>
      <c r="E145" s="83" t="s">
        <v>2</v>
      </c>
      <c r="F145" s="81" t="s">
        <v>3</v>
      </c>
      <c r="G145" s="84" t="s">
        <v>4</v>
      </c>
      <c r="H145" s="84" t="s">
        <v>4</v>
      </c>
      <c r="I145" s="85" t="s">
        <v>5</v>
      </c>
      <c r="J145" s="84" t="s">
        <v>29</v>
      </c>
      <c r="K145" s="110" t="s">
        <v>336</v>
      </c>
      <c r="L145" s="110" t="s">
        <v>35</v>
      </c>
      <c r="M145" s="84" t="s">
        <v>7</v>
      </c>
      <c r="N145" s="84" t="s">
        <v>7</v>
      </c>
      <c r="O145" s="84" t="s">
        <v>8</v>
      </c>
      <c r="P145" s="80" t="s">
        <v>9</v>
      </c>
      <c r="Q145" s="86" t="s">
        <v>27</v>
      </c>
    </row>
    <row r="146" spans="1:17">
      <c r="A146" s="87"/>
      <c r="B146" s="87"/>
      <c r="C146" s="88"/>
      <c r="D146" s="89"/>
      <c r="E146" s="90"/>
      <c r="F146" s="88"/>
      <c r="G146" s="91" t="s">
        <v>10</v>
      </c>
      <c r="H146" s="91" t="s">
        <v>10</v>
      </c>
      <c r="I146" s="91" t="s">
        <v>11</v>
      </c>
      <c r="J146" s="91" t="s">
        <v>337</v>
      </c>
      <c r="K146" s="111" t="s">
        <v>338</v>
      </c>
      <c r="L146" s="111" t="s">
        <v>34</v>
      </c>
      <c r="M146" s="91" t="s">
        <v>12</v>
      </c>
      <c r="N146" s="91" t="s">
        <v>13</v>
      </c>
      <c r="O146" s="91" t="s">
        <v>14</v>
      </c>
      <c r="P146" s="87"/>
      <c r="Q146" s="92"/>
    </row>
    <row r="147" spans="1:17">
      <c r="A147" s="87"/>
      <c r="B147" s="87"/>
      <c r="C147" s="93"/>
      <c r="D147" s="89"/>
      <c r="E147" s="90"/>
      <c r="F147" s="88"/>
      <c r="G147" s="91" t="s">
        <v>31</v>
      </c>
      <c r="H147" s="91" t="s">
        <v>30</v>
      </c>
      <c r="I147" s="91" t="s">
        <v>6</v>
      </c>
      <c r="J147" s="91"/>
      <c r="K147" s="91"/>
      <c r="L147" s="91"/>
      <c r="M147" s="91"/>
      <c r="N147" s="91"/>
      <c r="O147" s="91"/>
      <c r="P147" s="87"/>
      <c r="Q147" s="92"/>
    </row>
    <row r="148" spans="1:17">
      <c r="A148" s="94"/>
      <c r="B148" s="94"/>
      <c r="C148" s="95"/>
      <c r="D148" s="96"/>
      <c r="E148" s="97"/>
      <c r="F148" s="98"/>
      <c r="G148" s="99"/>
      <c r="H148" s="100"/>
      <c r="I148" s="99"/>
      <c r="J148" s="99"/>
      <c r="K148" s="101"/>
      <c r="L148" s="96"/>
      <c r="M148" s="99"/>
      <c r="N148" s="99"/>
      <c r="O148" s="99"/>
      <c r="P148" s="94"/>
      <c r="Q148" s="102"/>
    </row>
    <row r="149" spans="1:17" ht="15.75">
      <c r="A149" s="37"/>
      <c r="B149" s="2"/>
      <c r="C149" s="38"/>
      <c r="D149" s="103"/>
      <c r="E149" s="26"/>
      <c r="F149" s="38"/>
      <c r="G149" s="39"/>
      <c r="H149" s="39"/>
      <c r="I149" s="39"/>
      <c r="J149" s="39"/>
      <c r="K149" s="1"/>
      <c r="L149" s="36"/>
      <c r="M149" s="1"/>
      <c r="N149" s="1"/>
      <c r="O149" s="1"/>
      <c r="P149" s="41"/>
      <c r="Q149" s="44"/>
    </row>
    <row r="150" spans="1:17" ht="15.75">
      <c r="A150" s="37">
        <v>1</v>
      </c>
      <c r="B150" s="40" t="s">
        <v>547</v>
      </c>
      <c r="C150" s="38" t="s">
        <v>548</v>
      </c>
      <c r="D150" s="64" t="s">
        <v>549</v>
      </c>
      <c r="E150" s="26">
        <v>43229</v>
      </c>
      <c r="F150" s="125" t="s">
        <v>550</v>
      </c>
      <c r="G150" s="39">
        <v>14154000</v>
      </c>
      <c r="H150" s="39">
        <v>0</v>
      </c>
      <c r="I150" s="1">
        <v>353850</v>
      </c>
      <c r="J150" s="1">
        <v>211742</v>
      </c>
      <c r="K150" s="1">
        <v>0</v>
      </c>
      <c r="L150" s="1">
        <v>0</v>
      </c>
      <c r="M150" s="1">
        <f>SUM(G150:L150)</f>
        <v>14719592</v>
      </c>
      <c r="N150" s="1">
        <f>30000000-M150</f>
        <v>15280408</v>
      </c>
      <c r="O150" s="1">
        <f t="shared" ref="O150" si="20">+M150+N150</f>
        <v>30000000</v>
      </c>
      <c r="P150" s="60" t="s">
        <v>552</v>
      </c>
      <c r="Q150" s="71" t="s">
        <v>36</v>
      </c>
    </row>
    <row r="151" spans="1:17" ht="15.75">
      <c r="A151" s="37"/>
      <c r="B151" s="40"/>
      <c r="C151" s="38"/>
      <c r="D151" s="36"/>
      <c r="E151" s="26"/>
      <c r="F151" s="38"/>
      <c r="G151" s="39"/>
      <c r="H151" s="39"/>
      <c r="I151" s="39"/>
      <c r="J151" s="39"/>
      <c r="K151" s="39"/>
      <c r="L151" s="36"/>
      <c r="M151" s="1"/>
      <c r="N151" s="1"/>
      <c r="O151" s="1"/>
      <c r="P151" s="104"/>
      <c r="Q151" s="105"/>
    </row>
    <row r="152" spans="1:17" ht="16.5" thickBot="1">
      <c r="A152" s="27"/>
      <c r="B152" s="57"/>
      <c r="C152" s="58"/>
      <c r="D152" s="106"/>
      <c r="E152" s="58"/>
      <c r="F152" s="59"/>
      <c r="G152" s="28">
        <f t="shared" ref="G152" si="21">SUM(G150:G151)</f>
        <v>14154000</v>
      </c>
      <c r="H152" s="28">
        <f t="shared" ref="H152" si="22">SUM(H150:H151)</f>
        <v>0</v>
      </c>
      <c r="I152" s="28">
        <f t="shared" ref="I152" si="23">SUM(I150:I151)</f>
        <v>353850</v>
      </c>
      <c r="J152" s="28">
        <f t="shared" ref="J152" si="24">SUM(J150:J151)</f>
        <v>211742</v>
      </c>
      <c r="K152" s="28">
        <f t="shared" ref="K152" si="25">SUM(K150:K151)</f>
        <v>0</v>
      </c>
      <c r="L152" s="28">
        <f t="shared" ref="L152" si="26">SUM(L150:L151)</f>
        <v>0</v>
      </c>
      <c r="M152" s="28">
        <f t="shared" ref="M152" si="27">SUM(M150:M151)</f>
        <v>14719592</v>
      </c>
      <c r="N152" s="28">
        <f t="shared" ref="N152" si="28">SUM(N150:N151)</f>
        <v>15280408</v>
      </c>
      <c r="O152" s="28">
        <f t="shared" ref="O152" si="29">SUM(O150:O151)</f>
        <v>30000000</v>
      </c>
      <c r="P152" s="107"/>
      <c r="Q152" s="108"/>
    </row>
    <row r="153" spans="1:17" ht="16.5" hidden="1" thickTop="1">
      <c r="A153" s="5"/>
      <c r="B153" s="4"/>
      <c r="C153" s="4"/>
      <c r="D153" s="5"/>
      <c r="E153" s="4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4"/>
      <c r="Q153" s="109"/>
    </row>
    <row r="154" spans="1:17" ht="15.75" hidden="1">
      <c r="A154" s="5"/>
      <c r="B154" s="31" t="s">
        <v>551</v>
      </c>
      <c r="C154" s="4"/>
      <c r="D154" s="46"/>
      <c r="E154" s="36"/>
      <c r="F154" s="30"/>
      <c r="G154" s="31"/>
      <c r="H154" s="31"/>
      <c r="I154" s="31"/>
      <c r="J154" s="31"/>
      <c r="K154" s="31"/>
      <c r="L154" s="31"/>
      <c r="N154" s="36"/>
      <c r="O154" s="36"/>
      <c r="P154" s="36"/>
      <c r="Q154" s="40"/>
    </row>
    <row r="155" spans="1:17" ht="15.75" hidden="1">
      <c r="A155" s="47"/>
      <c r="B155" s="48" t="s">
        <v>19</v>
      </c>
      <c r="C155" s="31" t="s">
        <v>25</v>
      </c>
      <c r="D155" s="46"/>
      <c r="E155" s="36"/>
      <c r="F155" s="49"/>
      <c r="G155" s="155" t="s">
        <v>26</v>
      </c>
      <c r="H155" s="155"/>
      <c r="I155" s="155"/>
      <c r="J155" s="36"/>
      <c r="K155" s="49"/>
      <c r="L155" s="36"/>
      <c r="N155" s="36"/>
      <c r="O155" s="36"/>
      <c r="P155" s="36"/>
      <c r="Q155" s="36"/>
    </row>
    <row r="156" spans="1:17" ht="15.75" hidden="1">
      <c r="A156" s="47"/>
      <c r="B156" s="48"/>
      <c r="C156" s="31"/>
      <c r="D156" s="46"/>
      <c r="E156" s="36"/>
      <c r="F156" s="31"/>
      <c r="G156" s="31"/>
      <c r="H156" s="31"/>
      <c r="I156" s="31"/>
      <c r="J156" s="31"/>
      <c r="K156" s="31"/>
      <c r="L156" s="31"/>
      <c r="N156" s="36"/>
      <c r="O156" s="36"/>
      <c r="P156" s="36"/>
      <c r="Q156" s="36"/>
    </row>
    <row r="157" spans="1:17" ht="15.75" hidden="1">
      <c r="A157" s="47"/>
      <c r="B157" s="48"/>
      <c r="C157" s="31"/>
      <c r="D157" s="46"/>
      <c r="E157" s="36"/>
      <c r="F157" s="31"/>
      <c r="G157" s="31"/>
      <c r="H157" s="31"/>
      <c r="I157" s="31"/>
      <c r="J157" s="31"/>
      <c r="K157" s="31"/>
      <c r="L157" s="31"/>
      <c r="N157" s="36"/>
      <c r="O157" s="36"/>
      <c r="P157" s="36"/>
      <c r="Q157" s="36"/>
    </row>
    <row r="158" spans="1:17" ht="15.75" hidden="1">
      <c r="A158" s="47"/>
      <c r="B158" s="48"/>
      <c r="C158" s="31"/>
      <c r="D158" s="46"/>
      <c r="E158" s="36"/>
      <c r="F158" s="31"/>
      <c r="G158" s="31"/>
      <c r="H158" s="31"/>
      <c r="I158" s="31"/>
      <c r="J158" s="31"/>
      <c r="K158" s="31"/>
      <c r="L158" s="36"/>
      <c r="N158" s="36"/>
      <c r="O158" s="36"/>
      <c r="P158" s="36"/>
      <c r="Q158" s="36"/>
    </row>
    <row r="159" spans="1:17" ht="15.75" hidden="1">
      <c r="A159" s="47"/>
      <c r="B159" s="48"/>
      <c r="C159" s="31"/>
      <c r="D159" s="46"/>
      <c r="E159" s="36"/>
      <c r="F159" s="31"/>
      <c r="G159" s="31"/>
      <c r="H159" s="31"/>
      <c r="I159" s="31"/>
      <c r="J159" s="31"/>
      <c r="K159" s="31"/>
      <c r="L159" s="31"/>
      <c r="N159" s="36"/>
      <c r="O159" s="36"/>
      <c r="P159" s="36"/>
      <c r="Q159" s="36"/>
    </row>
    <row r="160" spans="1:17" ht="15.75" hidden="1">
      <c r="A160" s="47" t="s">
        <v>20</v>
      </c>
      <c r="B160" s="50" t="s">
        <v>23</v>
      </c>
      <c r="C160" s="51" t="s">
        <v>21</v>
      </c>
      <c r="D160" s="46"/>
      <c r="E160" s="36"/>
      <c r="F160" s="32"/>
      <c r="G160" s="32" t="s">
        <v>16</v>
      </c>
      <c r="H160" s="32"/>
      <c r="I160" s="32" t="s">
        <v>28</v>
      </c>
      <c r="J160" s="36"/>
      <c r="K160" s="36"/>
      <c r="L160" s="36"/>
      <c r="N160" s="36"/>
      <c r="O160" s="36"/>
      <c r="P160" s="36"/>
      <c r="Q160" s="36"/>
    </row>
    <row r="161" spans="1:17" ht="15.75" hidden="1">
      <c r="A161" s="47"/>
      <c r="B161" s="52" t="s">
        <v>24</v>
      </c>
      <c r="C161" s="53" t="s">
        <v>17</v>
      </c>
      <c r="D161" s="46"/>
      <c r="E161" s="36"/>
      <c r="F161" s="54"/>
      <c r="G161" s="54" t="s">
        <v>18</v>
      </c>
      <c r="H161" s="54"/>
      <c r="I161" s="54" t="s">
        <v>22</v>
      </c>
      <c r="J161" s="36"/>
      <c r="K161" s="36"/>
      <c r="L161" s="36"/>
      <c r="N161" s="36"/>
      <c r="O161" s="36"/>
      <c r="P161" s="36"/>
      <c r="Q161" s="36"/>
    </row>
    <row r="162" spans="1:17" hidden="1"/>
    <row r="163" spans="1:17" ht="16.5" thickTop="1">
      <c r="A163" s="3" t="s">
        <v>0</v>
      </c>
      <c r="B163" s="4"/>
      <c r="C163" s="5"/>
      <c r="D163" s="5"/>
      <c r="E163" s="5"/>
      <c r="F163" s="6"/>
      <c r="G163" s="6"/>
      <c r="H163" s="6"/>
      <c r="I163" s="6"/>
      <c r="J163" s="6"/>
      <c r="K163" s="6"/>
      <c r="L163" s="7"/>
      <c r="N163" s="36"/>
      <c r="O163" s="36"/>
      <c r="P163" s="36"/>
      <c r="Q163" s="36"/>
    </row>
    <row r="164" spans="1:17" ht="15.75">
      <c r="A164" s="8" t="s">
        <v>553</v>
      </c>
      <c r="B164" s="3"/>
      <c r="C164" s="3"/>
      <c r="D164" s="3"/>
      <c r="E164" s="3"/>
      <c r="F164" s="6"/>
      <c r="G164" s="6"/>
      <c r="H164" s="6"/>
      <c r="I164" s="6"/>
      <c r="J164" s="6"/>
      <c r="K164" s="6"/>
      <c r="L164" s="7"/>
      <c r="N164" s="36"/>
      <c r="O164" s="36"/>
      <c r="P164" s="36"/>
      <c r="Q164" s="36"/>
    </row>
    <row r="165" spans="1:17" ht="15.75">
      <c r="A165" s="80"/>
      <c r="B165" s="80" t="s">
        <v>15</v>
      </c>
      <c r="C165" s="81" t="s">
        <v>1</v>
      </c>
      <c r="D165" s="82" t="s">
        <v>32</v>
      </c>
      <c r="E165" s="83" t="s">
        <v>2</v>
      </c>
      <c r="F165" s="81" t="s">
        <v>3</v>
      </c>
      <c r="G165" s="84" t="s">
        <v>4</v>
      </c>
      <c r="H165" s="84" t="s">
        <v>4</v>
      </c>
      <c r="I165" s="85" t="s">
        <v>5</v>
      </c>
      <c r="J165" s="84" t="s">
        <v>29</v>
      </c>
      <c r="K165" s="110" t="s">
        <v>336</v>
      </c>
      <c r="L165" s="110" t="s">
        <v>35</v>
      </c>
      <c r="M165" s="84" t="s">
        <v>7</v>
      </c>
      <c r="N165" s="84" t="s">
        <v>7</v>
      </c>
      <c r="O165" s="84" t="s">
        <v>8</v>
      </c>
      <c r="P165" s="80" t="s">
        <v>9</v>
      </c>
      <c r="Q165" s="86" t="s">
        <v>27</v>
      </c>
    </row>
    <row r="166" spans="1:17">
      <c r="A166" s="87"/>
      <c r="B166" s="87"/>
      <c r="C166" s="88"/>
      <c r="D166" s="89"/>
      <c r="E166" s="90"/>
      <c r="F166" s="88"/>
      <c r="G166" s="91" t="s">
        <v>10</v>
      </c>
      <c r="H166" s="91" t="s">
        <v>10</v>
      </c>
      <c r="I166" s="91" t="s">
        <v>11</v>
      </c>
      <c r="J166" s="91" t="s">
        <v>337</v>
      </c>
      <c r="K166" s="111" t="s">
        <v>338</v>
      </c>
      <c r="L166" s="111" t="s">
        <v>34</v>
      </c>
      <c r="M166" s="91" t="s">
        <v>12</v>
      </c>
      <c r="N166" s="91" t="s">
        <v>13</v>
      </c>
      <c r="O166" s="91" t="s">
        <v>14</v>
      </c>
      <c r="P166" s="87"/>
      <c r="Q166" s="92"/>
    </row>
    <row r="167" spans="1:17">
      <c r="A167" s="87"/>
      <c r="B167" s="87"/>
      <c r="C167" s="93"/>
      <c r="D167" s="89"/>
      <c r="E167" s="90"/>
      <c r="F167" s="88"/>
      <c r="G167" s="91" t="s">
        <v>31</v>
      </c>
      <c r="H167" s="91" t="s">
        <v>30</v>
      </c>
      <c r="I167" s="91" t="s">
        <v>6</v>
      </c>
      <c r="J167" s="91"/>
      <c r="K167" s="91"/>
      <c r="L167" s="91"/>
      <c r="M167" s="91"/>
      <c r="N167" s="91"/>
      <c r="O167" s="91"/>
      <c r="P167" s="87"/>
      <c r="Q167" s="92"/>
    </row>
    <row r="168" spans="1:17">
      <c r="A168" s="94"/>
      <c r="B168" s="94"/>
      <c r="C168" s="95"/>
      <c r="D168" s="96"/>
      <c r="E168" s="97"/>
      <c r="F168" s="98"/>
      <c r="G168" s="99"/>
      <c r="H168" s="100"/>
      <c r="I168" s="99"/>
      <c r="J168" s="99"/>
      <c r="K168" s="101"/>
      <c r="L168" s="96"/>
      <c r="M168" s="99"/>
      <c r="N168" s="99"/>
      <c r="O168" s="99"/>
      <c r="P168" s="94"/>
      <c r="Q168" s="102"/>
    </row>
    <row r="169" spans="1:17" ht="15.75">
      <c r="A169" s="37"/>
      <c r="B169" s="2"/>
      <c r="C169" s="38"/>
      <c r="D169" s="103"/>
      <c r="E169" s="26"/>
      <c r="F169" s="38"/>
      <c r="G169" s="39"/>
      <c r="H169" s="39"/>
      <c r="I169" s="39"/>
      <c r="J169" s="39"/>
      <c r="K169" s="1"/>
      <c r="L169" s="36"/>
      <c r="M169" s="1"/>
      <c r="N169" s="1"/>
      <c r="O169" s="1"/>
      <c r="P169" s="41"/>
      <c r="Q169" s="44"/>
    </row>
    <row r="170" spans="1:17" ht="15.75">
      <c r="A170" s="37">
        <v>1</v>
      </c>
      <c r="B170" s="40" t="s">
        <v>554</v>
      </c>
      <c r="C170" s="38" t="s">
        <v>555</v>
      </c>
      <c r="D170" s="64" t="s">
        <v>556</v>
      </c>
      <c r="E170" s="26">
        <v>43231</v>
      </c>
      <c r="F170" s="125" t="s">
        <v>557</v>
      </c>
      <c r="G170" s="39">
        <v>20820500</v>
      </c>
      <c r="H170" s="39">
        <v>0</v>
      </c>
      <c r="I170" s="1">
        <v>520513</v>
      </c>
      <c r="J170" s="1">
        <v>188516</v>
      </c>
      <c r="K170" s="1">
        <v>0</v>
      </c>
      <c r="L170" s="1">
        <v>0</v>
      </c>
      <c r="M170" s="1">
        <f>SUM(G170:L170)</f>
        <v>21529529</v>
      </c>
      <c r="N170" s="1">
        <f>30000000-M170</f>
        <v>8470471</v>
      </c>
      <c r="O170" s="1">
        <f t="shared" ref="O170" si="30">+M170+N170</f>
        <v>30000000</v>
      </c>
      <c r="P170" s="60" t="s">
        <v>558</v>
      </c>
      <c r="Q170" s="71" t="s">
        <v>36</v>
      </c>
    </row>
    <row r="171" spans="1:17" ht="15.75">
      <c r="A171" s="37"/>
      <c r="B171" s="40"/>
      <c r="C171" s="38"/>
      <c r="D171" s="36"/>
      <c r="E171" s="26"/>
      <c r="F171" s="38"/>
      <c r="G171" s="39"/>
      <c r="H171" s="39"/>
      <c r="I171" s="39"/>
      <c r="J171" s="39"/>
      <c r="K171" s="39"/>
      <c r="L171" s="36"/>
      <c r="M171" s="1"/>
      <c r="N171" s="1"/>
      <c r="O171" s="1"/>
      <c r="P171" s="104"/>
      <c r="Q171" s="105"/>
    </row>
    <row r="172" spans="1:17" ht="16.5" thickBot="1">
      <c r="A172" s="27"/>
      <c r="B172" s="57"/>
      <c r="C172" s="58"/>
      <c r="D172" s="106"/>
      <c r="E172" s="58"/>
      <c r="F172" s="59"/>
      <c r="G172" s="28">
        <f t="shared" ref="G172" si="31">SUM(G170:G171)</f>
        <v>20820500</v>
      </c>
      <c r="H172" s="28">
        <f t="shared" ref="H172:O172" si="32">SUM(H170:H171)</f>
        <v>0</v>
      </c>
      <c r="I172" s="28">
        <f t="shared" si="32"/>
        <v>520513</v>
      </c>
      <c r="J172" s="28">
        <f t="shared" si="32"/>
        <v>188516</v>
      </c>
      <c r="K172" s="28">
        <f t="shared" si="32"/>
        <v>0</v>
      </c>
      <c r="L172" s="28">
        <f t="shared" si="32"/>
        <v>0</v>
      </c>
      <c r="M172" s="28">
        <f t="shared" si="32"/>
        <v>21529529</v>
      </c>
      <c r="N172" s="28">
        <f t="shared" si="32"/>
        <v>8470471</v>
      </c>
      <c r="O172" s="28">
        <f t="shared" si="32"/>
        <v>30000000</v>
      </c>
      <c r="P172" s="107"/>
      <c r="Q172" s="108"/>
    </row>
    <row r="173" spans="1:17" ht="16.5" hidden="1" thickTop="1">
      <c r="A173" s="5"/>
      <c r="B173" s="4"/>
      <c r="C173" s="4"/>
      <c r="D173" s="5"/>
      <c r="E173" s="4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4"/>
      <c r="Q173" s="109"/>
    </row>
    <row r="174" spans="1:17" ht="15.75" hidden="1">
      <c r="A174" s="5"/>
      <c r="B174" s="31" t="s">
        <v>559</v>
      </c>
      <c r="C174" s="4"/>
      <c r="D174" s="46"/>
      <c r="E174" s="36"/>
      <c r="F174" s="30"/>
      <c r="G174" s="31"/>
      <c r="H174" s="31"/>
      <c r="I174" s="31"/>
      <c r="J174" s="31"/>
      <c r="K174" s="31"/>
      <c r="L174" s="31"/>
      <c r="N174" s="36"/>
      <c r="O174" s="36"/>
      <c r="P174" s="36"/>
      <c r="Q174" s="40"/>
    </row>
    <row r="175" spans="1:17" ht="15.75" hidden="1">
      <c r="A175" s="47"/>
      <c r="B175" s="48" t="s">
        <v>19</v>
      </c>
      <c r="C175" s="31" t="s">
        <v>25</v>
      </c>
      <c r="D175" s="46"/>
      <c r="E175" s="36"/>
      <c r="F175" s="49"/>
      <c r="G175" s="155" t="s">
        <v>26</v>
      </c>
      <c r="H175" s="155"/>
      <c r="I175" s="155"/>
      <c r="J175" s="36"/>
      <c r="K175" s="49"/>
      <c r="L175" s="36"/>
      <c r="N175" s="36"/>
      <c r="O175" s="36"/>
      <c r="P175" s="36"/>
      <c r="Q175" s="36"/>
    </row>
    <row r="176" spans="1:17" ht="15.75" hidden="1">
      <c r="A176" s="47"/>
      <c r="B176" s="48"/>
      <c r="C176" s="31"/>
      <c r="D176" s="46"/>
      <c r="E176" s="36"/>
      <c r="F176" s="31"/>
      <c r="G176" s="31"/>
      <c r="H176" s="31"/>
      <c r="I176" s="31"/>
      <c r="J176" s="31"/>
      <c r="K176" s="31"/>
      <c r="L176" s="31"/>
      <c r="N176" s="36"/>
      <c r="O176" s="36"/>
      <c r="P176" s="36"/>
      <c r="Q176" s="36"/>
    </row>
    <row r="177" spans="1:17" ht="15.75" hidden="1">
      <c r="A177" s="47"/>
      <c r="B177" s="48"/>
      <c r="C177" s="31"/>
      <c r="D177" s="46"/>
      <c r="E177" s="36"/>
      <c r="F177" s="31"/>
      <c r="G177" s="31"/>
      <c r="H177" s="31"/>
      <c r="I177" s="31"/>
      <c r="J177" s="31"/>
      <c r="K177" s="31"/>
      <c r="L177" s="31"/>
      <c r="N177" s="36"/>
      <c r="O177" s="36"/>
      <c r="P177" s="36"/>
      <c r="Q177" s="36"/>
    </row>
    <row r="178" spans="1:17" ht="15.75" hidden="1">
      <c r="A178" s="47"/>
      <c r="B178" s="48"/>
      <c r="C178" s="31"/>
      <c r="D178" s="46"/>
      <c r="E178" s="36"/>
      <c r="F178" s="31"/>
      <c r="G178" s="31"/>
      <c r="H178" s="31"/>
      <c r="I178" s="31"/>
      <c r="J178" s="31"/>
      <c r="K178" s="31"/>
      <c r="L178" s="36"/>
      <c r="N178" s="36"/>
      <c r="O178" s="36"/>
      <c r="P178" s="36"/>
      <c r="Q178" s="36"/>
    </row>
    <row r="179" spans="1:17" ht="15.75" hidden="1">
      <c r="A179" s="47"/>
      <c r="B179" s="48"/>
      <c r="C179" s="31"/>
      <c r="D179" s="46"/>
      <c r="E179" s="36"/>
      <c r="F179" s="31"/>
      <c r="G179" s="31"/>
      <c r="H179" s="31"/>
      <c r="I179" s="31"/>
      <c r="J179" s="31"/>
      <c r="K179" s="31"/>
      <c r="L179" s="31"/>
      <c r="N179" s="36"/>
      <c r="O179" s="36"/>
      <c r="P179" s="36"/>
      <c r="Q179" s="36"/>
    </row>
    <row r="180" spans="1:17" ht="15.75" hidden="1">
      <c r="A180" s="47" t="s">
        <v>20</v>
      </c>
      <c r="B180" s="50" t="s">
        <v>23</v>
      </c>
      <c r="C180" s="51" t="s">
        <v>21</v>
      </c>
      <c r="D180" s="46"/>
      <c r="E180" s="36"/>
      <c r="F180" s="32"/>
      <c r="G180" s="32" t="s">
        <v>16</v>
      </c>
      <c r="H180" s="32"/>
      <c r="I180" s="32" t="s">
        <v>28</v>
      </c>
      <c r="J180" s="36"/>
      <c r="K180" s="36"/>
      <c r="L180" s="36"/>
      <c r="N180" s="36"/>
      <c r="O180" s="36"/>
      <c r="P180" s="36"/>
      <c r="Q180" s="36"/>
    </row>
    <row r="181" spans="1:17" ht="15.75" hidden="1">
      <c r="A181" s="47"/>
      <c r="B181" s="52" t="s">
        <v>24</v>
      </c>
      <c r="C181" s="53" t="s">
        <v>17</v>
      </c>
      <c r="D181" s="46"/>
      <c r="E181" s="36"/>
      <c r="F181" s="54"/>
      <c r="G181" s="54" t="s">
        <v>18</v>
      </c>
      <c r="H181" s="54"/>
      <c r="I181" s="54" t="s">
        <v>22</v>
      </c>
      <c r="J181" s="36"/>
      <c r="K181" s="36"/>
      <c r="L181" s="36"/>
      <c r="N181" s="36"/>
      <c r="O181" s="36"/>
      <c r="P181" s="36"/>
      <c r="Q181" s="36"/>
    </row>
    <row r="182" spans="1:17" hidden="1"/>
    <row r="183" spans="1:17" ht="16.5" thickTop="1">
      <c r="A183" s="3" t="s">
        <v>0</v>
      </c>
      <c r="B183" s="4"/>
      <c r="C183" s="5"/>
      <c r="D183" s="5"/>
      <c r="E183" s="5"/>
      <c r="F183" s="6"/>
      <c r="G183" s="6"/>
      <c r="H183" s="6"/>
      <c r="I183" s="6"/>
      <c r="J183" s="6"/>
      <c r="K183" s="6"/>
      <c r="L183" s="7"/>
      <c r="N183" s="36"/>
      <c r="O183" s="36"/>
      <c r="P183" s="36"/>
      <c r="Q183" s="36"/>
    </row>
    <row r="184" spans="1:17" ht="15.75">
      <c r="A184" s="8" t="s">
        <v>560</v>
      </c>
      <c r="B184" s="3"/>
      <c r="C184" s="3"/>
      <c r="D184" s="3"/>
      <c r="E184" s="3"/>
      <c r="F184" s="6"/>
      <c r="G184" s="6"/>
      <c r="H184" s="6"/>
      <c r="I184" s="6"/>
      <c r="J184" s="6"/>
      <c r="K184" s="6"/>
      <c r="L184" s="7"/>
      <c r="N184" s="36"/>
      <c r="O184" s="36"/>
      <c r="P184" s="36"/>
      <c r="Q184" s="36"/>
    </row>
    <row r="185" spans="1:17" ht="15.75">
      <c r="A185" s="80"/>
      <c r="B185" s="80" t="s">
        <v>15</v>
      </c>
      <c r="C185" s="81" t="s">
        <v>1</v>
      </c>
      <c r="D185" s="82" t="s">
        <v>32</v>
      </c>
      <c r="E185" s="83" t="s">
        <v>2</v>
      </c>
      <c r="F185" s="81" t="s">
        <v>3</v>
      </c>
      <c r="G185" s="84" t="s">
        <v>4</v>
      </c>
      <c r="H185" s="84" t="s">
        <v>4</v>
      </c>
      <c r="I185" s="85" t="s">
        <v>5</v>
      </c>
      <c r="J185" s="84" t="s">
        <v>29</v>
      </c>
      <c r="K185" s="110" t="s">
        <v>336</v>
      </c>
      <c r="L185" s="110" t="s">
        <v>35</v>
      </c>
      <c r="M185" s="84" t="s">
        <v>7</v>
      </c>
      <c r="N185" s="84" t="s">
        <v>7</v>
      </c>
      <c r="O185" s="84" t="s">
        <v>8</v>
      </c>
      <c r="P185" s="80" t="s">
        <v>9</v>
      </c>
      <c r="Q185" s="86" t="s">
        <v>27</v>
      </c>
    </row>
    <row r="186" spans="1:17">
      <c r="A186" s="87"/>
      <c r="B186" s="87"/>
      <c r="C186" s="88"/>
      <c r="D186" s="89"/>
      <c r="E186" s="90"/>
      <c r="F186" s="88"/>
      <c r="G186" s="91" t="s">
        <v>10</v>
      </c>
      <c r="H186" s="91" t="s">
        <v>10</v>
      </c>
      <c r="I186" s="91" t="s">
        <v>11</v>
      </c>
      <c r="J186" s="91" t="s">
        <v>337</v>
      </c>
      <c r="K186" s="111" t="s">
        <v>338</v>
      </c>
      <c r="L186" s="111" t="s">
        <v>34</v>
      </c>
      <c r="M186" s="91" t="s">
        <v>12</v>
      </c>
      <c r="N186" s="91" t="s">
        <v>13</v>
      </c>
      <c r="O186" s="91" t="s">
        <v>14</v>
      </c>
      <c r="P186" s="87"/>
      <c r="Q186" s="92"/>
    </row>
    <row r="187" spans="1:17">
      <c r="A187" s="87"/>
      <c r="B187" s="87"/>
      <c r="C187" s="93"/>
      <c r="D187" s="89"/>
      <c r="E187" s="90"/>
      <c r="F187" s="88"/>
      <c r="G187" s="91" t="s">
        <v>31</v>
      </c>
      <c r="H187" s="91" t="s">
        <v>30</v>
      </c>
      <c r="I187" s="91" t="s">
        <v>6</v>
      </c>
      <c r="J187" s="91"/>
      <c r="K187" s="91"/>
      <c r="L187" s="91"/>
      <c r="M187" s="91"/>
      <c r="N187" s="91"/>
      <c r="O187" s="91"/>
      <c r="P187" s="87"/>
      <c r="Q187" s="92"/>
    </row>
    <row r="188" spans="1:17">
      <c r="A188" s="94"/>
      <c r="B188" s="94"/>
      <c r="C188" s="95"/>
      <c r="D188" s="96"/>
      <c r="E188" s="97"/>
      <c r="F188" s="98"/>
      <c r="G188" s="99"/>
      <c r="H188" s="100"/>
      <c r="I188" s="99"/>
      <c r="J188" s="99"/>
      <c r="K188" s="101"/>
      <c r="L188" s="96"/>
      <c r="M188" s="99"/>
      <c r="N188" s="99"/>
      <c r="O188" s="99"/>
      <c r="P188" s="94"/>
      <c r="Q188" s="102"/>
    </row>
    <row r="189" spans="1:17" ht="15.75">
      <c r="A189" s="37"/>
      <c r="B189" s="2"/>
      <c r="C189" s="38"/>
      <c r="D189" s="103"/>
      <c r="E189" s="26"/>
      <c r="F189" s="38"/>
      <c r="G189" s="39"/>
      <c r="H189" s="39"/>
      <c r="I189" s="39"/>
      <c r="J189" s="39"/>
      <c r="K189" s="1"/>
      <c r="L189" s="36"/>
      <c r="M189" s="1"/>
      <c r="N189" s="1"/>
      <c r="O189" s="1"/>
      <c r="P189" s="41"/>
      <c r="Q189" s="44"/>
    </row>
    <row r="190" spans="1:17" ht="15.75">
      <c r="A190" s="37">
        <v>1</v>
      </c>
      <c r="B190" s="40" t="s">
        <v>561</v>
      </c>
      <c r="C190" s="38" t="s">
        <v>562</v>
      </c>
      <c r="D190" s="64" t="s">
        <v>563</v>
      </c>
      <c r="E190" s="26">
        <v>43234</v>
      </c>
      <c r="F190" s="125" t="s">
        <v>564</v>
      </c>
      <c r="G190" s="39">
        <v>7500000</v>
      </c>
      <c r="H190" s="39">
        <v>0</v>
      </c>
      <c r="I190" s="1">
        <v>187500</v>
      </c>
      <c r="J190" s="1">
        <v>146516</v>
      </c>
      <c r="K190" s="1">
        <v>0</v>
      </c>
      <c r="L190" s="1">
        <v>0</v>
      </c>
      <c r="M190" s="1">
        <f>SUM(G190:L190)</f>
        <v>7834016</v>
      </c>
      <c r="N190" s="1">
        <f>15000000-M190</f>
        <v>7165984</v>
      </c>
      <c r="O190" s="1">
        <f t="shared" ref="O190" si="33">+M190+N190</f>
        <v>15000000</v>
      </c>
      <c r="P190" s="60" t="s">
        <v>565</v>
      </c>
      <c r="Q190" s="71" t="s">
        <v>36</v>
      </c>
    </row>
    <row r="191" spans="1:17" ht="15.75">
      <c r="A191" s="37"/>
      <c r="B191" s="40"/>
      <c r="C191" s="38"/>
      <c r="D191" s="36"/>
      <c r="E191" s="26"/>
      <c r="F191" s="38"/>
      <c r="G191" s="39"/>
      <c r="H191" s="39"/>
      <c r="I191" s="39"/>
      <c r="J191" s="39"/>
      <c r="K191" s="39"/>
      <c r="L191" s="36"/>
      <c r="M191" s="1"/>
      <c r="N191" s="1"/>
      <c r="O191" s="1"/>
      <c r="P191" s="104"/>
      <c r="Q191" s="105"/>
    </row>
    <row r="192" spans="1:17" ht="16.5" thickBot="1">
      <c r="A192" s="27"/>
      <c r="B192" s="57"/>
      <c r="C192" s="58"/>
      <c r="D192" s="106"/>
      <c r="E192" s="58"/>
      <c r="F192" s="59"/>
      <c r="G192" s="28">
        <f t="shared" ref="G192" si="34">SUM(G190:G191)</f>
        <v>7500000</v>
      </c>
      <c r="H192" s="28">
        <f t="shared" ref="H192:O192" si="35">SUM(H190:H191)</f>
        <v>0</v>
      </c>
      <c r="I192" s="28">
        <f t="shared" si="35"/>
        <v>187500</v>
      </c>
      <c r="J192" s="28">
        <f t="shared" si="35"/>
        <v>146516</v>
      </c>
      <c r="K192" s="28">
        <f t="shared" si="35"/>
        <v>0</v>
      </c>
      <c r="L192" s="28">
        <f t="shared" si="35"/>
        <v>0</v>
      </c>
      <c r="M192" s="28">
        <f t="shared" si="35"/>
        <v>7834016</v>
      </c>
      <c r="N192" s="28">
        <f t="shared" si="35"/>
        <v>7165984</v>
      </c>
      <c r="O192" s="28">
        <f t="shared" si="35"/>
        <v>15000000</v>
      </c>
      <c r="P192" s="107"/>
      <c r="Q192" s="108"/>
    </row>
    <row r="193" spans="1:17" ht="16.5" hidden="1" thickTop="1">
      <c r="A193" s="5"/>
      <c r="B193" s="4"/>
      <c r="C193" s="4"/>
      <c r="D193" s="5"/>
      <c r="E193" s="4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4"/>
      <c r="Q193" s="109"/>
    </row>
    <row r="194" spans="1:17" ht="15.75" hidden="1">
      <c r="A194" s="5"/>
      <c r="B194" s="31" t="s">
        <v>566</v>
      </c>
      <c r="C194" s="4"/>
      <c r="D194" s="46"/>
      <c r="E194" s="36"/>
      <c r="F194" s="30"/>
      <c r="G194" s="31"/>
      <c r="H194" s="31"/>
      <c r="I194" s="31"/>
      <c r="J194" s="31"/>
      <c r="K194" s="31"/>
      <c r="L194" s="31"/>
      <c r="N194" s="36"/>
      <c r="O194" s="36"/>
      <c r="P194" s="36"/>
      <c r="Q194" s="40"/>
    </row>
    <row r="195" spans="1:17" ht="15.75" hidden="1">
      <c r="A195" s="47"/>
      <c r="B195" s="48" t="s">
        <v>19</v>
      </c>
      <c r="C195" s="31" t="s">
        <v>25</v>
      </c>
      <c r="D195" s="46"/>
      <c r="E195" s="36"/>
      <c r="F195" s="49"/>
      <c r="G195" s="155" t="s">
        <v>26</v>
      </c>
      <c r="H195" s="155"/>
      <c r="I195" s="155"/>
      <c r="J195" s="36"/>
      <c r="K195" s="49"/>
      <c r="L195" s="36"/>
      <c r="N195" s="36"/>
      <c r="O195" s="36"/>
      <c r="P195" s="36"/>
      <c r="Q195" s="36"/>
    </row>
    <row r="196" spans="1:17" ht="15.75" hidden="1">
      <c r="A196" s="47"/>
      <c r="B196" s="48"/>
      <c r="C196" s="31"/>
      <c r="D196" s="46"/>
      <c r="E196" s="36"/>
      <c r="F196" s="31"/>
      <c r="G196" s="31"/>
      <c r="H196" s="31"/>
      <c r="I196" s="31"/>
      <c r="J196" s="31"/>
      <c r="K196" s="31"/>
      <c r="L196" s="31"/>
      <c r="N196" s="36"/>
      <c r="O196" s="36"/>
      <c r="P196" s="36"/>
      <c r="Q196" s="36"/>
    </row>
    <row r="197" spans="1:17" ht="15.75" hidden="1">
      <c r="A197" s="47"/>
      <c r="B197" s="48"/>
      <c r="C197" s="31"/>
      <c r="D197" s="46"/>
      <c r="E197" s="36"/>
      <c r="F197" s="31"/>
      <c r="G197" s="31"/>
      <c r="H197" s="31"/>
      <c r="I197" s="31"/>
      <c r="J197" s="31"/>
      <c r="K197" s="31"/>
      <c r="L197" s="31"/>
      <c r="N197" s="36"/>
      <c r="O197" s="36"/>
      <c r="P197" s="36"/>
      <c r="Q197" s="36"/>
    </row>
    <row r="198" spans="1:17" ht="15.75" hidden="1">
      <c r="A198" s="47"/>
      <c r="B198" s="48"/>
      <c r="C198" s="31"/>
      <c r="D198" s="46"/>
      <c r="E198" s="36"/>
      <c r="F198" s="31"/>
      <c r="G198" s="31"/>
      <c r="H198" s="31"/>
      <c r="I198" s="31"/>
      <c r="J198" s="31"/>
      <c r="K198" s="31"/>
      <c r="L198" s="36"/>
      <c r="N198" s="36"/>
      <c r="O198" s="36"/>
      <c r="P198" s="36"/>
      <c r="Q198" s="36"/>
    </row>
    <row r="199" spans="1:17" ht="15.75" hidden="1">
      <c r="A199" s="47"/>
      <c r="B199" s="48"/>
      <c r="C199" s="31"/>
      <c r="D199" s="46"/>
      <c r="E199" s="36"/>
      <c r="F199" s="31"/>
      <c r="G199" s="31"/>
      <c r="H199" s="31"/>
      <c r="I199" s="31"/>
      <c r="J199" s="31"/>
      <c r="K199" s="31"/>
      <c r="L199" s="31"/>
      <c r="N199" s="36"/>
      <c r="O199" s="36"/>
      <c r="P199" s="36"/>
      <c r="Q199" s="36"/>
    </row>
    <row r="200" spans="1:17" ht="15.75" hidden="1">
      <c r="A200" s="47" t="s">
        <v>20</v>
      </c>
      <c r="B200" s="50" t="s">
        <v>23</v>
      </c>
      <c r="C200" s="51" t="s">
        <v>21</v>
      </c>
      <c r="D200" s="46"/>
      <c r="E200" s="36"/>
      <c r="F200" s="32"/>
      <c r="G200" s="32" t="s">
        <v>16</v>
      </c>
      <c r="H200" s="32"/>
      <c r="I200" s="32" t="s">
        <v>28</v>
      </c>
      <c r="J200" s="36"/>
      <c r="K200" s="36"/>
      <c r="L200" s="36"/>
      <c r="N200" s="36"/>
      <c r="O200" s="36"/>
      <c r="P200" s="36"/>
      <c r="Q200" s="36"/>
    </row>
    <row r="201" spans="1:17" ht="15.75" hidden="1">
      <c r="A201" s="47"/>
      <c r="B201" s="52" t="s">
        <v>24</v>
      </c>
      <c r="C201" s="53" t="s">
        <v>17</v>
      </c>
      <c r="D201" s="46"/>
      <c r="E201" s="36"/>
      <c r="F201" s="54"/>
      <c r="G201" s="54" t="s">
        <v>18</v>
      </c>
      <c r="H201" s="54"/>
      <c r="I201" s="54" t="s">
        <v>22</v>
      </c>
      <c r="J201" s="36"/>
      <c r="K201" s="36"/>
      <c r="L201" s="36"/>
      <c r="N201" s="36"/>
      <c r="O201" s="36"/>
      <c r="P201" s="36"/>
      <c r="Q201" s="36"/>
    </row>
    <row r="202" spans="1:17" hidden="1"/>
    <row r="203" spans="1:17" ht="16.5" thickTop="1">
      <c r="A203" s="3" t="s">
        <v>0</v>
      </c>
      <c r="B203" s="4"/>
      <c r="C203" s="5"/>
      <c r="D203" s="5"/>
      <c r="E203" s="5"/>
      <c r="F203" s="6"/>
      <c r="G203" s="6"/>
      <c r="H203" s="6"/>
      <c r="I203" s="6"/>
      <c r="J203" s="6"/>
      <c r="K203" s="6"/>
      <c r="L203" s="7"/>
      <c r="N203" s="36"/>
      <c r="O203" s="36"/>
      <c r="P203" s="36"/>
      <c r="Q203" s="36"/>
    </row>
    <row r="204" spans="1:17" ht="15.75">
      <c r="A204" s="8" t="s">
        <v>560</v>
      </c>
      <c r="B204" s="3"/>
      <c r="C204" s="3"/>
      <c r="D204" s="3"/>
      <c r="E204" s="3"/>
      <c r="F204" s="6"/>
      <c r="G204" s="6"/>
      <c r="H204" s="6"/>
      <c r="I204" s="6"/>
      <c r="J204" s="6"/>
      <c r="K204" s="6"/>
      <c r="L204" s="7"/>
      <c r="N204" s="36"/>
      <c r="O204" s="36"/>
      <c r="P204" s="36"/>
      <c r="Q204" s="36"/>
    </row>
    <row r="205" spans="1:17" ht="15.75">
      <c r="A205" s="80"/>
      <c r="B205" s="80" t="s">
        <v>15</v>
      </c>
      <c r="C205" s="81" t="s">
        <v>1</v>
      </c>
      <c r="D205" s="82" t="s">
        <v>32</v>
      </c>
      <c r="E205" s="83" t="s">
        <v>2</v>
      </c>
      <c r="F205" s="81" t="s">
        <v>3</v>
      </c>
      <c r="G205" s="84" t="s">
        <v>4</v>
      </c>
      <c r="H205" s="84" t="s">
        <v>4</v>
      </c>
      <c r="I205" s="85" t="s">
        <v>5</v>
      </c>
      <c r="J205" s="84" t="s">
        <v>29</v>
      </c>
      <c r="K205" s="110" t="s">
        <v>336</v>
      </c>
      <c r="L205" s="110" t="s">
        <v>35</v>
      </c>
      <c r="M205" s="84" t="s">
        <v>7</v>
      </c>
      <c r="N205" s="84" t="s">
        <v>7</v>
      </c>
      <c r="O205" s="84" t="s">
        <v>8</v>
      </c>
      <c r="P205" s="80" t="s">
        <v>9</v>
      </c>
      <c r="Q205" s="86" t="s">
        <v>27</v>
      </c>
    </row>
    <row r="206" spans="1:17">
      <c r="A206" s="87"/>
      <c r="B206" s="87"/>
      <c r="C206" s="88"/>
      <c r="D206" s="89"/>
      <c r="E206" s="90"/>
      <c r="F206" s="88"/>
      <c r="G206" s="91" t="s">
        <v>10</v>
      </c>
      <c r="H206" s="91" t="s">
        <v>10</v>
      </c>
      <c r="I206" s="91" t="s">
        <v>11</v>
      </c>
      <c r="J206" s="91" t="s">
        <v>337</v>
      </c>
      <c r="K206" s="111" t="s">
        <v>338</v>
      </c>
      <c r="L206" s="111" t="s">
        <v>34</v>
      </c>
      <c r="M206" s="91" t="s">
        <v>12</v>
      </c>
      <c r="N206" s="91" t="s">
        <v>13</v>
      </c>
      <c r="O206" s="91" t="s">
        <v>14</v>
      </c>
      <c r="P206" s="87"/>
      <c r="Q206" s="92"/>
    </row>
    <row r="207" spans="1:17">
      <c r="A207" s="87"/>
      <c r="B207" s="87"/>
      <c r="C207" s="93"/>
      <c r="D207" s="89"/>
      <c r="E207" s="90"/>
      <c r="F207" s="88"/>
      <c r="G207" s="91" t="s">
        <v>31</v>
      </c>
      <c r="H207" s="91" t="s">
        <v>30</v>
      </c>
      <c r="I207" s="91" t="s">
        <v>6</v>
      </c>
      <c r="J207" s="91"/>
      <c r="K207" s="91"/>
      <c r="L207" s="91"/>
      <c r="M207" s="91"/>
      <c r="N207" s="91"/>
      <c r="O207" s="91"/>
      <c r="P207" s="87"/>
      <c r="Q207" s="92"/>
    </row>
    <row r="208" spans="1:17">
      <c r="A208" s="94"/>
      <c r="B208" s="94"/>
      <c r="C208" s="95"/>
      <c r="D208" s="96"/>
      <c r="E208" s="97"/>
      <c r="F208" s="98"/>
      <c r="G208" s="99"/>
      <c r="H208" s="100"/>
      <c r="I208" s="99"/>
      <c r="J208" s="99"/>
      <c r="K208" s="101"/>
      <c r="L208" s="96"/>
      <c r="M208" s="99"/>
      <c r="N208" s="99"/>
      <c r="O208" s="99"/>
      <c r="P208" s="94"/>
      <c r="Q208" s="102"/>
    </row>
    <row r="209" spans="1:17" ht="15.75">
      <c r="A209" s="37"/>
      <c r="B209" s="2"/>
      <c r="C209" s="38"/>
      <c r="D209" s="103"/>
      <c r="E209" s="26"/>
      <c r="F209" s="38"/>
      <c r="G209" s="39"/>
      <c r="H209" s="39"/>
      <c r="I209" s="39"/>
      <c r="J209" s="39"/>
      <c r="K209" s="1"/>
      <c r="L209" s="36"/>
      <c r="M209" s="1"/>
      <c r="N209" s="1"/>
      <c r="O209" s="1"/>
      <c r="P209" s="41"/>
      <c r="Q209" s="44"/>
    </row>
    <row r="210" spans="1:17" ht="15.75">
      <c r="A210" s="37">
        <v>1</v>
      </c>
      <c r="B210" s="40" t="s">
        <v>567</v>
      </c>
      <c r="C210" s="38" t="s">
        <v>568</v>
      </c>
      <c r="D210" s="64" t="s">
        <v>569</v>
      </c>
      <c r="E210" s="26">
        <v>43234</v>
      </c>
      <c r="F210" s="125" t="s">
        <v>570</v>
      </c>
      <c r="G210" s="39">
        <v>21655000</v>
      </c>
      <c r="H210" s="39">
        <v>0</v>
      </c>
      <c r="I210" s="1">
        <v>541375</v>
      </c>
      <c r="J210" s="1">
        <v>258194</v>
      </c>
      <c r="K210" s="1">
        <v>0</v>
      </c>
      <c r="L210" s="1">
        <v>0</v>
      </c>
      <c r="M210" s="1">
        <f>SUM(G210:L210)</f>
        <v>22454569</v>
      </c>
      <c r="N210" s="1">
        <f>30000000-M210</f>
        <v>7545431</v>
      </c>
      <c r="O210" s="1">
        <f t="shared" ref="O210" si="36">+M210+N210</f>
        <v>30000000</v>
      </c>
      <c r="P210" s="60" t="s">
        <v>181</v>
      </c>
      <c r="Q210" s="71" t="s">
        <v>36</v>
      </c>
    </row>
    <row r="211" spans="1:17" ht="15.75">
      <c r="A211" s="37"/>
      <c r="B211" s="40"/>
      <c r="C211" s="38"/>
      <c r="D211" s="36"/>
      <c r="E211" s="26"/>
      <c r="F211" s="38"/>
      <c r="G211" s="39"/>
      <c r="H211" s="39"/>
      <c r="I211" s="39"/>
      <c r="J211" s="39"/>
      <c r="K211" s="39"/>
      <c r="L211" s="36"/>
      <c r="M211" s="1"/>
      <c r="N211" s="1"/>
      <c r="O211" s="1"/>
      <c r="P211" s="104"/>
      <c r="Q211" s="105"/>
    </row>
    <row r="212" spans="1:17" ht="16.5" thickBot="1">
      <c r="A212" s="27"/>
      <c r="B212" s="57"/>
      <c r="C212" s="58"/>
      <c r="D212" s="106"/>
      <c r="E212" s="58"/>
      <c r="F212" s="59"/>
      <c r="G212" s="28">
        <f t="shared" ref="G212" si="37">SUM(G210:G211)</f>
        <v>21655000</v>
      </c>
      <c r="H212" s="28">
        <f t="shared" ref="H212:O212" si="38">SUM(H210:H211)</f>
        <v>0</v>
      </c>
      <c r="I212" s="28">
        <f t="shared" si="38"/>
        <v>541375</v>
      </c>
      <c r="J212" s="28">
        <f t="shared" si="38"/>
        <v>258194</v>
      </c>
      <c r="K212" s="28">
        <f t="shared" si="38"/>
        <v>0</v>
      </c>
      <c r="L212" s="28">
        <f t="shared" si="38"/>
        <v>0</v>
      </c>
      <c r="M212" s="28">
        <f t="shared" si="38"/>
        <v>22454569</v>
      </c>
      <c r="N212" s="28">
        <f t="shared" si="38"/>
        <v>7545431</v>
      </c>
      <c r="O212" s="28">
        <f t="shared" si="38"/>
        <v>30000000</v>
      </c>
      <c r="P212" s="107"/>
      <c r="Q212" s="108"/>
    </row>
    <row r="213" spans="1:17" ht="16.5" hidden="1" thickTop="1">
      <c r="A213" s="5"/>
      <c r="B213" s="4"/>
      <c r="C213" s="4"/>
      <c r="D213" s="5"/>
      <c r="E213" s="4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4"/>
      <c r="Q213" s="109"/>
    </row>
    <row r="214" spans="1:17" ht="15.75" hidden="1">
      <c r="A214" s="5"/>
      <c r="B214" s="31" t="s">
        <v>566</v>
      </c>
      <c r="C214" s="4"/>
      <c r="D214" s="46"/>
      <c r="E214" s="36"/>
      <c r="F214" s="30"/>
      <c r="G214" s="31"/>
      <c r="H214" s="31"/>
      <c r="I214" s="31"/>
      <c r="J214" s="31"/>
      <c r="K214" s="31"/>
      <c r="L214" s="31"/>
      <c r="N214" s="36"/>
      <c r="O214" s="36"/>
      <c r="P214" s="36"/>
      <c r="Q214" s="40"/>
    </row>
    <row r="215" spans="1:17" ht="15.75" hidden="1">
      <c r="A215" s="47"/>
      <c r="B215" s="48" t="s">
        <v>19</v>
      </c>
      <c r="C215" s="31" t="s">
        <v>25</v>
      </c>
      <c r="D215" s="46"/>
      <c r="E215" s="36"/>
      <c r="F215" s="49"/>
      <c r="G215" s="155" t="s">
        <v>26</v>
      </c>
      <c r="H215" s="155"/>
      <c r="I215" s="155"/>
      <c r="J215" s="36"/>
      <c r="K215" s="49"/>
      <c r="L215" s="36"/>
      <c r="N215" s="36"/>
      <c r="O215" s="36"/>
      <c r="P215" s="36"/>
      <c r="Q215" s="36"/>
    </row>
    <row r="216" spans="1:17" ht="15.75" hidden="1">
      <c r="A216" s="47"/>
      <c r="B216" s="48"/>
      <c r="C216" s="31"/>
      <c r="D216" s="46"/>
      <c r="E216" s="36"/>
      <c r="F216" s="31"/>
      <c r="G216" s="31"/>
      <c r="H216" s="31"/>
      <c r="I216" s="31"/>
      <c r="J216" s="31"/>
      <c r="K216" s="31"/>
      <c r="L216" s="31"/>
      <c r="N216" s="36"/>
      <c r="O216" s="36"/>
      <c r="P216" s="36"/>
      <c r="Q216" s="36"/>
    </row>
    <row r="217" spans="1:17" ht="15.75" hidden="1">
      <c r="A217" s="47"/>
      <c r="B217" s="48"/>
      <c r="C217" s="31"/>
      <c r="D217" s="46"/>
      <c r="E217" s="36"/>
      <c r="F217" s="31"/>
      <c r="G217" s="31"/>
      <c r="H217" s="31"/>
      <c r="I217" s="31"/>
      <c r="J217" s="31"/>
      <c r="K217" s="31"/>
      <c r="L217" s="31"/>
      <c r="N217" s="36"/>
      <c r="O217" s="36"/>
      <c r="P217" s="36"/>
      <c r="Q217" s="36"/>
    </row>
    <row r="218" spans="1:17" ht="15.75" hidden="1">
      <c r="A218" s="47"/>
      <c r="B218" s="48"/>
      <c r="C218" s="31"/>
      <c r="D218" s="46"/>
      <c r="E218" s="36"/>
      <c r="F218" s="31"/>
      <c r="G218" s="31"/>
      <c r="H218" s="31"/>
      <c r="I218" s="31"/>
      <c r="J218" s="31"/>
      <c r="K218" s="31"/>
      <c r="L218" s="36"/>
      <c r="N218" s="36"/>
      <c r="O218" s="36"/>
      <c r="P218" s="36"/>
      <c r="Q218" s="36"/>
    </row>
    <row r="219" spans="1:17" ht="15.75" hidden="1">
      <c r="A219" s="47"/>
      <c r="B219" s="48"/>
      <c r="C219" s="31"/>
      <c r="D219" s="46"/>
      <c r="E219" s="36"/>
      <c r="F219" s="31"/>
      <c r="G219" s="31"/>
      <c r="H219" s="31"/>
      <c r="I219" s="31"/>
      <c r="J219" s="31"/>
      <c r="K219" s="31"/>
      <c r="L219" s="31"/>
      <c r="N219" s="36"/>
      <c r="O219" s="36"/>
      <c r="P219" s="36"/>
      <c r="Q219" s="36"/>
    </row>
    <row r="220" spans="1:17" ht="15.75" hidden="1">
      <c r="A220" s="47" t="s">
        <v>20</v>
      </c>
      <c r="B220" s="50" t="s">
        <v>23</v>
      </c>
      <c r="C220" s="51" t="s">
        <v>21</v>
      </c>
      <c r="D220" s="46"/>
      <c r="E220" s="36"/>
      <c r="F220" s="32"/>
      <c r="G220" s="32" t="s">
        <v>16</v>
      </c>
      <c r="H220" s="32"/>
      <c r="I220" s="32" t="s">
        <v>28</v>
      </c>
      <c r="J220" s="36"/>
      <c r="K220" s="36"/>
      <c r="L220" s="36"/>
      <c r="N220" s="36"/>
      <c r="O220" s="36"/>
      <c r="P220" s="36"/>
      <c r="Q220" s="36"/>
    </row>
    <row r="221" spans="1:17" ht="15.75" hidden="1">
      <c r="A221" s="47"/>
      <c r="B221" s="52" t="s">
        <v>24</v>
      </c>
      <c r="C221" s="53" t="s">
        <v>17</v>
      </c>
      <c r="D221" s="46"/>
      <c r="E221" s="36"/>
      <c r="F221" s="54"/>
      <c r="G221" s="54" t="s">
        <v>18</v>
      </c>
      <c r="H221" s="54"/>
      <c r="I221" s="54" t="s">
        <v>22</v>
      </c>
      <c r="J221" s="36"/>
      <c r="K221" s="36"/>
      <c r="L221" s="36"/>
      <c r="N221" s="36"/>
      <c r="O221" s="36"/>
      <c r="P221" s="36"/>
      <c r="Q221" s="36"/>
    </row>
    <row r="222" spans="1:17" hidden="1"/>
    <row r="223" spans="1:17" ht="16.5" thickTop="1">
      <c r="A223" s="3" t="s">
        <v>0</v>
      </c>
      <c r="B223" s="4"/>
      <c r="C223" s="5"/>
      <c r="D223" s="5"/>
      <c r="E223" s="5"/>
      <c r="F223" s="6"/>
      <c r="G223" s="6"/>
      <c r="H223" s="6"/>
      <c r="I223" s="6"/>
      <c r="J223" s="6"/>
      <c r="K223" s="6"/>
      <c r="L223" s="7"/>
      <c r="N223" s="36"/>
      <c r="O223" s="36"/>
      <c r="P223" s="36"/>
      <c r="Q223" s="36"/>
    </row>
    <row r="224" spans="1:17" ht="15.75">
      <c r="A224" s="8" t="s">
        <v>575</v>
      </c>
      <c r="B224" s="3"/>
      <c r="C224" s="3"/>
      <c r="D224" s="3"/>
      <c r="E224" s="3"/>
      <c r="F224" s="6"/>
      <c r="G224" s="6"/>
      <c r="H224" s="6"/>
      <c r="I224" s="6"/>
      <c r="J224" s="6"/>
      <c r="K224" s="6"/>
      <c r="L224" s="7"/>
      <c r="N224" s="36"/>
      <c r="O224" s="36"/>
      <c r="P224" s="36"/>
      <c r="Q224" s="36"/>
    </row>
    <row r="225" spans="1:17" ht="15.75">
      <c r="A225" s="80"/>
      <c r="B225" s="80" t="s">
        <v>15</v>
      </c>
      <c r="C225" s="81" t="s">
        <v>1</v>
      </c>
      <c r="D225" s="82" t="s">
        <v>32</v>
      </c>
      <c r="E225" s="83" t="s">
        <v>2</v>
      </c>
      <c r="F225" s="81" t="s">
        <v>3</v>
      </c>
      <c r="G225" s="84" t="s">
        <v>4</v>
      </c>
      <c r="H225" s="84" t="s">
        <v>4</v>
      </c>
      <c r="I225" s="85" t="s">
        <v>5</v>
      </c>
      <c r="J225" s="84" t="s">
        <v>29</v>
      </c>
      <c r="K225" s="110" t="s">
        <v>336</v>
      </c>
      <c r="L225" s="110" t="s">
        <v>35</v>
      </c>
      <c r="M225" s="84" t="s">
        <v>7</v>
      </c>
      <c r="N225" s="84" t="s">
        <v>7</v>
      </c>
      <c r="O225" s="84" t="s">
        <v>8</v>
      </c>
      <c r="P225" s="80" t="s">
        <v>9</v>
      </c>
      <c r="Q225" s="86" t="s">
        <v>27</v>
      </c>
    </row>
    <row r="226" spans="1:17">
      <c r="A226" s="87"/>
      <c r="B226" s="87"/>
      <c r="C226" s="88"/>
      <c r="D226" s="89"/>
      <c r="E226" s="90"/>
      <c r="F226" s="88"/>
      <c r="G226" s="91" t="s">
        <v>10</v>
      </c>
      <c r="H226" s="91" t="s">
        <v>10</v>
      </c>
      <c r="I226" s="91" t="s">
        <v>11</v>
      </c>
      <c r="J226" s="91" t="s">
        <v>337</v>
      </c>
      <c r="K226" s="111" t="s">
        <v>338</v>
      </c>
      <c r="L226" s="111" t="s">
        <v>34</v>
      </c>
      <c r="M226" s="91" t="s">
        <v>12</v>
      </c>
      <c r="N226" s="91" t="s">
        <v>13</v>
      </c>
      <c r="O226" s="91" t="s">
        <v>14</v>
      </c>
      <c r="P226" s="87"/>
      <c r="Q226" s="92"/>
    </row>
    <row r="227" spans="1:17">
      <c r="A227" s="87"/>
      <c r="B227" s="87"/>
      <c r="C227" s="93"/>
      <c r="D227" s="89"/>
      <c r="E227" s="90"/>
      <c r="F227" s="88"/>
      <c r="G227" s="91" t="s">
        <v>31</v>
      </c>
      <c r="H227" s="91" t="s">
        <v>30</v>
      </c>
      <c r="I227" s="91" t="s">
        <v>6</v>
      </c>
      <c r="J227" s="91"/>
      <c r="K227" s="91"/>
      <c r="L227" s="91"/>
      <c r="M227" s="91"/>
      <c r="N227" s="91"/>
      <c r="O227" s="91"/>
      <c r="P227" s="87"/>
      <c r="Q227" s="92"/>
    </row>
    <row r="228" spans="1:17">
      <c r="A228" s="94"/>
      <c r="B228" s="94"/>
      <c r="C228" s="95"/>
      <c r="D228" s="96"/>
      <c r="E228" s="97"/>
      <c r="F228" s="98"/>
      <c r="G228" s="99"/>
      <c r="H228" s="100"/>
      <c r="I228" s="99"/>
      <c r="J228" s="99"/>
      <c r="K228" s="101"/>
      <c r="L228" s="96"/>
      <c r="M228" s="99"/>
      <c r="N228" s="99"/>
      <c r="O228" s="99"/>
      <c r="P228" s="94"/>
      <c r="Q228" s="102"/>
    </row>
    <row r="229" spans="1:17" ht="15.75">
      <c r="A229" s="37"/>
      <c r="B229" s="2"/>
      <c r="C229" s="38"/>
      <c r="D229" s="103"/>
      <c r="E229" s="26"/>
      <c r="F229" s="38"/>
      <c r="G229" s="39"/>
      <c r="H229" s="39"/>
      <c r="I229" s="39"/>
      <c r="J229" s="39"/>
      <c r="K229" s="1"/>
      <c r="L229" s="36"/>
      <c r="M229" s="1"/>
      <c r="N229" s="1"/>
      <c r="O229" s="1"/>
      <c r="P229" s="41"/>
      <c r="Q229" s="44"/>
    </row>
    <row r="230" spans="1:17" ht="15.75">
      <c r="A230" s="37">
        <v>1</v>
      </c>
      <c r="B230" s="40" t="s">
        <v>571</v>
      </c>
      <c r="C230" s="38" t="s">
        <v>572</v>
      </c>
      <c r="D230" s="64" t="s">
        <v>573</v>
      </c>
      <c r="E230" s="26">
        <v>43235</v>
      </c>
      <c r="F230" s="125" t="s">
        <v>574</v>
      </c>
      <c r="G230" s="39">
        <v>0</v>
      </c>
      <c r="H230" s="39">
        <v>0</v>
      </c>
      <c r="I230" s="1">
        <v>0</v>
      </c>
      <c r="J230" s="1">
        <v>0</v>
      </c>
      <c r="K230" s="1">
        <v>0</v>
      </c>
      <c r="L230" s="1">
        <v>0</v>
      </c>
      <c r="M230" s="1">
        <f>SUM(G230:L230)</f>
        <v>0</v>
      </c>
      <c r="N230" s="1">
        <f>15000000-M230</f>
        <v>15000000</v>
      </c>
      <c r="O230" s="1">
        <f t="shared" ref="O230" si="39">+M230+N230</f>
        <v>15000000</v>
      </c>
      <c r="P230" s="60" t="s">
        <v>200</v>
      </c>
      <c r="Q230" s="71" t="s">
        <v>31</v>
      </c>
    </row>
    <row r="231" spans="1:17" ht="15.75">
      <c r="A231" s="37"/>
      <c r="B231" s="40"/>
      <c r="C231" s="38"/>
      <c r="D231" s="36"/>
      <c r="E231" s="26"/>
      <c r="F231" s="38"/>
      <c r="G231" s="39"/>
      <c r="H231" s="39"/>
      <c r="I231" s="39"/>
      <c r="J231" s="39"/>
      <c r="K231" s="39"/>
      <c r="L231" s="36"/>
      <c r="M231" s="1"/>
      <c r="N231" s="1"/>
      <c r="O231" s="1"/>
      <c r="P231" s="104"/>
      <c r="Q231" s="105"/>
    </row>
    <row r="232" spans="1:17" ht="16.5" thickBot="1">
      <c r="A232" s="27"/>
      <c r="B232" s="57"/>
      <c r="C232" s="58"/>
      <c r="D232" s="106"/>
      <c r="E232" s="58"/>
      <c r="F232" s="59"/>
      <c r="G232" s="28">
        <f t="shared" ref="G232" si="40">SUM(G230:G231)</f>
        <v>0</v>
      </c>
      <c r="H232" s="28">
        <f t="shared" ref="H232:O232" si="41">SUM(H230:H231)</f>
        <v>0</v>
      </c>
      <c r="I232" s="28">
        <f t="shared" si="41"/>
        <v>0</v>
      </c>
      <c r="J232" s="28">
        <f t="shared" si="41"/>
        <v>0</v>
      </c>
      <c r="K232" s="28">
        <f t="shared" si="41"/>
        <v>0</v>
      </c>
      <c r="L232" s="28">
        <f t="shared" si="41"/>
        <v>0</v>
      </c>
      <c r="M232" s="28">
        <f t="shared" si="41"/>
        <v>0</v>
      </c>
      <c r="N232" s="28">
        <f t="shared" si="41"/>
        <v>15000000</v>
      </c>
      <c r="O232" s="28">
        <f t="shared" si="41"/>
        <v>15000000</v>
      </c>
      <c r="P232" s="107"/>
      <c r="Q232" s="108"/>
    </row>
    <row r="233" spans="1:17" ht="16.5" hidden="1" thickTop="1">
      <c r="A233" s="5"/>
      <c r="B233" s="4"/>
      <c r="C233" s="4"/>
      <c r="D233" s="5"/>
      <c r="E233" s="4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4"/>
      <c r="Q233" s="109"/>
    </row>
    <row r="234" spans="1:17" ht="15.75" hidden="1">
      <c r="A234" s="5"/>
      <c r="B234" s="31" t="s">
        <v>576</v>
      </c>
      <c r="C234" s="4"/>
      <c r="D234" s="46"/>
      <c r="E234" s="36"/>
      <c r="F234" s="30"/>
      <c r="G234" s="31"/>
      <c r="H234" s="31"/>
      <c r="I234" s="31"/>
      <c r="J234" s="31"/>
      <c r="K234" s="31"/>
      <c r="L234" s="31"/>
      <c r="N234" s="36"/>
      <c r="O234" s="36"/>
      <c r="P234" s="36"/>
      <c r="Q234" s="40"/>
    </row>
    <row r="235" spans="1:17" ht="15.75" hidden="1">
      <c r="A235" s="47"/>
      <c r="B235" s="48" t="s">
        <v>19</v>
      </c>
      <c r="C235" s="31" t="s">
        <v>25</v>
      </c>
      <c r="D235" s="46"/>
      <c r="E235" s="36"/>
      <c r="F235" s="49"/>
      <c r="G235" s="155" t="s">
        <v>26</v>
      </c>
      <c r="H235" s="155"/>
      <c r="I235" s="155"/>
      <c r="J235" s="36"/>
      <c r="K235" s="49"/>
      <c r="L235" s="36"/>
      <c r="N235" s="36"/>
      <c r="O235" s="36"/>
      <c r="P235" s="36"/>
      <c r="Q235" s="36"/>
    </row>
    <row r="236" spans="1:17" ht="15.75" hidden="1">
      <c r="A236" s="47"/>
      <c r="B236" s="48"/>
      <c r="C236" s="31"/>
      <c r="D236" s="46"/>
      <c r="E236" s="36"/>
      <c r="F236" s="31"/>
      <c r="G236" s="31"/>
      <c r="H236" s="31"/>
      <c r="I236" s="31"/>
      <c r="J236" s="31"/>
      <c r="K236" s="31"/>
      <c r="L236" s="31"/>
      <c r="N236" s="36"/>
      <c r="O236" s="36"/>
      <c r="P236" s="36"/>
      <c r="Q236" s="36"/>
    </row>
    <row r="237" spans="1:17" ht="15.75" hidden="1">
      <c r="A237" s="47"/>
      <c r="B237" s="48"/>
      <c r="C237" s="31"/>
      <c r="D237" s="46"/>
      <c r="E237" s="36"/>
      <c r="F237" s="31"/>
      <c r="G237" s="31"/>
      <c r="H237" s="31"/>
      <c r="I237" s="31"/>
      <c r="J237" s="31"/>
      <c r="K237" s="31"/>
      <c r="L237" s="31"/>
      <c r="N237" s="36"/>
      <c r="O237" s="36"/>
      <c r="P237" s="36"/>
      <c r="Q237" s="36"/>
    </row>
    <row r="238" spans="1:17" ht="15.75" hidden="1">
      <c r="A238" s="47"/>
      <c r="B238" s="48"/>
      <c r="C238" s="31"/>
      <c r="D238" s="46"/>
      <c r="E238" s="36"/>
      <c r="F238" s="31"/>
      <c r="G238" s="31"/>
      <c r="H238" s="31"/>
      <c r="I238" s="31"/>
      <c r="J238" s="31"/>
      <c r="K238" s="31"/>
      <c r="L238" s="36"/>
      <c r="N238" s="36"/>
      <c r="O238" s="36"/>
      <c r="P238" s="36"/>
      <c r="Q238" s="36"/>
    </row>
    <row r="239" spans="1:17" ht="15.75" hidden="1">
      <c r="A239" s="47"/>
      <c r="B239" s="48"/>
      <c r="C239" s="31"/>
      <c r="D239" s="46"/>
      <c r="E239" s="36"/>
      <c r="F239" s="31"/>
      <c r="G239" s="31"/>
      <c r="H239" s="31"/>
      <c r="I239" s="31"/>
      <c r="J239" s="31"/>
      <c r="K239" s="31"/>
      <c r="L239" s="31"/>
      <c r="N239" s="36"/>
      <c r="O239" s="36"/>
      <c r="P239" s="36"/>
      <c r="Q239" s="36"/>
    </row>
    <row r="240" spans="1:17" ht="15.75" hidden="1">
      <c r="A240" s="47" t="s">
        <v>20</v>
      </c>
      <c r="B240" s="50" t="s">
        <v>23</v>
      </c>
      <c r="C240" s="51" t="s">
        <v>21</v>
      </c>
      <c r="D240" s="46"/>
      <c r="E240" s="36"/>
      <c r="F240" s="32"/>
      <c r="G240" s="32" t="s">
        <v>16</v>
      </c>
      <c r="H240" s="32"/>
      <c r="I240" s="32" t="s">
        <v>28</v>
      </c>
      <c r="J240" s="36"/>
      <c r="K240" s="36"/>
      <c r="L240" s="36"/>
      <c r="N240" s="36"/>
      <c r="O240" s="36"/>
      <c r="P240" s="36"/>
      <c r="Q240" s="36"/>
    </row>
    <row r="241" spans="1:17" ht="15.75" hidden="1">
      <c r="A241" s="47"/>
      <c r="B241" s="52" t="s">
        <v>24</v>
      </c>
      <c r="C241" s="53" t="s">
        <v>17</v>
      </c>
      <c r="D241" s="46"/>
      <c r="E241" s="36"/>
      <c r="F241" s="54"/>
      <c r="G241" s="54" t="s">
        <v>18</v>
      </c>
      <c r="H241" s="54"/>
      <c r="I241" s="54" t="s">
        <v>22</v>
      </c>
      <c r="J241" s="36"/>
      <c r="K241" s="36"/>
      <c r="L241" s="36"/>
      <c r="N241" s="36"/>
      <c r="O241" s="36"/>
      <c r="P241" s="36"/>
      <c r="Q241" s="36"/>
    </row>
    <row r="242" spans="1:17" hidden="1"/>
    <row r="243" spans="1:17" ht="16.5" thickTop="1">
      <c r="A243" s="3" t="s">
        <v>0</v>
      </c>
      <c r="B243" s="4"/>
      <c r="C243" s="5"/>
      <c r="D243" s="5"/>
      <c r="E243" s="5"/>
      <c r="F243" s="6"/>
      <c r="G243" s="6"/>
      <c r="H243" s="6"/>
      <c r="I243" s="6"/>
      <c r="J243" s="6"/>
      <c r="N243" s="36"/>
      <c r="O243" s="36"/>
      <c r="P243" s="36"/>
      <c r="Q243" s="36"/>
    </row>
    <row r="244" spans="1:17" ht="15.75">
      <c r="A244" s="8" t="s">
        <v>575</v>
      </c>
      <c r="B244" s="3"/>
      <c r="C244" s="3"/>
      <c r="D244" s="3"/>
      <c r="E244" s="3"/>
      <c r="F244" s="6"/>
      <c r="G244" s="6"/>
      <c r="H244" s="6"/>
      <c r="I244" s="6"/>
      <c r="J244" s="6"/>
      <c r="N244" s="36"/>
      <c r="O244" s="36"/>
      <c r="P244" s="36"/>
      <c r="Q244" s="36"/>
    </row>
    <row r="245" spans="1:17">
      <c r="A245" s="80"/>
      <c r="B245" s="80" t="s">
        <v>15</v>
      </c>
      <c r="C245" s="81" t="s">
        <v>1</v>
      </c>
      <c r="D245" s="154" t="s">
        <v>32</v>
      </c>
      <c r="E245" s="83" t="s">
        <v>2</v>
      </c>
      <c r="F245" s="81" t="s">
        <v>3</v>
      </c>
      <c r="G245" s="84" t="s">
        <v>4</v>
      </c>
      <c r="H245" s="84" t="s">
        <v>581</v>
      </c>
      <c r="I245" s="85" t="s">
        <v>5</v>
      </c>
      <c r="J245" s="84" t="s">
        <v>29</v>
      </c>
      <c r="K245" s="84" t="s">
        <v>29</v>
      </c>
      <c r="L245" s="84" t="s">
        <v>4</v>
      </c>
      <c r="M245" s="84" t="s">
        <v>7</v>
      </c>
      <c r="N245" s="84" t="s">
        <v>7</v>
      </c>
      <c r="O245" s="84" t="s">
        <v>8</v>
      </c>
      <c r="P245" s="80" t="s">
        <v>9</v>
      </c>
      <c r="Q245" s="86" t="s">
        <v>27</v>
      </c>
    </row>
    <row r="246" spans="1:17">
      <c r="A246" s="87"/>
      <c r="B246" s="87"/>
      <c r="C246" s="88"/>
      <c r="D246" s="89"/>
      <c r="E246" s="90"/>
      <c r="F246" s="88"/>
      <c r="G246" s="91" t="s">
        <v>10</v>
      </c>
      <c r="H246" s="91" t="s">
        <v>582</v>
      </c>
      <c r="I246" s="91" t="s">
        <v>11</v>
      </c>
      <c r="J246" s="91" t="s">
        <v>337</v>
      </c>
      <c r="K246" s="91" t="s">
        <v>582</v>
      </c>
      <c r="L246" s="91" t="s">
        <v>10</v>
      </c>
      <c r="M246" s="91" t="s">
        <v>12</v>
      </c>
      <c r="N246" s="91" t="s">
        <v>13</v>
      </c>
      <c r="O246" s="91" t="s">
        <v>14</v>
      </c>
      <c r="P246" s="87"/>
      <c r="Q246" s="92"/>
    </row>
    <row r="247" spans="1:17">
      <c r="A247" s="87"/>
      <c r="B247" s="87"/>
      <c r="C247" s="93"/>
      <c r="D247" s="89"/>
      <c r="E247" s="90"/>
      <c r="F247" s="88"/>
      <c r="G247" s="91" t="s">
        <v>338</v>
      </c>
      <c r="H247" s="91"/>
      <c r="I247" s="91" t="s">
        <v>6</v>
      </c>
      <c r="J247" s="91"/>
      <c r="K247" s="91"/>
      <c r="L247" s="91" t="s">
        <v>584</v>
      </c>
      <c r="M247" s="91"/>
      <c r="N247" s="91"/>
      <c r="O247" s="91"/>
      <c r="P247" s="87"/>
      <c r="Q247" s="92"/>
    </row>
    <row r="248" spans="1:17">
      <c r="A248" s="94"/>
      <c r="B248" s="94"/>
      <c r="C248" s="95"/>
      <c r="D248" s="96"/>
      <c r="E248" s="97"/>
      <c r="F248" s="98"/>
      <c r="G248" s="99"/>
      <c r="H248" s="100"/>
      <c r="I248" s="99"/>
      <c r="J248" s="100"/>
      <c r="K248" s="99"/>
      <c r="L248" s="100" t="s">
        <v>583</v>
      </c>
      <c r="M248" s="99"/>
      <c r="N248" s="99"/>
      <c r="O248" s="99"/>
      <c r="P248" s="94"/>
      <c r="Q248" s="102"/>
    </row>
    <row r="249" spans="1:17" ht="15.75">
      <c r="A249" s="37"/>
      <c r="B249" s="2"/>
      <c r="C249" s="38"/>
      <c r="D249" s="103"/>
      <c r="E249" s="26"/>
      <c r="F249" s="38"/>
      <c r="G249" s="39"/>
      <c r="H249" s="39"/>
      <c r="I249" s="39"/>
      <c r="J249" s="39"/>
      <c r="K249" s="1"/>
      <c r="L249" s="36"/>
      <c r="M249" s="1"/>
      <c r="N249" s="1"/>
      <c r="O249" s="1"/>
      <c r="P249" s="41"/>
      <c r="Q249" s="44"/>
    </row>
    <row r="250" spans="1:17" ht="15.75">
      <c r="A250" s="37">
        <v>1</v>
      </c>
      <c r="B250" s="40" t="s">
        <v>577</v>
      </c>
      <c r="C250" s="38" t="s">
        <v>578</v>
      </c>
      <c r="D250" s="64" t="s">
        <v>579</v>
      </c>
      <c r="E250" s="26">
        <v>43235</v>
      </c>
      <c r="F250" s="125" t="s">
        <v>580</v>
      </c>
      <c r="G250" s="39">
        <v>15466375</v>
      </c>
      <c r="H250" s="39">
        <v>0</v>
      </c>
      <c r="I250" s="1">
        <v>386659</v>
      </c>
      <c r="J250" s="1">
        <v>352406</v>
      </c>
      <c r="K250" s="1">
        <f>1153616+86382</f>
        <v>1239998</v>
      </c>
      <c r="L250" s="1">
        <v>6644788</v>
      </c>
      <c r="M250" s="1">
        <f>SUM(G250:L250)</f>
        <v>24090226</v>
      </c>
      <c r="N250" s="1">
        <f>26090226-M250</f>
        <v>2000000</v>
      </c>
      <c r="O250" s="1">
        <f t="shared" ref="O250" si="42">+M250+N250</f>
        <v>26090226</v>
      </c>
      <c r="P250" s="60" t="s">
        <v>495</v>
      </c>
      <c r="Q250" s="71" t="s">
        <v>36</v>
      </c>
    </row>
    <row r="251" spans="1:17" ht="15.75">
      <c r="A251" s="37"/>
      <c r="B251" s="40"/>
      <c r="C251" s="38"/>
      <c r="D251" s="36"/>
      <c r="E251" s="26"/>
      <c r="F251" s="38"/>
      <c r="G251" s="39"/>
      <c r="H251" s="39"/>
      <c r="I251" s="39"/>
      <c r="J251" s="39"/>
      <c r="K251" s="39"/>
      <c r="L251" s="36"/>
      <c r="M251" s="1"/>
      <c r="N251" s="1"/>
      <c r="O251" s="1"/>
      <c r="P251" s="104"/>
      <c r="Q251" s="105"/>
    </row>
    <row r="252" spans="1:17" ht="16.5" thickBot="1">
      <c r="A252" s="27"/>
      <c r="B252" s="57"/>
      <c r="C252" s="58"/>
      <c r="D252" s="106"/>
      <c r="E252" s="58"/>
      <c r="F252" s="59"/>
      <c r="G252" s="28">
        <f t="shared" ref="G252" si="43">SUM(G250:G251)</f>
        <v>15466375</v>
      </c>
      <c r="H252" s="28">
        <f t="shared" ref="H252:O252" si="44">SUM(H250:H251)</f>
        <v>0</v>
      </c>
      <c r="I252" s="28">
        <f t="shared" si="44"/>
        <v>386659</v>
      </c>
      <c r="J252" s="28">
        <f t="shared" si="44"/>
        <v>352406</v>
      </c>
      <c r="K252" s="28">
        <f t="shared" si="44"/>
        <v>1239998</v>
      </c>
      <c r="L252" s="28">
        <f t="shared" si="44"/>
        <v>6644788</v>
      </c>
      <c r="M252" s="28">
        <f t="shared" si="44"/>
        <v>24090226</v>
      </c>
      <c r="N252" s="28">
        <f t="shared" si="44"/>
        <v>2000000</v>
      </c>
      <c r="O252" s="28">
        <f t="shared" si="44"/>
        <v>26090226</v>
      </c>
      <c r="P252" s="107"/>
      <c r="Q252" s="108"/>
    </row>
    <row r="253" spans="1:17" ht="16.5" thickTop="1">
      <c r="A253" s="5"/>
      <c r="B253" s="4"/>
      <c r="C253" s="4"/>
      <c r="D253" s="5"/>
      <c r="E253" s="4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4"/>
      <c r="Q253" s="109"/>
    </row>
    <row r="254" spans="1:17" ht="15.75">
      <c r="A254" s="5"/>
      <c r="B254" s="31" t="s">
        <v>576</v>
      </c>
      <c r="C254" s="4"/>
      <c r="D254" s="46"/>
      <c r="E254" s="36"/>
      <c r="F254" s="30"/>
      <c r="G254" s="31"/>
      <c r="H254" s="31"/>
      <c r="I254" s="31"/>
      <c r="J254" s="31"/>
      <c r="K254" s="31"/>
      <c r="L254" s="31"/>
      <c r="N254" s="36"/>
      <c r="O254" s="36"/>
      <c r="P254" s="36"/>
      <c r="Q254" s="40"/>
    </row>
    <row r="255" spans="1:17" ht="15.75">
      <c r="A255" s="47"/>
      <c r="B255" s="48" t="s">
        <v>19</v>
      </c>
      <c r="C255" s="31" t="s">
        <v>25</v>
      </c>
      <c r="D255" s="46"/>
      <c r="E255" s="36"/>
      <c r="F255" s="49"/>
      <c r="G255" s="155" t="s">
        <v>26</v>
      </c>
      <c r="H255" s="155"/>
      <c r="I255" s="155"/>
      <c r="J255" s="36"/>
      <c r="K255" s="49"/>
      <c r="L255" s="36"/>
      <c r="N255" s="36"/>
      <c r="O255" s="36"/>
      <c r="P255" s="36"/>
      <c r="Q255" s="36"/>
    </row>
    <row r="256" spans="1:17" ht="15.75">
      <c r="A256" s="47"/>
      <c r="B256" s="48"/>
      <c r="C256" s="31"/>
      <c r="D256" s="46"/>
      <c r="E256" s="36"/>
      <c r="F256" s="31"/>
      <c r="G256" s="31"/>
      <c r="H256" s="31"/>
      <c r="I256" s="31"/>
      <c r="J256" s="31"/>
      <c r="K256" s="31"/>
      <c r="L256" s="31"/>
      <c r="N256" s="36"/>
      <c r="O256" s="36"/>
      <c r="P256" s="36"/>
      <c r="Q256" s="36"/>
    </row>
    <row r="257" spans="1:17" ht="15.75">
      <c r="A257" s="47"/>
      <c r="B257" s="48"/>
      <c r="C257" s="31"/>
      <c r="D257" s="46"/>
      <c r="E257" s="36"/>
      <c r="F257" s="31"/>
      <c r="G257" s="31"/>
      <c r="H257" s="31"/>
      <c r="I257" s="31"/>
      <c r="J257" s="31"/>
      <c r="K257" s="31"/>
      <c r="L257" s="31"/>
      <c r="N257" s="36"/>
      <c r="O257" s="36"/>
      <c r="P257" s="36"/>
      <c r="Q257" s="36"/>
    </row>
    <row r="258" spans="1:17" ht="15.75">
      <c r="A258" s="47"/>
      <c r="B258" s="48"/>
      <c r="C258" s="31"/>
      <c r="D258" s="46"/>
      <c r="E258" s="36"/>
      <c r="F258" s="31"/>
      <c r="G258" s="31"/>
      <c r="H258" s="31"/>
      <c r="I258" s="31"/>
      <c r="J258" s="31"/>
      <c r="K258" s="31"/>
      <c r="L258" s="36"/>
      <c r="N258" s="36"/>
      <c r="O258" s="36"/>
      <c r="P258" s="36"/>
      <c r="Q258" s="36"/>
    </row>
    <row r="259" spans="1:17" ht="15.75">
      <c r="A259" s="47"/>
      <c r="B259" s="48"/>
      <c r="C259" s="31"/>
      <c r="D259" s="46"/>
      <c r="E259" s="36"/>
      <c r="F259" s="31"/>
      <c r="G259" s="31"/>
      <c r="H259" s="31"/>
      <c r="I259" s="31"/>
      <c r="J259" s="31"/>
      <c r="K259" s="31"/>
      <c r="L259" s="31"/>
      <c r="N259" s="36"/>
      <c r="O259" s="36"/>
      <c r="P259" s="36"/>
      <c r="Q259" s="36"/>
    </row>
    <row r="260" spans="1:17" ht="15.75">
      <c r="A260" s="47" t="s">
        <v>20</v>
      </c>
      <c r="B260" s="50" t="s">
        <v>23</v>
      </c>
      <c r="C260" s="51" t="s">
        <v>21</v>
      </c>
      <c r="D260" s="46"/>
      <c r="E260" s="36"/>
      <c r="F260" s="32"/>
      <c r="G260" s="32" t="s">
        <v>16</v>
      </c>
      <c r="H260" s="32"/>
      <c r="I260" s="32" t="s">
        <v>28</v>
      </c>
      <c r="J260" s="36"/>
      <c r="K260" s="36"/>
      <c r="L260" s="36"/>
      <c r="N260" s="36"/>
      <c r="O260" s="36"/>
      <c r="P260" s="36"/>
      <c r="Q260" s="36"/>
    </row>
    <row r="261" spans="1:17" ht="15.75">
      <c r="A261" s="47"/>
      <c r="B261" s="52" t="s">
        <v>24</v>
      </c>
      <c r="C261" s="53" t="s">
        <v>17</v>
      </c>
      <c r="D261" s="46"/>
      <c r="E261" s="36"/>
      <c r="F261" s="54"/>
      <c r="G261" s="54" t="s">
        <v>18</v>
      </c>
      <c r="H261" s="54"/>
      <c r="I261" s="54" t="s">
        <v>22</v>
      </c>
      <c r="J261" s="36"/>
      <c r="K261" s="36"/>
      <c r="L261" s="36"/>
      <c r="N261" s="36"/>
      <c r="O261" s="36"/>
      <c r="P261" s="36"/>
      <c r="Q261" s="36"/>
    </row>
    <row r="263" spans="1:17" ht="15.75">
      <c r="A263" s="3" t="s">
        <v>0</v>
      </c>
      <c r="B263" s="4"/>
      <c r="C263" s="5"/>
      <c r="D263" s="5"/>
      <c r="E263" s="5"/>
      <c r="F263" s="6"/>
      <c r="G263" s="6"/>
      <c r="H263" s="6"/>
      <c r="I263" s="6"/>
      <c r="J263" s="6"/>
      <c r="N263" s="36"/>
      <c r="O263" s="36"/>
      <c r="P263" s="36"/>
      <c r="Q263" s="36"/>
    </row>
    <row r="264" spans="1:17" ht="15.75">
      <c r="A264" s="8" t="s">
        <v>589</v>
      </c>
      <c r="B264" s="3"/>
      <c r="C264" s="3"/>
      <c r="D264" s="3"/>
      <c r="E264" s="3"/>
      <c r="F264" s="6"/>
      <c r="G264" s="6"/>
      <c r="H264" s="6"/>
      <c r="I264" s="6"/>
      <c r="J264" s="6"/>
      <c r="N264" s="36"/>
      <c r="O264" s="36"/>
      <c r="P264" s="36"/>
      <c r="Q264" s="36"/>
    </row>
    <row r="265" spans="1:17">
      <c r="A265" s="80"/>
      <c r="B265" s="80" t="s">
        <v>15</v>
      </c>
      <c r="C265" s="81" t="s">
        <v>1</v>
      </c>
      <c r="D265" s="154" t="s">
        <v>32</v>
      </c>
      <c r="E265" s="83" t="s">
        <v>2</v>
      </c>
      <c r="F265" s="81" t="s">
        <v>3</v>
      </c>
      <c r="G265" s="84" t="s">
        <v>4</v>
      </c>
      <c r="H265" s="84" t="s">
        <v>581</v>
      </c>
      <c r="I265" s="85" t="s">
        <v>5</v>
      </c>
      <c r="J265" s="84" t="s">
        <v>29</v>
      </c>
      <c r="K265" s="84" t="s">
        <v>29</v>
      </c>
      <c r="L265" s="84" t="s">
        <v>4</v>
      </c>
      <c r="M265" s="84" t="s">
        <v>7</v>
      </c>
      <c r="N265" s="84" t="s">
        <v>7</v>
      </c>
      <c r="O265" s="84" t="s">
        <v>8</v>
      </c>
      <c r="P265" s="80" t="s">
        <v>9</v>
      </c>
      <c r="Q265" s="86" t="s">
        <v>27</v>
      </c>
    </row>
    <row r="266" spans="1:17">
      <c r="A266" s="87"/>
      <c r="B266" s="87"/>
      <c r="C266" s="88"/>
      <c r="D266" s="89"/>
      <c r="E266" s="90"/>
      <c r="F266" s="88"/>
      <c r="G266" s="91" t="s">
        <v>10</v>
      </c>
      <c r="H266" s="91" t="s">
        <v>582</v>
      </c>
      <c r="I266" s="91" t="s">
        <v>11</v>
      </c>
      <c r="J266" s="91" t="s">
        <v>337</v>
      </c>
      <c r="K266" s="91" t="s">
        <v>582</v>
      </c>
      <c r="L266" s="91" t="s">
        <v>10</v>
      </c>
      <c r="M266" s="91" t="s">
        <v>12</v>
      </c>
      <c r="N266" s="91" t="s">
        <v>13</v>
      </c>
      <c r="O266" s="91" t="s">
        <v>14</v>
      </c>
      <c r="P266" s="87"/>
      <c r="Q266" s="92"/>
    </row>
    <row r="267" spans="1:17">
      <c r="A267" s="87"/>
      <c r="B267" s="87"/>
      <c r="C267" s="93"/>
      <c r="D267" s="89"/>
      <c r="E267" s="90"/>
      <c r="F267" s="88"/>
      <c r="G267" s="91" t="s">
        <v>338</v>
      </c>
      <c r="H267" s="91"/>
      <c r="I267" s="91" t="s">
        <v>6</v>
      </c>
      <c r="J267" s="91"/>
      <c r="K267" s="91"/>
      <c r="L267" s="91" t="s">
        <v>584</v>
      </c>
      <c r="M267" s="91"/>
      <c r="N267" s="91"/>
      <c r="O267" s="91"/>
      <c r="P267" s="87"/>
      <c r="Q267" s="92"/>
    </row>
    <row r="268" spans="1:17">
      <c r="A268" s="94"/>
      <c r="B268" s="94"/>
      <c r="C268" s="95"/>
      <c r="D268" s="96"/>
      <c r="E268" s="97"/>
      <c r="F268" s="98"/>
      <c r="G268" s="99"/>
      <c r="H268" s="100"/>
      <c r="I268" s="99"/>
      <c r="J268" s="100"/>
      <c r="K268" s="99"/>
      <c r="L268" s="100" t="s">
        <v>583</v>
      </c>
      <c r="M268" s="99"/>
      <c r="N268" s="99"/>
      <c r="O268" s="99"/>
      <c r="P268" s="94"/>
      <c r="Q268" s="102"/>
    </row>
    <row r="269" spans="1:17" ht="15.75">
      <c r="A269" s="37"/>
      <c r="B269" s="2"/>
      <c r="C269" s="38"/>
      <c r="D269" s="103"/>
      <c r="E269" s="26"/>
      <c r="F269" s="38"/>
      <c r="G269" s="39"/>
      <c r="H269" s="39"/>
      <c r="I269" s="39"/>
      <c r="J269" s="39"/>
      <c r="K269" s="1"/>
      <c r="L269" s="36"/>
      <c r="M269" s="1"/>
      <c r="N269" s="1"/>
      <c r="O269" s="1"/>
      <c r="P269" s="41"/>
      <c r="Q269" s="44"/>
    </row>
    <row r="270" spans="1:17" ht="15.75">
      <c r="A270" s="37">
        <v>1</v>
      </c>
      <c r="B270" s="40" t="s">
        <v>585</v>
      </c>
      <c r="C270" s="38" t="s">
        <v>586</v>
      </c>
      <c r="D270" s="64" t="s">
        <v>587</v>
      </c>
      <c r="E270" s="26">
        <v>43236</v>
      </c>
      <c r="F270" s="125" t="s">
        <v>588</v>
      </c>
      <c r="G270" s="39">
        <v>0</v>
      </c>
      <c r="H270" s="39">
        <v>0</v>
      </c>
      <c r="I270" s="1">
        <v>1075559</v>
      </c>
      <c r="J270" s="1">
        <v>0</v>
      </c>
      <c r="K270" s="1">
        <v>0</v>
      </c>
      <c r="L270" s="1">
        <v>0</v>
      </c>
      <c r="M270" s="1">
        <f>SUM(G270:L270)</f>
        <v>1075559</v>
      </c>
      <c r="N270" s="1">
        <f>30000000-M270</f>
        <v>28924441</v>
      </c>
      <c r="O270" s="1">
        <f t="shared" ref="O270" si="45">+M270+N270</f>
        <v>30000000</v>
      </c>
      <c r="P270" s="60" t="s">
        <v>280</v>
      </c>
      <c r="Q270" s="71" t="s">
        <v>31</v>
      </c>
    </row>
    <row r="271" spans="1:17" ht="15.75">
      <c r="A271" s="37"/>
      <c r="B271" s="40"/>
      <c r="C271" s="38"/>
      <c r="D271" s="36"/>
      <c r="E271" s="26"/>
      <c r="F271" s="38"/>
      <c r="G271" s="39"/>
      <c r="H271" s="39"/>
      <c r="I271" s="39"/>
      <c r="J271" s="39"/>
      <c r="K271" s="39"/>
      <c r="L271" s="36"/>
      <c r="M271" s="1"/>
      <c r="N271" s="1"/>
      <c r="O271" s="1"/>
      <c r="P271" s="104"/>
      <c r="Q271" s="105"/>
    </row>
    <row r="272" spans="1:17" ht="16.5" thickBot="1">
      <c r="A272" s="27"/>
      <c r="B272" s="57"/>
      <c r="C272" s="58"/>
      <c r="D272" s="106"/>
      <c r="E272" s="58"/>
      <c r="F272" s="59"/>
      <c r="G272" s="28">
        <f t="shared" ref="G272" si="46">SUM(G270:G271)</f>
        <v>0</v>
      </c>
      <c r="H272" s="28">
        <f t="shared" ref="H272:O272" si="47">SUM(H270:H271)</f>
        <v>0</v>
      </c>
      <c r="I272" s="28">
        <f t="shared" si="47"/>
        <v>1075559</v>
      </c>
      <c r="J272" s="28">
        <f t="shared" si="47"/>
        <v>0</v>
      </c>
      <c r="K272" s="28">
        <f t="shared" si="47"/>
        <v>0</v>
      </c>
      <c r="L272" s="28">
        <f t="shared" si="47"/>
        <v>0</v>
      </c>
      <c r="M272" s="28">
        <f t="shared" si="47"/>
        <v>1075559</v>
      </c>
      <c r="N272" s="28">
        <f t="shared" si="47"/>
        <v>28924441</v>
      </c>
      <c r="O272" s="28">
        <f t="shared" si="47"/>
        <v>30000000</v>
      </c>
      <c r="P272" s="107"/>
      <c r="Q272" s="108"/>
    </row>
    <row r="273" spans="1:17" ht="16.5" thickTop="1">
      <c r="A273" s="5"/>
      <c r="B273" s="4"/>
      <c r="C273" s="4"/>
      <c r="D273" s="5"/>
      <c r="E273" s="4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4"/>
      <c r="Q273" s="109"/>
    </row>
    <row r="274" spans="1:17" ht="15.75">
      <c r="A274" s="5"/>
      <c r="B274" s="31" t="s">
        <v>590</v>
      </c>
      <c r="C274" s="4"/>
      <c r="D274" s="46"/>
      <c r="E274" s="36"/>
      <c r="F274" s="30"/>
      <c r="G274" s="31"/>
      <c r="H274" s="31"/>
      <c r="I274" s="31"/>
      <c r="J274" s="31"/>
      <c r="K274" s="31"/>
      <c r="L274" s="31"/>
      <c r="N274" s="36"/>
      <c r="O274" s="36"/>
      <c r="P274" s="36"/>
      <c r="Q274" s="40"/>
    </row>
    <row r="275" spans="1:17" ht="15.75">
      <c r="A275" s="47"/>
      <c r="B275" s="48" t="s">
        <v>19</v>
      </c>
      <c r="C275" s="31" t="s">
        <v>25</v>
      </c>
      <c r="D275" s="46"/>
      <c r="E275" s="36"/>
      <c r="F275" s="49"/>
      <c r="G275" s="155" t="s">
        <v>26</v>
      </c>
      <c r="H275" s="155"/>
      <c r="I275" s="155"/>
      <c r="J275" s="36"/>
      <c r="K275" s="49"/>
      <c r="L275" s="36"/>
      <c r="N275" s="36"/>
      <c r="O275" s="36"/>
      <c r="P275" s="36"/>
      <c r="Q275" s="36"/>
    </row>
    <row r="276" spans="1:17" ht="15.75">
      <c r="A276" s="47"/>
      <c r="B276" s="48"/>
      <c r="C276" s="31"/>
      <c r="D276" s="46"/>
      <c r="E276" s="36"/>
      <c r="F276" s="31"/>
      <c r="G276" s="31"/>
      <c r="H276" s="31"/>
      <c r="I276" s="31"/>
      <c r="J276" s="31"/>
      <c r="K276" s="31"/>
      <c r="L276" s="31"/>
      <c r="N276" s="36"/>
      <c r="O276" s="36"/>
      <c r="P276" s="36"/>
      <c r="Q276" s="36"/>
    </row>
    <row r="277" spans="1:17" ht="15.75">
      <c r="A277" s="47"/>
      <c r="B277" s="48"/>
      <c r="C277" s="31"/>
      <c r="D277" s="46"/>
      <c r="E277" s="36"/>
      <c r="F277" s="31"/>
      <c r="G277" s="31"/>
      <c r="H277" s="31"/>
      <c r="I277" s="31"/>
      <c r="J277" s="31"/>
      <c r="K277" s="31"/>
      <c r="L277" s="31"/>
      <c r="N277" s="36"/>
      <c r="O277" s="36"/>
      <c r="P277" s="36"/>
      <c r="Q277" s="36"/>
    </row>
    <row r="278" spans="1:17" ht="15.75">
      <c r="A278" s="47"/>
      <c r="B278" s="48"/>
      <c r="C278" s="31"/>
      <c r="D278" s="46"/>
      <c r="E278" s="36"/>
      <c r="F278" s="31"/>
      <c r="G278" s="31"/>
      <c r="H278" s="31"/>
      <c r="I278" s="31"/>
      <c r="J278" s="31"/>
      <c r="K278" s="31"/>
      <c r="L278" s="36"/>
      <c r="N278" s="36"/>
      <c r="O278" s="36"/>
      <c r="P278" s="36"/>
      <c r="Q278" s="36"/>
    </row>
    <row r="279" spans="1:17" ht="15.75">
      <c r="A279" s="47"/>
      <c r="B279" s="48"/>
      <c r="C279" s="31"/>
      <c r="D279" s="46"/>
      <c r="E279" s="36"/>
      <c r="F279" s="31"/>
      <c r="G279" s="31"/>
      <c r="H279" s="31"/>
      <c r="I279" s="31"/>
      <c r="J279" s="31"/>
      <c r="K279" s="31"/>
      <c r="L279" s="31"/>
      <c r="N279" s="36"/>
      <c r="O279" s="36"/>
      <c r="P279" s="36"/>
      <c r="Q279" s="36"/>
    </row>
    <row r="280" spans="1:17" ht="15.75">
      <c r="A280" s="47" t="s">
        <v>20</v>
      </c>
      <c r="B280" s="50" t="s">
        <v>23</v>
      </c>
      <c r="C280" s="51" t="s">
        <v>21</v>
      </c>
      <c r="D280" s="46"/>
      <c r="E280" s="36"/>
      <c r="F280" s="32"/>
      <c r="G280" s="32" t="s">
        <v>16</v>
      </c>
      <c r="H280" s="32"/>
      <c r="I280" s="32" t="s">
        <v>28</v>
      </c>
      <c r="J280" s="36"/>
      <c r="K280" s="36"/>
      <c r="L280" s="36"/>
      <c r="N280" s="36"/>
      <c r="O280" s="36"/>
      <c r="P280" s="36"/>
      <c r="Q280" s="36"/>
    </row>
    <row r="281" spans="1:17" ht="15.75">
      <c r="A281" s="47"/>
      <c r="B281" s="52" t="s">
        <v>24</v>
      </c>
      <c r="C281" s="53" t="s">
        <v>17</v>
      </c>
      <c r="D281" s="46"/>
      <c r="E281" s="36"/>
      <c r="F281" s="54"/>
      <c r="G281" s="54" t="s">
        <v>18</v>
      </c>
      <c r="H281" s="54"/>
      <c r="I281" s="54" t="s">
        <v>22</v>
      </c>
      <c r="J281" s="36"/>
      <c r="K281" s="36"/>
      <c r="L281" s="36"/>
      <c r="N281" s="36"/>
      <c r="O281" s="36"/>
      <c r="P281" s="36"/>
      <c r="Q281" s="36"/>
    </row>
    <row r="283" spans="1:17" ht="15.75">
      <c r="A283" s="3" t="s">
        <v>0</v>
      </c>
      <c r="B283" s="4"/>
      <c r="C283" s="5"/>
      <c r="D283" s="5"/>
      <c r="E283" s="5"/>
      <c r="F283" s="6"/>
      <c r="G283" s="6"/>
      <c r="H283" s="6"/>
      <c r="I283" s="6"/>
      <c r="J283" s="6"/>
      <c r="N283" s="36"/>
      <c r="O283" s="36"/>
      <c r="P283" s="36"/>
      <c r="Q283" s="36"/>
    </row>
    <row r="284" spans="1:17" ht="15.75">
      <c r="A284" s="8" t="s">
        <v>591</v>
      </c>
      <c r="B284" s="3"/>
      <c r="C284" s="3"/>
      <c r="D284" s="3"/>
      <c r="E284" s="3"/>
      <c r="F284" s="6"/>
      <c r="G284" s="6"/>
      <c r="H284" s="6"/>
      <c r="I284" s="6"/>
      <c r="J284" s="6"/>
      <c r="N284" s="36"/>
      <c r="O284" s="36"/>
      <c r="P284" s="36"/>
      <c r="Q284" s="36"/>
    </row>
    <row r="285" spans="1:17">
      <c r="A285" s="80"/>
      <c r="B285" s="80" t="s">
        <v>15</v>
      </c>
      <c r="C285" s="81" t="s">
        <v>1</v>
      </c>
      <c r="D285" s="154" t="s">
        <v>32</v>
      </c>
      <c r="E285" s="83" t="s">
        <v>2</v>
      </c>
      <c r="F285" s="81" t="s">
        <v>3</v>
      </c>
      <c r="G285" s="84" t="s">
        <v>4</v>
      </c>
      <c r="H285" s="84" t="s">
        <v>581</v>
      </c>
      <c r="I285" s="85" t="s">
        <v>5</v>
      </c>
      <c r="J285" s="84" t="s">
        <v>29</v>
      </c>
      <c r="K285" s="110" t="s">
        <v>336</v>
      </c>
      <c r="L285" s="110" t="s">
        <v>35</v>
      </c>
      <c r="M285" s="84" t="s">
        <v>7</v>
      </c>
      <c r="N285" s="84" t="s">
        <v>7</v>
      </c>
      <c r="O285" s="84" t="s">
        <v>8</v>
      </c>
      <c r="P285" s="80" t="s">
        <v>9</v>
      </c>
      <c r="Q285" s="86" t="s">
        <v>27</v>
      </c>
    </row>
    <row r="286" spans="1:17">
      <c r="A286" s="87"/>
      <c r="B286" s="87"/>
      <c r="C286" s="88"/>
      <c r="D286" s="89"/>
      <c r="E286" s="90"/>
      <c r="F286" s="88"/>
      <c r="G286" s="91" t="s">
        <v>10</v>
      </c>
      <c r="H286" s="91" t="s">
        <v>582</v>
      </c>
      <c r="I286" s="91" t="s">
        <v>11</v>
      </c>
      <c r="J286" s="91" t="s">
        <v>337</v>
      </c>
      <c r="K286" s="111" t="s">
        <v>338</v>
      </c>
      <c r="L286" s="111" t="s">
        <v>34</v>
      </c>
      <c r="M286" s="91" t="s">
        <v>12</v>
      </c>
      <c r="N286" s="91" t="s">
        <v>13</v>
      </c>
      <c r="O286" s="91" t="s">
        <v>14</v>
      </c>
      <c r="P286" s="87"/>
      <c r="Q286" s="92"/>
    </row>
    <row r="287" spans="1:17">
      <c r="A287" s="87"/>
      <c r="B287" s="87"/>
      <c r="C287" s="93"/>
      <c r="D287" s="89"/>
      <c r="E287" s="90"/>
      <c r="F287" s="88"/>
      <c r="G287" s="91" t="s">
        <v>31</v>
      </c>
      <c r="H287" s="91"/>
      <c r="I287" s="91" t="s">
        <v>6</v>
      </c>
      <c r="J287" s="91"/>
      <c r="K287" s="91"/>
      <c r="L287" s="91"/>
      <c r="M287" s="91"/>
      <c r="N287" s="91"/>
      <c r="O287" s="91"/>
      <c r="P287" s="87"/>
      <c r="Q287" s="92"/>
    </row>
    <row r="288" spans="1:17">
      <c r="A288" s="94"/>
      <c r="B288" s="94"/>
      <c r="C288" s="95"/>
      <c r="D288" s="96"/>
      <c r="E288" s="97"/>
      <c r="F288" s="98"/>
      <c r="G288" s="99"/>
      <c r="H288" s="100"/>
      <c r="I288" s="99"/>
      <c r="J288" s="100"/>
      <c r="K288" s="99"/>
      <c r="L288" s="100"/>
      <c r="M288" s="99"/>
      <c r="N288" s="99"/>
      <c r="O288" s="99"/>
      <c r="P288" s="94"/>
      <c r="Q288" s="102"/>
    </row>
    <row r="289" spans="1:17" ht="15.75">
      <c r="A289" s="37"/>
      <c r="B289" s="2"/>
      <c r="C289" s="38"/>
      <c r="D289" s="103"/>
      <c r="E289" s="26"/>
      <c r="F289" s="38"/>
      <c r="G289" s="39"/>
      <c r="H289" s="39"/>
      <c r="I289" s="39"/>
      <c r="J289" s="39"/>
      <c r="K289" s="1"/>
      <c r="L289" s="36"/>
      <c r="M289" s="1"/>
      <c r="N289" s="1"/>
      <c r="O289" s="1"/>
      <c r="P289" s="41"/>
      <c r="Q289" s="44"/>
    </row>
    <row r="290" spans="1:17" ht="15.75">
      <c r="A290" s="37">
        <v>1</v>
      </c>
      <c r="B290" s="40" t="s">
        <v>592</v>
      </c>
      <c r="C290" s="38" t="s">
        <v>593</v>
      </c>
      <c r="D290" s="64" t="s">
        <v>594</v>
      </c>
      <c r="E290" s="26">
        <v>43237</v>
      </c>
      <c r="F290" s="125" t="s">
        <v>595</v>
      </c>
      <c r="G290" s="39">
        <v>12500000</v>
      </c>
      <c r="H290" s="39">
        <v>0</v>
      </c>
      <c r="I290" s="1">
        <v>312500</v>
      </c>
      <c r="J290" s="1">
        <v>269806</v>
      </c>
      <c r="K290" s="1">
        <v>0</v>
      </c>
      <c r="L290" s="1">
        <v>0</v>
      </c>
      <c r="M290" s="1">
        <f>SUM(G290:L290)</f>
        <v>13082306</v>
      </c>
      <c r="N290" s="1">
        <f>30000000-M290</f>
        <v>16917694</v>
      </c>
      <c r="O290" s="1">
        <f t="shared" ref="O290" si="48">+M290+N290</f>
        <v>30000000</v>
      </c>
      <c r="P290" s="60" t="s">
        <v>254</v>
      </c>
      <c r="Q290" s="71" t="s">
        <v>36</v>
      </c>
    </row>
    <row r="291" spans="1:17" ht="15.75">
      <c r="A291" s="37"/>
      <c r="B291" s="40"/>
      <c r="C291" s="38"/>
      <c r="D291" s="36"/>
      <c r="E291" s="26"/>
      <c r="F291" s="38"/>
      <c r="G291" s="39"/>
      <c r="H291" s="39"/>
      <c r="I291" s="39"/>
      <c r="J291" s="39"/>
      <c r="K291" s="39"/>
      <c r="L291" s="36"/>
      <c r="M291" s="1"/>
      <c r="N291" s="1"/>
      <c r="O291" s="1"/>
      <c r="P291" s="104"/>
      <c r="Q291" s="105"/>
    </row>
    <row r="292" spans="1:17" ht="16.5" thickBot="1">
      <c r="A292" s="27"/>
      <c r="B292" s="57"/>
      <c r="C292" s="58"/>
      <c r="D292" s="106"/>
      <c r="E292" s="58"/>
      <c r="F292" s="59"/>
      <c r="G292" s="28">
        <f t="shared" ref="G292" si="49">SUM(G290:G291)</f>
        <v>12500000</v>
      </c>
      <c r="H292" s="28">
        <f t="shared" ref="H292:O292" si="50">SUM(H290:H291)</f>
        <v>0</v>
      </c>
      <c r="I292" s="28">
        <f t="shared" si="50"/>
        <v>312500</v>
      </c>
      <c r="J292" s="28">
        <f t="shared" si="50"/>
        <v>269806</v>
      </c>
      <c r="K292" s="28">
        <f t="shared" si="50"/>
        <v>0</v>
      </c>
      <c r="L292" s="28">
        <f t="shared" si="50"/>
        <v>0</v>
      </c>
      <c r="M292" s="28">
        <f t="shared" si="50"/>
        <v>13082306</v>
      </c>
      <c r="N292" s="28">
        <f t="shared" si="50"/>
        <v>16917694</v>
      </c>
      <c r="O292" s="28">
        <f t="shared" si="50"/>
        <v>30000000</v>
      </c>
      <c r="P292" s="107"/>
      <c r="Q292" s="108"/>
    </row>
    <row r="293" spans="1:17" ht="16.5" thickTop="1">
      <c r="A293" s="5"/>
      <c r="B293" s="4"/>
      <c r="C293" s="4"/>
      <c r="D293" s="5"/>
      <c r="E293" s="4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4"/>
      <c r="Q293" s="109"/>
    </row>
    <row r="294" spans="1:17" ht="15.75">
      <c r="A294" s="5"/>
      <c r="B294" s="31" t="s">
        <v>596</v>
      </c>
      <c r="C294" s="4"/>
      <c r="D294" s="46"/>
      <c r="E294" s="36"/>
      <c r="F294" s="30"/>
      <c r="G294" s="31"/>
      <c r="H294" s="31"/>
      <c r="I294" s="31"/>
      <c r="J294" s="31"/>
      <c r="K294" s="31"/>
      <c r="L294" s="31"/>
      <c r="N294" s="36"/>
      <c r="O294" s="36"/>
      <c r="P294" s="36"/>
      <c r="Q294" s="40"/>
    </row>
    <row r="295" spans="1:17" ht="15.75">
      <c r="A295" s="47"/>
      <c r="B295" s="48" t="s">
        <v>19</v>
      </c>
      <c r="C295" s="31" t="s">
        <v>25</v>
      </c>
      <c r="D295" s="46"/>
      <c r="E295" s="36"/>
      <c r="F295" s="49"/>
      <c r="G295" s="155" t="s">
        <v>26</v>
      </c>
      <c r="H295" s="155"/>
      <c r="I295" s="155"/>
      <c r="J295" s="36"/>
      <c r="K295" s="49"/>
      <c r="L295" s="36"/>
      <c r="N295" s="36"/>
      <c r="O295" s="36"/>
      <c r="P295" s="36"/>
      <c r="Q295" s="36"/>
    </row>
    <row r="296" spans="1:17" ht="15.75">
      <c r="A296" s="47"/>
      <c r="B296" s="48"/>
      <c r="C296" s="31"/>
      <c r="D296" s="46"/>
      <c r="E296" s="36"/>
      <c r="F296" s="31"/>
      <c r="G296" s="31"/>
      <c r="H296" s="31"/>
      <c r="I296" s="31"/>
      <c r="J296" s="31"/>
      <c r="K296" s="31"/>
      <c r="L296" s="31"/>
      <c r="N296" s="36"/>
      <c r="O296" s="36"/>
      <c r="P296" s="36"/>
      <c r="Q296" s="36"/>
    </row>
    <row r="297" spans="1:17" ht="15.75">
      <c r="A297" s="47"/>
      <c r="B297" s="48"/>
      <c r="C297" s="31"/>
      <c r="D297" s="46"/>
      <c r="E297" s="36"/>
      <c r="F297" s="31"/>
      <c r="G297" s="31"/>
      <c r="H297" s="31"/>
      <c r="I297" s="31"/>
      <c r="J297" s="31"/>
      <c r="K297" s="31"/>
      <c r="L297" s="31"/>
      <c r="N297" s="36"/>
      <c r="O297" s="36"/>
      <c r="P297" s="36"/>
      <c r="Q297" s="36"/>
    </row>
    <row r="298" spans="1:17" ht="15.75">
      <c r="A298" s="47"/>
      <c r="B298" s="48"/>
      <c r="C298" s="31"/>
      <c r="D298" s="46"/>
      <c r="E298" s="36"/>
      <c r="F298" s="31"/>
      <c r="G298" s="31"/>
      <c r="H298" s="31"/>
      <c r="I298" s="31"/>
      <c r="J298" s="31"/>
      <c r="K298" s="31"/>
      <c r="L298" s="36"/>
      <c r="N298" s="36"/>
      <c r="O298" s="36"/>
      <c r="P298" s="36"/>
      <c r="Q298" s="36"/>
    </row>
    <row r="299" spans="1:17" ht="15.75">
      <c r="A299" s="47"/>
      <c r="B299" s="48"/>
      <c r="C299" s="31"/>
      <c r="D299" s="46"/>
      <c r="E299" s="36"/>
      <c r="F299" s="31"/>
      <c r="G299" s="31"/>
      <c r="H299" s="31"/>
      <c r="I299" s="31"/>
      <c r="J299" s="31"/>
      <c r="K299" s="31"/>
      <c r="L299" s="31"/>
      <c r="N299" s="36"/>
      <c r="O299" s="36"/>
      <c r="P299" s="36"/>
      <c r="Q299" s="36"/>
    </row>
    <row r="300" spans="1:17" ht="15.75">
      <c r="A300" s="47" t="s">
        <v>20</v>
      </c>
      <c r="B300" s="50" t="s">
        <v>23</v>
      </c>
      <c r="C300" s="51" t="s">
        <v>21</v>
      </c>
      <c r="D300" s="46"/>
      <c r="E300" s="36"/>
      <c r="F300" s="32"/>
      <c r="G300" s="32" t="s">
        <v>16</v>
      </c>
      <c r="H300" s="32"/>
      <c r="I300" s="32" t="s">
        <v>28</v>
      </c>
      <c r="J300" s="36"/>
      <c r="K300" s="36"/>
      <c r="L300" s="36"/>
      <c r="N300" s="36"/>
      <c r="O300" s="36"/>
      <c r="P300" s="36"/>
      <c r="Q300" s="36"/>
    </row>
    <row r="301" spans="1:17" ht="15.75">
      <c r="A301" s="47"/>
      <c r="B301" s="52" t="s">
        <v>24</v>
      </c>
      <c r="C301" s="53" t="s">
        <v>17</v>
      </c>
      <c r="D301" s="46"/>
      <c r="E301" s="36"/>
      <c r="F301" s="54"/>
      <c r="G301" s="54" t="s">
        <v>18</v>
      </c>
      <c r="H301" s="54"/>
      <c r="I301" s="54" t="s">
        <v>22</v>
      </c>
      <c r="J301" s="36"/>
      <c r="K301" s="36"/>
      <c r="L301" s="36"/>
      <c r="N301" s="36"/>
      <c r="O301" s="36"/>
      <c r="P301" s="36"/>
      <c r="Q301" s="36"/>
    </row>
    <row r="303" spans="1:17" ht="15.75">
      <c r="A303" s="3" t="s">
        <v>0</v>
      </c>
      <c r="B303" s="4"/>
      <c r="C303" s="5"/>
      <c r="D303" s="5"/>
      <c r="E303" s="5"/>
      <c r="F303" s="6"/>
      <c r="G303" s="6"/>
      <c r="H303" s="6"/>
      <c r="I303" s="6"/>
      <c r="J303" s="6"/>
      <c r="N303" s="36"/>
      <c r="O303" s="36"/>
      <c r="P303" s="36"/>
      <c r="Q303" s="36"/>
    </row>
    <row r="304" spans="1:17" ht="15.75">
      <c r="A304" s="8" t="s">
        <v>591</v>
      </c>
      <c r="B304" s="3"/>
      <c r="C304" s="3"/>
      <c r="D304" s="3"/>
      <c r="E304" s="3"/>
      <c r="F304" s="6"/>
      <c r="G304" s="6"/>
      <c r="H304" s="6"/>
      <c r="I304" s="6"/>
      <c r="J304" s="6"/>
      <c r="N304" s="36"/>
      <c r="O304" s="36"/>
      <c r="P304" s="36"/>
      <c r="Q304" s="36"/>
    </row>
    <row r="305" spans="1:17">
      <c r="A305" s="80"/>
      <c r="B305" s="80" t="s">
        <v>15</v>
      </c>
      <c r="C305" s="81" t="s">
        <v>1</v>
      </c>
      <c r="D305" s="154" t="s">
        <v>32</v>
      </c>
      <c r="E305" s="83" t="s">
        <v>2</v>
      </c>
      <c r="F305" s="81" t="s">
        <v>3</v>
      </c>
      <c r="G305" s="84" t="s">
        <v>4</v>
      </c>
      <c r="H305" s="84" t="s">
        <v>581</v>
      </c>
      <c r="I305" s="85" t="s">
        <v>5</v>
      </c>
      <c r="J305" s="84" t="s">
        <v>29</v>
      </c>
      <c r="K305" s="110" t="s">
        <v>336</v>
      </c>
      <c r="L305" s="110" t="s">
        <v>35</v>
      </c>
      <c r="M305" s="84" t="s">
        <v>7</v>
      </c>
      <c r="N305" s="84" t="s">
        <v>7</v>
      </c>
      <c r="O305" s="84" t="s">
        <v>8</v>
      </c>
      <c r="P305" s="80" t="s">
        <v>9</v>
      </c>
      <c r="Q305" s="86" t="s">
        <v>27</v>
      </c>
    </row>
    <row r="306" spans="1:17">
      <c r="A306" s="87"/>
      <c r="B306" s="87"/>
      <c r="C306" s="88"/>
      <c r="D306" s="89"/>
      <c r="E306" s="90"/>
      <c r="F306" s="88"/>
      <c r="G306" s="91" t="s">
        <v>10</v>
      </c>
      <c r="H306" s="91" t="s">
        <v>582</v>
      </c>
      <c r="I306" s="91" t="s">
        <v>11</v>
      </c>
      <c r="J306" s="91" t="s">
        <v>337</v>
      </c>
      <c r="K306" s="111" t="s">
        <v>338</v>
      </c>
      <c r="L306" s="111" t="s">
        <v>34</v>
      </c>
      <c r="M306" s="91" t="s">
        <v>12</v>
      </c>
      <c r="N306" s="91" t="s">
        <v>13</v>
      </c>
      <c r="O306" s="91" t="s">
        <v>14</v>
      </c>
      <c r="P306" s="87"/>
      <c r="Q306" s="92"/>
    </row>
    <row r="307" spans="1:17">
      <c r="A307" s="87"/>
      <c r="B307" s="87"/>
      <c r="C307" s="93"/>
      <c r="D307" s="89"/>
      <c r="E307" s="90"/>
      <c r="F307" s="88"/>
      <c r="G307" s="91" t="s">
        <v>31</v>
      </c>
      <c r="H307" s="91"/>
      <c r="I307" s="91" t="s">
        <v>6</v>
      </c>
      <c r="J307" s="91"/>
      <c r="K307" s="91"/>
      <c r="L307" s="91"/>
      <c r="M307" s="91"/>
      <c r="N307" s="91"/>
      <c r="O307" s="91"/>
      <c r="P307" s="87"/>
      <c r="Q307" s="92"/>
    </row>
    <row r="308" spans="1:17">
      <c r="A308" s="94"/>
      <c r="B308" s="94"/>
      <c r="C308" s="95"/>
      <c r="D308" s="96"/>
      <c r="E308" s="97"/>
      <c r="F308" s="98"/>
      <c r="G308" s="99"/>
      <c r="H308" s="100"/>
      <c r="I308" s="99"/>
      <c r="J308" s="100"/>
      <c r="K308" s="99"/>
      <c r="L308" s="100"/>
      <c r="M308" s="99"/>
      <c r="N308" s="99"/>
      <c r="O308" s="99"/>
      <c r="P308" s="94"/>
      <c r="Q308" s="102"/>
    </row>
    <row r="309" spans="1:17" ht="15.75">
      <c r="A309" s="37"/>
      <c r="B309" s="2"/>
      <c r="C309" s="38"/>
      <c r="D309" s="103"/>
      <c r="E309" s="26"/>
      <c r="F309" s="38"/>
      <c r="G309" s="39"/>
      <c r="H309" s="39"/>
      <c r="I309" s="39"/>
      <c r="J309" s="39"/>
      <c r="K309" s="1"/>
      <c r="L309" s="36"/>
      <c r="M309" s="1"/>
      <c r="N309" s="1"/>
      <c r="O309" s="1"/>
      <c r="P309" s="41"/>
      <c r="Q309" s="44"/>
    </row>
    <row r="310" spans="1:17" ht="15.75">
      <c r="A310" s="37">
        <v>1</v>
      </c>
      <c r="B310" s="40" t="s">
        <v>597</v>
      </c>
      <c r="C310" s="38" t="s">
        <v>598</v>
      </c>
      <c r="D310" s="64" t="s">
        <v>599</v>
      </c>
      <c r="E310" s="26">
        <v>43237</v>
      </c>
      <c r="F310" s="125" t="s">
        <v>398</v>
      </c>
      <c r="G310" s="39">
        <v>12000000</v>
      </c>
      <c r="H310" s="39">
        <v>0</v>
      </c>
      <c r="I310" s="1">
        <v>300000</v>
      </c>
      <c r="J310" s="1">
        <v>187613</v>
      </c>
      <c r="K310" s="1">
        <v>0</v>
      </c>
      <c r="L310" s="1">
        <v>0</v>
      </c>
      <c r="M310" s="1">
        <f>SUM(G310:L310)</f>
        <v>12487613</v>
      </c>
      <c r="N310" s="1">
        <f>12487613-M310</f>
        <v>0</v>
      </c>
      <c r="O310" s="1">
        <f t="shared" ref="O310" si="51">+M310+N310</f>
        <v>12487613</v>
      </c>
      <c r="P310" s="60" t="s">
        <v>230</v>
      </c>
      <c r="Q310" s="71" t="s">
        <v>600</v>
      </c>
    </row>
    <row r="311" spans="1:17" ht="15.75">
      <c r="A311" s="37"/>
      <c r="B311" s="40"/>
      <c r="C311" s="38"/>
      <c r="D311" s="36"/>
      <c r="E311" s="26"/>
      <c r="F311" s="38"/>
      <c r="G311" s="39"/>
      <c r="H311" s="39"/>
      <c r="I311" s="39"/>
      <c r="J311" s="39"/>
      <c r="K311" s="39"/>
      <c r="L311" s="36"/>
      <c r="M311" s="1"/>
      <c r="N311" s="1"/>
      <c r="O311" s="1"/>
      <c r="P311" s="104"/>
      <c r="Q311" s="105" t="s">
        <v>601</v>
      </c>
    </row>
    <row r="312" spans="1:17" ht="16.5" thickBot="1">
      <c r="A312" s="27"/>
      <c r="B312" s="57"/>
      <c r="C312" s="58"/>
      <c r="D312" s="106"/>
      <c r="E312" s="58"/>
      <c r="F312" s="59"/>
      <c r="G312" s="28">
        <f t="shared" ref="G312" si="52">SUM(G310:G311)</f>
        <v>12000000</v>
      </c>
      <c r="H312" s="28">
        <f t="shared" ref="H312:O312" si="53">SUM(H310:H311)</f>
        <v>0</v>
      </c>
      <c r="I312" s="28">
        <f t="shared" si="53"/>
        <v>300000</v>
      </c>
      <c r="J312" s="28">
        <f t="shared" si="53"/>
        <v>187613</v>
      </c>
      <c r="K312" s="28">
        <f t="shared" si="53"/>
        <v>0</v>
      </c>
      <c r="L312" s="28">
        <f t="shared" si="53"/>
        <v>0</v>
      </c>
      <c r="M312" s="28">
        <f t="shared" si="53"/>
        <v>12487613</v>
      </c>
      <c r="N312" s="28">
        <f t="shared" si="53"/>
        <v>0</v>
      </c>
      <c r="O312" s="28">
        <f t="shared" si="53"/>
        <v>12487613</v>
      </c>
      <c r="P312" s="107"/>
      <c r="Q312" s="108"/>
    </row>
    <row r="313" spans="1:17" ht="16.5" thickTop="1">
      <c r="A313" s="5"/>
      <c r="B313" s="4"/>
      <c r="C313" s="4"/>
      <c r="D313" s="5"/>
      <c r="E313" s="4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4"/>
      <c r="Q313" s="109"/>
    </row>
    <row r="314" spans="1:17" ht="15.75">
      <c r="A314" s="5"/>
      <c r="B314" s="31" t="s">
        <v>596</v>
      </c>
      <c r="C314" s="4"/>
      <c r="D314" s="46"/>
      <c r="E314" s="36"/>
      <c r="F314" s="30"/>
      <c r="G314" s="31"/>
      <c r="H314" s="31"/>
      <c r="I314" s="31"/>
      <c r="J314" s="31"/>
      <c r="K314" s="31"/>
      <c r="L314" s="31"/>
      <c r="N314" s="36"/>
      <c r="O314" s="36"/>
      <c r="P314" s="36"/>
      <c r="Q314" s="40"/>
    </row>
    <row r="315" spans="1:17" ht="15.75">
      <c r="A315" s="47"/>
      <c r="B315" s="48" t="s">
        <v>19</v>
      </c>
      <c r="C315" s="31" t="s">
        <v>25</v>
      </c>
      <c r="D315" s="46"/>
      <c r="E315" s="36"/>
      <c r="F315" s="49"/>
      <c r="G315" s="155" t="s">
        <v>26</v>
      </c>
      <c r="H315" s="155"/>
      <c r="I315" s="155"/>
      <c r="J315" s="36"/>
      <c r="K315" s="49"/>
      <c r="L315" s="36"/>
      <c r="N315" s="36"/>
      <c r="O315" s="36"/>
      <c r="P315" s="36"/>
      <c r="Q315" s="36"/>
    </row>
    <row r="316" spans="1:17" ht="15.75">
      <c r="A316" s="47"/>
      <c r="B316" s="48"/>
      <c r="C316" s="31"/>
      <c r="D316" s="46"/>
      <c r="E316" s="36"/>
      <c r="F316" s="31"/>
      <c r="G316" s="31"/>
      <c r="H316" s="31"/>
      <c r="I316" s="31"/>
      <c r="J316" s="31"/>
      <c r="K316" s="31"/>
      <c r="L316" s="31"/>
      <c r="N316" s="36"/>
      <c r="O316" s="36"/>
      <c r="P316" s="36"/>
      <c r="Q316" s="36"/>
    </row>
    <row r="317" spans="1:17" ht="15.75">
      <c r="A317" s="47"/>
      <c r="B317" s="48"/>
      <c r="C317" s="31"/>
      <c r="D317" s="46"/>
      <c r="E317" s="36"/>
      <c r="F317" s="31"/>
      <c r="G317" s="31"/>
      <c r="H317" s="31"/>
      <c r="I317" s="31"/>
      <c r="J317" s="31"/>
      <c r="K317" s="31"/>
      <c r="L317" s="31"/>
      <c r="N317" s="36"/>
      <c r="O317" s="36"/>
      <c r="P317" s="36"/>
      <c r="Q317" s="36"/>
    </row>
    <row r="318" spans="1:17" ht="15.75">
      <c r="A318" s="47"/>
      <c r="B318" s="48"/>
      <c r="C318" s="31"/>
      <c r="D318" s="46"/>
      <c r="E318" s="36"/>
      <c r="F318" s="31"/>
      <c r="G318" s="31"/>
      <c r="H318" s="31"/>
      <c r="I318" s="31"/>
      <c r="J318" s="31"/>
      <c r="K318" s="31"/>
      <c r="L318" s="36"/>
      <c r="N318" s="36"/>
      <c r="O318" s="36"/>
      <c r="P318" s="36"/>
      <c r="Q318" s="36"/>
    </row>
    <row r="319" spans="1:17" ht="15.75">
      <c r="A319" s="47"/>
      <c r="B319" s="48"/>
      <c r="C319" s="31"/>
      <c r="D319" s="46"/>
      <c r="E319" s="36"/>
      <c r="F319" s="31"/>
      <c r="G319" s="31"/>
      <c r="H319" s="31"/>
      <c r="I319" s="31"/>
      <c r="J319" s="31"/>
      <c r="K319" s="31"/>
      <c r="L319" s="31"/>
      <c r="N319" s="36"/>
      <c r="O319" s="36"/>
      <c r="P319" s="36"/>
      <c r="Q319" s="36"/>
    </row>
    <row r="320" spans="1:17" ht="15.75">
      <c r="A320" s="47" t="s">
        <v>20</v>
      </c>
      <c r="B320" s="50" t="s">
        <v>23</v>
      </c>
      <c r="C320" s="51" t="s">
        <v>21</v>
      </c>
      <c r="D320" s="46"/>
      <c r="E320" s="36"/>
      <c r="F320" s="32"/>
      <c r="G320" s="32" t="s">
        <v>16</v>
      </c>
      <c r="H320" s="32"/>
      <c r="I320" s="32" t="s">
        <v>28</v>
      </c>
      <c r="J320" s="36"/>
      <c r="K320" s="36"/>
      <c r="L320" s="36"/>
      <c r="N320" s="36"/>
      <c r="O320" s="36"/>
      <c r="P320" s="36"/>
      <c r="Q320" s="36"/>
    </row>
    <row r="321" spans="1:17" ht="15.75">
      <c r="A321" s="47"/>
      <c r="B321" s="52" t="s">
        <v>24</v>
      </c>
      <c r="C321" s="53" t="s">
        <v>17</v>
      </c>
      <c r="D321" s="46"/>
      <c r="E321" s="36"/>
      <c r="F321" s="54"/>
      <c r="G321" s="54" t="s">
        <v>18</v>
      </c>
      <c r="H321" s="54"/>
      <c r="I321" s="54" t="s">
        <v>22</v>
      </c>
      <c r="J321" s="36"/>
      <c r="K321" s="36"/>
      <c r="L321" s="36"/>
      <c r="N321" s="36"/>
      <c r="O321" s="36"/>
      <c r="P321" s="36"/>
      <c r="Q321" s="36"/>
    </row>
  </sheetData>
  <mergeCells count="16">
    <mergeCell ref="G295:I295"/>
    <mergeCell ref="G315:I315"/>
    <mergeCell ref="G275:I275"/>
    <mergeCell ref="G155:I155"/>
    <mergeCell ref="G115:I115"/>
    <mergeCell ref="G135:I135"/>
    <mergeCell ref="G195:I195"/>
    <mergeCell ref="G215:I215"/>
    <mergeCell ref="G235:I235"/>
    <mergeCell ref="G255:I255"/>
    <mergeCell ref="G175:I175"/>
    <mergeCell ref="G14:I14"/>
    <mergeCell ref="G34:I34"/>
    <mergeCell ref="G54:I54"/>
    <mergeCell ref="G74:I74"/>
    <mergeCell ref="G95:I95"/>
  </mergeCells>
  <pageMargins left="0.11811023622047245" right="0.70866141732283472" top="0.74803149606299213" bottom="0.74803149606299213" header="0.31496062992125984" footer="0.31496062992125984"/>
  <pageSetup paperSize="5" scale="8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JAN'18</vt:lpstr>
      <vt:lpstr>FEB'18</vt:lpstr>
      <vt:lpstr>MAR'18</vt:lpstr>
      <vt:lpstr>APRIL'18</vt:lpstr>
      <vt:lpstr>MEI'18</vt:lpstr>
      <vt:lpstr>'FEB''18'!Print_Area</vt:lpstr>
      <vt:lpstr>'JAN''18'!Print_Area</vt:lpstr>
      <vt:lpstr>'MAR''18'!Print_Area</vt:lpstr>
      <vt:lpstr>'MEI''18'!Print_Area</vt:lpstr>
    </vt:vector>
  </TitlesOfParts>
  <Company>Kopkar BCA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Mitra Sejahtera</dc:creator>
  <cp:lastModifiedBy>RASHYA-IZAN</cp:lastModifiedBy>
  <cp:lastPrinted>2018-05-17T06:30:57Z</cp:lastPrinted>
  <dcterms:created xsi:type="dcterms:W3CDTF">2013-01-02T04:52:23Z</dcterms:created>
  <dcterms:modified xsi:type="dcterms:W3CDTF">2018-05-24T02:16:12Z</dcterms:modified>
</cp:coreProperties>
</file>